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480" windowHeight="9120" activeTab="4"/>
  </bookViews>
  <sheets>
    <sheet name="貸借対照表 (2４)" sheetId="10" r:id="rId1"/>
    <sheet name="活動計算書 (2４)" sheetId="12" r:id="rId2"/>
    <sheet name="注記" sheetId="17" r:id="rId3"/>
    <sheet name="財産目録" sheetId="11" r:id="rId4"/>
    <sheet name="事業報告" sheetId="13" r:id="rId5"/>
  </sheets>
  <definedNames>
    <definedName name="_xlnm.Print_Area" localSheetId="1">'活動計算書 (2４)'!$A$1:$D$63</definedName>
    <definedName name="_xlnm.Print_Area" localSheetId="3">財産目録!$A$1:$D$43</definedName>
    <definedName name="_xlnm.Print_Area" localSheetId="0">'貸借対照表 (2４)'!$A$1:$D$29</definedName>
  </definedNames>
  <calcPr calcId="145621"/>
</workbook>
</file>

<file path=xl/calcChain.xml><?xml version="1.0" encoding="utf-8"?>
<calcChain xmlns="http://schemas.openxmlformats.org/spreadsheetml/2006/main">
  <c r="B23" i="10" l="1"/>
  <c r="B11" i="10" l="1"/>
  <c r="G49" i="17"/>
  <c r="I50" i="17"/>
  <c r="H34" i="17" l="1"/>
  <c r="H35" i="17"/>
  <c r="H46" i="17" l="1"/>
  <c r="H30" i="17"/>
  <c r="H27" i="17"/>
  <c r="H26" i="17"/>
  <c r="H25" i="17"/>
  <c r="H24" i="17"/>
  <c r="C59" i="12"/>
  <c r="B29" i="10"/>
  <c r="D26" i="10" s="1"/>
  <c r="D28" i="10" s="1"/>
  <c r="B9" i="10" l="1"/>
  <c r="G35" i="17" l="1"/>
  <c r="I35" i="17" s="1"/>
  <c r="G36" i="17"/>
  <c r="I36" i="17" s="1"/>
  <c r="G37" i="17"/>
  <c r="I37" i="17" s="1"/>
  <c r="G38" i="17"/>
  <c r="I38" i="17" s="1"/>
  <c r="C39" i="11"/>
  <c r="C36" i="11"/>
  <c r="C25" i="11"/>
  <c r="C13" i="11"/>
  <c r="G55" i="17"/>
  <c r="I55" i="17" s="1"/>
  <c r="G56" i="17"/>
  <c r="G57" i="17"/>
  <c r="I57" i="17" s="1"/>
  <c r="I56" i="17"/>
  <c r="G58" i="17"/>
  <c r="I58" i="17" s="1"/>
  <c r="G24" i="17"/>
  <c r="G18" i="17"/>
  <c r="G19" i="17"/>
  <c r="I19" i="17" s="1"/>
  <c r="G20" i="17"/>
  <c r="I20" i="17" s="1"/>
  <c r="G21" i="17"/>
  <c r="I21" i="17" s="1"/>
  <c r="G17" i="17"/>
  <c r="I17" i="17"/>
  <c r="E22" i="17"/>
  <c r="F22" i="17"/>
  <c r="H22" i="17"/>
  <c r="D22" i="17"/>
  <c r="H49" i="17"/>
  <c r="E49" i="17"/>
  <c r="F49" i="17"/>
  <c r="D49" i="17"/>
  <c r="G25" i="17"/>
  <c r="G26" i="17"/>
  <c r="I26" i="17" s="1"/>
  <c r="G27" i="17"/>
  <c r="I27" i="17" s="1"/>
  <c r="G28" i="17"/>
  <c r="I28" i="17" s="1"/>
  <c r="G29" i="17"/>
  <c r="I29" i="17" s="1"/>
  <c r="G30" i="17"/>
  <c r="I30" i="17" s="1"/>
  <c r="G31" i="17"/>
  <c r="I31" i="17" s="1"/>
  <c r="G32" i="17"/>
  <c r="I32" i="17" s="1"/>
  <c r="G33" i="17"/>
  <c r="I33" i="17" s="1"/>
  <c r="G34" i="17"/>
  <c r="I34" i="17" s="1"/>
  <c r="G39" i="17"/>
  <c r="I39" i="17" s="1"/>
  <c r="G40" i="17"/>
  <c r="I40" i="17" s="1"/>
  <c r="G41" i="17"/>
  <c r="I41" i="17" s="1"/>
  <c r="G42" i="17"/>
  <c r="I42" i="17" s="1"/>
  <c r="G43" i="17"/>
  <c r="I43" i="17" s="1"/>
  <c r="G44" i="17"/>
  <c r="I44" i="17" s="1"/>
  <c r="G45" i="17"/>
  <c r="I45" i="17" s="1"/>
  <c r="G46" i="17"/>
  <c r="I46" i="17" s="1"/>
  <c r="G47" i="17"/>
  <c r="I47" i="17" s="1"/>
  <c r="G48" i="17"/>
  <c r="I48" i="17" s="1"/>
  <c r="C42" i="12"/>
  <c r="C18" i="12"/>
  <c r="C12" i="12"/>
  <c r="C10" i="12"/>
  <c r="D29" i="10"/>
  <c r="D21" i="10"/>
  <c r="D14" i="10"/>
  <c r="B10" i="10"/>
  <c r="B13" i="10" s="1"/>
  <c r="H50" i="17" l="1"/>
  <c r="F50" i="17"/>
  <c r="E50" i="17"/>
  <c r="D50" i="17"/>
  <c r="G22" i="17"/>
  <c r="I18" i="17"/>
  <c r="I24" i="17"/>
  <c r="I22" i="17"/>
  <c r="I25" i="17"/>
  <c r="D19" i="12"/>
  <c r="I49" i="17" l="1"/>
  <c r="G50" i="17"/>
  <c r="D60" i="12"/>
  <c r="D40" i="11"/>
  <c r="C20" i="11"/>
  <c r="C26" i="11" l="1"/>
  <c r="D27" i="11" s="1"/>
  <c r="D42" i="11" s="1"/>
  <c r="D61" i="12"/>
  <c r="D63" i="12" s="1"/>
</calcChain>
</file>

<file path=xl/sharedStrings.xml><?xml version="1.0" encoding="utf-8"?>
<sst xmlns="http://schemas.openxmlformats.org/spreadsheetml/2006/main" count="281" uniqueCount="247">
  <si>
    <t>（単位:円）</t>
  </si>
  <si>
    <t>資産の部</t>
  </si>
  <si>
    <t>【流動資産】</t>
  </si>
  <si>
    <t>【固定資産】</t>
  </si>
  <si>
    <t>資産の部合計</t>
  </si>
  <si>
    <t>負債の部</t>
  </si>
  <si>
    <t>【流動負債】</t>
  </si>
  <si>
    <t>【固定負債】</t>
  </si>
  <si>
    <t>負債の部合計</t>
  </si>
  <si>
    <t>Ⅰ　資産の部</t>
    <phoneticPr fontId="3"/>
  </si>
  <si>
    <t>Ⅱ負債の部</t>
    <phoneticPr fontId="3"/>
  </si>
  <si>
    <t>正味財産の部</t>
    <rPh sb="0" eb="2">
      <t>ショウミ</t>
    </rPh>
    <rPh sb="2" eb="4">
      <t>ザイサン</t>
    </rPh>
    <phoneticPr fontId="3"/>
  </si>
  <si>
    <t>負債及び正味財産合計</t>
    <rPh sb="4" eb="6">
      <t>ショウミ</t>
    </rPh>
    <rPh sb="6" eb="8">
      <t>ザイサン</t>
    </rPh>
    <phoneticPr fontId="3"/>
  </si>
  <si>
    <t>（法第28条第1項関係）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1">
      <t>カンケイ</t>
    </rPh>
    <phoneticPr fontId="3"/>
  </si>
  <si>
    <t>　　　科　目　・　摘　要</t>
    <rPh sb="3" eb="4">
      <t>カ</t>
    </rPh>
    <rPh sb="5" eb="6">
      <t>メ</t>
    </rPh>
    <rPh sb="9" eb="10">
      <t>ツム</t>
    </rPh>
    <rPh sb="11" eb="12">
      <t>ヨウ</t>
    </rPh>
    <phoneticPr fontId="3"/>
  </si>
  <si>
    <t>　　１　流動資産</t>
    <phoneticPr fontId="3"/>
  </si>
  <si>
    <t>　　２　固定資産</t>
    <phoneticPr fontId="3"/>
  </si>
  <si>
    <t>　　　　　有形固定資産</t>
    <phoneticPr fontId="3"/>
  </si>
  <si>
    <t>　　　　　投資その他の資産</t>
    <phoneticPr fontId="3"/>
  </si>
  <si>
    <t>　　　　　　　現金及び預金</t>
    <phoneticPr fontId="3"/>
  </si>
  <si>
    <t>　　　　　　　流動資産合計</t>
    <phoneticPr fontId="3"/>
  </si>
  <si>
    <t>　　　　　　　構築物</t>
    <phoneticPr fontId="3"/>
  </si>
  <si>
    <t>　　　　　　　有形固定資産合計</t>
    <phoneticPr fontId="3"/>
  </si>
  <si>
    <t>　　　　　　　敷金</t>
    <phoneticPr fontId="3"/>
  </si>
  <si>
    <t>　　　　　　　投資その他の資産合計</t>
    <phoneticPr fontId="3"/>
  </si>
  <si>
    <t>　　　　　　　固定資産合計</t>
    <phoneticPr fontId="3"/>
  </si>
  <si>
    <t>　　　　　　　資産合計</t>
    <phoneticPr fontId="3"/>
  </si>
  <si>
    <t>　　　　　　　短期借入金</t>
    <phoneticPr fontId="3"/>
  </si>
  <si>
    <t>　　　　　　　未払金</t>
    <phoneticPr fontId="3"/>
  </si>
  <si>
    <t>　　　　　　　預り金</t>
    <phoneticPr fontId="3"/>
  </si>
  <si>
    <t>　　　　　　　流動負債合計</t>
    <phoneticPr fontId="3"/>
  </si>
  <si>
    <t>　　１　流動負債</t>
    <phoneticPr fontId="3"/>
  </si>
  <si>
    <t>　　２　固定負債</t>
    <phoneticPr fontId="3"/>
  </si>
  <si>
    <t>　　　　　　　長期借入金</t>
    <phoneticPr fontId="3"/>
  </si>
  <si>
    <t>　　　　　　　固定負債合計</t>
    <phoneticPr fontId="3"/>
  </si>
  <si>
    <t>　　　　　　　負債合計</t>
    <phoneticPr fontId="3"/>
  </si>
  <si>
    <t>　正味財産</t>
    <rPh sb="1" eb="3">
      <t>ショウミ</t>
    </rPh>
    <rPh sb="3" eb="5">
      <t>ザイサン</t>
    </rPh>
    <phoneticPr fontId="3"/>
  </si>
  <si>
    <t>（単位：円）</t>
    <rPh sb="1" eb="3">
      <t>タンイ</t>
    </rPh>
    <rPh sb="4" eb="5">
      <t>エン</t>
    </rPh>
    <phoneticPr fontId="3"/>
  </si>
  <si>
    <t>科　　目</t>
    <rPh sb="0" eb="1">
      <t>カ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</si>
  <si>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</si>
  <si>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　　流動資産合計</t>
    <phoneticPr fontId="3"/>
  </si>
  <si>
    <t>　　流動負債合計</t>
    <phoneticPr fontId="3"/>
  </si>
  <si>
    <t>　　正味財産の部合計</t>
    <rPh sb="2" eb="4">
      <t>ショウミ</t>
    </rPh>
    <rPh sb="4" eb="6">
      <t>ザイサン</t>
    </rPh>
    <rPh sb="7" eb="8">
      <t>ブ</t>
    </rPh>
    <phoneticPr fontId="3"/>
  </si>
  <si>
    <t>科　　　　　目</t>
    <rPh sb="0" eb="1">
      <t>カ</t>
    </rPh>
    <rPh sb="6" eb="7">
      <t>メ</t>
    </rPh>
    <phoneticPr fontId="3"/>
  </si>
  <si>
    <t>金　　　　　　　　額</t>
    <rPh sb="0" eb="1">
      <t>キン</t>
    </rPh>
    <rPh sb="9" eb="10">
      <t>ガク</t>
    </rPh>
    <phoneticPr fontId="3"/>
  </si>
  <si>
    <t>【正味財産】</t>
    <rPh sb="1" eb="3">
      <t>ショウミ</t>
    </rPh>
    <rPh sb="3" eb="5">
      <t>ザイサン</t>
    </rPh>
    <phoneticPr fontId="3"/>
  </si>
  <si>
    <t>　　　　　　　建物附属設備</t>
    <rPh sb="7" eb="9">
      <t>タテモノ</t>
    </rPh>
    <rPh sb="9" eb="11">
      <t>フゾク</t>
    </rPh>
    <rPh sb="11" eb="13">
      <t>セツビ</t>
    </rPh>
    <phoneticPr fontId="3"/>
  </si>
  <si>
    <t>　　　　　　給料手当</t>
    <phoneticPr fontId="3"/>
  </si>
  <si>
    <t>　　　　　　法定福利費</t>
    <phoneticPr fontId="3"/>
  </si>
  <si>
    <t>　　　　　　福利厚生費</t>
    <phoneticPr fontId="3"/>
  </si>
  <si>
    <t>　　　　　　旅費交通費</t>
    <phoneticPr fontId="3"/>
  </si>
  <si>
    <t>　　　　　　受取利息</t>
    <rPh sb="6" eb="8">
      <t>ウケトリ</t>
    </rPh>
    <rPh sb="8" eb="10">
      <t>リソク</t>
    </rPh>
    <phoneticPr fontId="3"/>
  </si>
  <si>
    <t>　　現金</t>
    <phoneticPr fontId="3"/>
  </si>
  <si>
    <t>　　普通預金</t>
    <rPh sb="2" eb="4">
      <t>フツウ</t>
    </rPh>
    <phoneticPr fontId="3"/>
  </si>
  <si>
    <t>　　短期借入金</t>
    <rPh sb="2" eb="4">
      <t>タンキ</t>
    </rPh>
    <rPh sb="4" eb="6">
      <t>カリイレ</t>
    </rPh>
    <rPh sb="6" eb="7">
      <t>キン</t>
    </rPh>
    <phoneticPr fontId="3"/>
  </si>
  <si>
    <t>　　前期繰越正味財産</t>
    <rPh sb="2" eb="4">
      <t>ゼンキ</t>
    </rPh>
    <rPh sb="4" eb="6">
      <t>クリコシ</t>
    </rPh>
    <rPh sb="6" eb="8">
      <t>ショウミ</t>
    </rPh>
    <rPh sb="8" eb="10">
      <t>ザイサン</t>
    </rPh>
    <phoneticPr fontId="3"/>
  </si>
  <si>
    <t>　　当期正味財産増加額</t>
    <rPh sb="4" eb="6">
      <t>ショウミ</t>
    </rPh>
    <rPh sb="6" eb="8">
      <t>ザイサン</t>
    </rPh>
    <rPh sb="8" eb="10">
      <t>ゾウカ</t>
    </rPh>
    <rPh sb="10" eb="11">
      <t>ガク</t>
    </rPh>
    <phoneticPr fontId="3"/>
  </si>
  <si>
    <t xml:space="preserve">         　　消耗品費</t>
    <rPh sb="11" eb="13">
      <t>ショウモウ</t>
    </rPh>
    <rPh sb="13" eb="14">
      <t>ヒン</t>
    </rPh>
    <rPh sb="14" eb="15">
      <t>ヒ</t>
    </rPh>
    <phoneticPr fontId="3"/>
  </si>
  <si>
    <t>　　　　　　広告宣伝費</t>
    <rPh sb="6" eb="8">
      <t>コウコク</t>
    </rPh>
    <rPh sb="8" eb="10">
      <t>センデン</t>
    </rPh>
    <phoneticPr fontId="3"/>
  </si>
  <si>
    <t>　　　　　　研修費</t>
    <rPh sb="6" eb="9">
      <t>ケンシュウヒ</t>
    </rPh>
    <phoneticPr fontId="3"/>
  </si>
  <si>
    <t xml:space="preserve">　　　１　事業費 </t>
    <rPh sb="5" eb="8">
      <t>ジギョウヒ</t>
    </rPh>
    <phoneticPr fontId="3"/>
  </si>
  <si>
    <t>　　　２　管理費</t>
    <rPh sb="5" eb="8">
      <t>カンリヒ</t>
    </rPh>
    <phoneticPr fontId="3"/>
  </si>
  <si>
    <t>　　　当期正味財産増減額</t>
    <rPh sb="3" eb="5">
      <t>トウキ</t>
    </rPh>
    <rPh sb="5" eb="7">
      <t>ショウミ</t>
    </rPh>
    <rPh sb="7" eb="9">
      <t>ザイサン</t>
    </rPh>
    <rPh sb="9" eb="12">
      <t>ゾウゲンガク</t>
    </rPh>
    <phoneticPr fontId="3"/>
  </si>
  <si>
    <t>　　　前期繰越正味財産額</t>
    <rPh sb="3" eb="5">
      <t>ゼンキ</t>
    </rPh>
    <rPh sb="5" eb="7">
      <t>クリコシ</t>
    </rPh>
    <rPh sb="7" eb="9">
      <t>ショウミ</t>
    </rPh>
    <rPh sb="9" eb="12">
      <t>ザイサンガク</t>
    </rPh>
    <phoneticPr fontId="3"/>
  </si>
  <si>
    <t>　　　次期繰越正味財産額</t>
    <rPh sb="3" eb="5">
      <t>ジキ</t>
    </rPh>
    <rPh sb="5" eb="7">
      <t>クリコシ</t>
    </rPh>
    <rPh sb="7" eb="9">
      <t>ショウミ</t>
    </rPh>
    <rPh sb="9" eb="12">
      <t>ザイサンガク</t>
    </rPh>
    <phoneticPr fontId="3"/>
  </si>
  <si>
    <t>１　事業の成果</t>
    <rPh sb="2" eb="4">
      <t>ジギョウ</t>
    </rPh>
    <rPh sb="5" eb="7">
      <t>セイカ</t>
    </rPh>
    <phoneticPr fontId="3"/>
  </si>
  <si>
    <t>2　事業の実施に関する事項</t>
    <rPh sb="2" eb="4">
      <t>ジギョウ</t>
    </rPh>
    <rPh sb="5" eb="7">
      <t>ジッシ</t>
    </rPh>
    <rPh sb="8" eb="9">
      <t>カン</t>
    </rPh>
    <rPh sb="11" eb="13">
      <t>ジコウ</t>
    </rPh>
    <phoneticPr fontId="3"/>
  </si>
  <si>
    <t>（１）　特定非営利活動に係る事業</t>
    <rPh sb="4" eb="6">
      <t>トクテイ</t>
    </rPh>
    <rPh sb="6" eb="9">
      <t>ヒエイリ</t>
    </rPh>
    <rPh sb="9" eb="11">
      <t>カツドウ</t>
    </rPh>
    <rPh sb="12" eb="13">
      <t>カカ</t>
    </rPh>
    <rPh sb="14" eb="16">
      <t>ジギョウ</t>
    </rPh>
    <phoneticPr fontId="3"/>
  </si>
  <si>
    <t>定款の</t>
    <rPh sb="0" eb="2">
      <t>テイカン</t>
    </rPh>
    <phoneticPr fontId="3"/>
  </si>
  <si>
    <t>事業名</t>
    <rPh sb="0" eb="2">
      <t>ジギョウ</t>
    </rPh>
    <rPh sb="2" eb="3">
      <t>メイ</t>
    </rPh>
    <phoneticPr fontId="3"/>
  </si>
  <si>
    <t>実施</t>
    <rPh sb="0" eb="2">
      <t>ジッシ</t>
    </rPh>
    <phoneticPr fontId="3"/>
  </si>
  <si>
    <t>日時</t>
    <rPh sb="0" eb="2">
      <t>ニチジ</t>
    </rPh>
    <phoneticPr fontId="3"/>
  </si>
  <si>
    <t>場所</t>
    <rPh sb="0" eb="2">
      <t>バショ</t>
    </rPh>
    <phoneticPr fontId="3"/>
  </si>
  <si>
    <t>従事者</t>
    <rPh sb="0" eb="3">
      <t>ジュウジシャ</t>
    </rPh>
    <phoneticPr fontId="3"/>
  </si>
  <si>
    <t>の人数</t>
    <rPh sb="1" eb="3">
      <t>ニンズウ</t>
    </rPh>
    <phoneticPr fontId="3"/>
  </si>
  <si>
    <t>受益対象者の</t>
    <rPh sb="0" eb="2">
      <t>ジュエキ</t>
    </rPh>
    <rPh sb="2" eb="5">
      <t>タイショウシャ</t>
    </rPh>
    <phoneticPr fontId="3"/>
  </si>
  <si>
    <t>範囲及び人数</t>
    <rPh sb="0" eb="2">
      <t>ハンイ</t>
    </rPh>
    <rPh sb="2" eb="3">
      <t>オヨ</t>
    </rPh>
    <rPh sb="4" eb="6">
      <t>ニンズウ</t>
    </rPh>
    <phoneticPr fontId="3"/>
  </si>
  <si>
    <t>支出額</t>
    <rPh sb="0" eb="2">
      <t>シシュツ</t>
    </rPh>
    <rPh sb="2" eb="3">
      <t>ガク</t>
    </rPh>
    <phoneticPr fontId="3"/>
  </si>
  <si>
    <t>（千円）</t>
    <rPh sb="1" eb="3">
      <t>センエン</t>
    </rPh>
    <phoneticPr fontId="3"/>
  </si>
  <si>
    <t>（２）　その他の事業</t>
    <rPh sb="6" eb="7">
      <t>タ</t>
    </rPh>
    <rPh sb="8" eb="10">
      <t>ジギョウ</t>
    </rPh>
    <phoneticPr fontId="3"/>
  </si>
  <si>
    <t>事　業　内　容</t>
    <rPh sb="0" eb="1">
      <t>ジ</t>
    </rPh>
    <rPh sb="2" eb="3">
      <t>ギョウ</t>
    </rPh>
    <rPh sb="4" eb="5">
      <t>ウチ</t>
    </rPh>
    <rPh sb="6" eb="7">
      <t>カタチ</t>
    </rPh>
    <phoneticPr fontId="3"/>
  </si>
  <si>
    <t>～</t>
    <phoneticPr fontId="3"/>
  </si>
  <si>
    <t>該当なし</t>
    <rPh sb="0" eb="2">
      <t>ガイトウ</t>
    </rPh>
    <phoneticPr fontId="3"/>
  </si>
  <si>
    <t>平成24年</t>
    <rPh sb="0" eb="2">
      <t>ヘイセイ</t>
    </rPh>
    <rPh sb="4" eb="5">
      <t>ネン</t>
    </rPh>
    <phoneticPr fontId="3"/>
  </si>
  <si>
    <t>平成25年 3月31日現在</t>
    <phoneticPr fontId="3"/>
  </si>
  <si>
    <t>特定非営利活動法人　くすの木</t>
    <rPh sb="13" eb="14">
      <t>キ</t>
    </rPh>
    <phoneticPr fontId="3"/>
  </si>
  <si>
    <t>自　平成24年 4月 1日　至　平成25年 3月31日</t>
    <phoneticPr fontId="3"/>
  </si>
  <si>
    <t>平成２４年度事業報告書</t>
    <rPh sb="0" eb="2">
      <t>ヘイセイ</t>
    </rPh>
    <rPh sb="4" eb="6">
      <t>ネンド</t>
    </rPh>
    <rPh sb="6" eb="8">
      <t>ジギョウ</t>
    </rPh>
    <rPh sb="8" eb="10">
      <t>ホウコク</t>
    </rPh>
    <rPh sb="10" eb="11">
      <t>ショ</t>
    </rPh>
    <phoneticPr fontId="3"/>
  </si>
  <si>
    <t>平成２４年４月１日から平成２５年３月３１日まで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3"/>
  </si>
  <si>
    <t>（特定非営利活動法人の名称）　特定非営利活動法人　くすの木</t>
    <rPh sb="1" eb="3">
      <t>トクテイ</t>
    </rPh>
    <rPh sb="3" eb="6">
      <t>ヒエイリ</t>
    </rPh>
    <rPh sb="6" eb="8">
      <t>カツドウ</t>
    </rPh>
    <rPh sb="8" eb="10">
      <t>ホウジン</t>
    </rPh>
    <rPh sb="11" eb="13">
      <t>メイショウ</t>
    </rPh>
    <rPh sb="15" eb="17">
      <t>トクテイ</t>
    </rPh>
    <rPh sb="17" eb="20">
      <t>ヒエイリ</t>
    </rPh>
    <rPh sb="20" eb="22">
      <t>カツドウ</t>
    </rPh>
    <rPh sb="22" eb="24">
      <t>ホウジン</t>
    </rPh>
    <rPh sb="28" eb="29">
      <t>キ</t>
    </rPh>
    <phoneticPr fontId="3"/>
  </si>
  <si>
    <t>　　未収金</t>
    <rPh sb="2" eb="5">
      <t>ミシュウキン</t>
    </rPh>
    <phoneticPr fontId="3"/>
  </si>
  <si>
    <t>　　前払費用</t>
    <rPh sb="2" eb="4">
      <t>マエバライ</t>
    </rPh>
    <rPh sb="4" eb="6">
      <t>ヒヨウ</t>
    </rPh>
    <phoneticPr fontId="3"/>
  </si>
  <si>
    <t>　　未払金</t>
    <rPh sb="2" eb="4">
      <t>ミハライ</t>
    </rPh>
    <phoneticPr fontId="3"/>
  </si>
  <si>
    <t>　　未払費用</t>
    <rPh sb="4" eb="6">
      <t>ヒヨウ</t>
    </rPh>
    <phoneticPr fontId="3"/>
  </si>
  <si>
    <t>　　前受金</t>
    <rPh sb="2" eb="4">
      <t>マエウケ</t>
    </rPh>
    <rPh sb="4" eb="5">
      <t>キン</t>
    </rPh>
    <phoneticPr fontId="3"/>
  </si>
  <si>
    <t>　　預り金</t>
    <rPh sb="2" eb="3">
      <t>アズカ</t>
    </rPh>
    <rPh sb="4" eb="5">
      <t>キン</t>
    </rPh>
    <phoneticPr fontId="3"/>
  </si>
  <si>
    <t>　　長期借入金</t>
    <rPh sb="2" eb="4">
      <t>チョウキ</t>
    </rPh>
    <rPh sb="4" eb="6">
      <t>カリイレ</t>
    </rPh>
    <rPh sb="6" eb="7">
      <t>キン</t>
    </rPh>
    <phoneticPr fontId="3"/>
  </si>
  <si>
    <t>　　什器備品</t>
    <rPh sb="2" eb="4">
      <t>ジュウキ</t>
    </rPh>
    <rPh sb="4" eb="6">
      <t>ビヒン</t>
    </rPh>
    <phoneticPr fontId="3"/>
  </si>
  <si>
    <t>　　建物附属設備</t>
    <rPh sb="2" eb="4">
      <t>タテモノ</t>
    </rPh>
    <rPh sb="4" eb="6">
      <t>フゾク</t>
    </rPh>
    <rPh sb="6" eb="8">
      <t>セツビ</t>
    </rPh>
    <phoneticPr fontId="3"/>
  </si>
  <si>
    <t>　　構築物</t>
    <rPh sb="2" eb="5">
      <t>コウチクブツ</t>
    </rPh>
    <phoneticPr fontId="3"/>
  </si>
  <si>
    <t>　　創立費</t>
    <rPh sb="2" eb="4">
      <t>ソウリツ</t>
    </rPh>
    <rPh sb="4" eb="5">
      <t>ヒ</t>
    </rPh>
    <phoneticPr fontId="3"/>
  </si>
  <si>
    <t>　　開業費</t>
    <rPh sb="2" eb="4">
      <t>カイギョウ</t>
    </rPh>
    <rPh sb="4" eb="5">
      <t>ヒ</t>
    </rPh>
    <phoneticPr fontId="3"/>
  </si>
  <si>
    <t>　　敷金</t>
    <rPh sb="2" eb="4">
      <t>シキキン</t>
    </rPh>
    <phoneticPr fontId="3"/>
  </si>
  <si>
    <t>　　固定資産合計</t>
    <rPh sb="2" eb="4">
      <t>コテイ</t>
    </rPh>
    <phoneticPr fontId="3"/>
  </si>
  <si>
    <t>　　　１　入会金収入</t>
    <rPh sb="5" eb="8">
      <t>ニュウカイキン</t>
    </rPh>
    <rPh sb="8" eb="10">
      <t>シュウニュウ</t>
    </rPh>
    <phoneticPr fontId="3"/>
  </si>
  <si>
    <t>　　　２　会費収入</t>
    <rPh sb="5" eb="7">
      <t>カイヒ</t>
    </rPh>
    <rPh sb="7" eb="9">
      <t>シュウニュウ</t>
    </rPh>
    <phoneticPr fontId="3"/>
  </si>
  <si>
    <t>　　　３　事業収入</t>
    <rPh sb="5" eb="7">
      <t>ジギョウ</t>
    </rPh>
    <rPh sb="7" eb="9">
      <t>シュウニュウ</t>
    </rPh>
    <phoneticPr fontId="3"/>
  </si>
  <si>
    <t>　　　　　　障害福祉ｻｰﾋﾞｽ事業収入</t>
    <rPh sb="6" eb="8">
      <t>ショウガイ</t>
    </rPh>
    <rPh sb="8" eb="10">
      <t>フクシ</t>
    </rPh>
    <rPh sb="14" eb="16">
      <t>ジギョウ</t>
    </rPh>
    <rPh sb="16" eb="18">
      <t>シュウニュウ</t>
    </rPh>
    <phoneticPr fontId="3"/>
  </si>
  <si>
    <t>　　　４　その他収入</t>
    <rPh sb="7" eb="8">
      <t>タ</t>
    </rPh>
    <rPh sb="8" eb="10">
      <t>シュウニュウ</t>
    </rPh>
    <phoneticPr fontId="3"/>
  </si>
  <si>
    <t>　　　　　　利用料収入</t>
    <rPh sb="6" eb="9">
      <t>リヨウリョウ</t>
    </rPh>
    <rPh sb="9" eb="11">
      <t>シュウニュウ</t>
    </rPh>
    <phoneticPr fontId="3"/>
  </si>
  <si>
    <t>　　　５　雑収入</t>
    <rPh sb="5" eb="6">
      <t>ザツ</t>
    </rPh>
    <rPh sb="6" eb="8">
      <t>シュウニュウ</t>
    </rPh>
    <phoneticPr fontId="3"/>
  </si>
  <si>
    <t>　　　　　　雑収入</t>
    <rPh sb="6" eb="7">
      <t>ザツ</t>
    </rPh>
    <rPh sb="7" eb="9">
      <t>シュウニュウ</t>
    </rPh>
    <phoneticPr fontId="3"/>
  </si>
  <si>
    <t>　　　　　　ｹｱﾎｰﾑ</t>
    <phoneticPr fontId="3"/>
  </si>
  <si>
    <t>　　　　　　ｹｱﾎｰﾑ日用</t>
    <rPh sb="11" eb="13">
      <t>ニチヨウ</t>
    </rPh>
    <phoneticPr fontId="3"/>
  </si>
  <si>
    <t>　　　　　　箸入れ収入</t>
    <rPh sb="6" eb="7">
      <t>ハシ</t>
    </rPh>
    <rPh sb="7" eb="8">
      <t>イ</t>
    </rPh>
    <rPh sb="9" eb="11">
      <t>シュウニュウ</t>
    </rPh>
    <phoneticPr fontId="3"/>
  </si>
  <si>
    <t>　　　　　　臨時雇賃金</t>
    <rPh sb="6" eb="8">
      <t>リンジ</t>
    </rPh>
    <rPh sb="8" eb="9">
      <t>ヤト</t>
    </rPh>
    <rPh sb="9" eb="11">
      <t>チンギン</t>
    </rPh>
    <phoneticPr fontId="3"/>
  </si>
  <si>
    <t>　　　　　　通信運搬費</t>
    <rPh sb="8" eb="10">
      <t>ウンパン</t>
    </rPh>
    <phoneticPr fontId="3"/>
  </si>
  <si>
    <t>　　　　　　図書費</t>
    <rPh sb="6" eb="8">
      <t>トショ</t>
    </rPh>
    <rPh sb="8" eb="9">
      <t>ヒ</t>
    </rPh>
    <phoneticPr fontId="3"/>
  </si>
  <si>
    <t>　　　　　　車輌費</t>
    <rPh sb="6" eb="8">
      <t>シャリョウ</t>
    </rPh>
    <rPh sb="8" eb="9">
      <t>ヒ</t>
    </rPh>
    <phoneticPr fontId="3"/>
  </si>
  <si>
    <t>　　　　　　水熱光料費</t>
    <rPh sb="8" eb="9">
      <t>コウ</t>
    </rPh>
    <rPh sb="9" eb="10">
      <t>リョウ</t>
    </rPh>
    <phoneticPr fontId="3"/>
  </si>
  <si>
    <t>　　　　　　保険料</t>
    <rPh sb="6" eb="9">
      <t>ホケンリョウ</t>
    </rPh>
    <phoneticPr fontId="3"/>
  </si>
  <si>
    <t>　　　　　　イベント経費</t>
    <rPh sb="10" eb="12">
      <t>ケイヒ</t>
    </rPh>
    <phoneticPr fontId="3"/>
  </si>
  <si>
    <t>　　　　　　交際費</t>
    <rPh sb="6" eb="8">
      <t>コウサイ</t>
    </rPh>
    <phoneticPr fontId="3"/>
  </si>
  <si>
    <t>　　　　　　食料品費</t>
    <rPh sb="6" eb="9">
      <t>ショクリョウヒン</t>
    </rPh>
    <rPh sb="9" eb="10">
      <t>ヒ</t>
    </rPh>
    <phoneticPr fontId="3"/>
  </si>
  <si>
    <t>　　　　　　日用品費</t>
    <rPh sb="6" eb="9">
      <t>ニチヨウヒン</t>
    </rPh>
    <rPh sb="9" eb="10">
      <t>ヒ</t>
    </rPh>
    <phoneticPr fontId="3"/>
  </si>
  <si>
    <t>　　　　　　雑費</t>
    <rPh sb="6" eb="8">
      <t>ザッピ</t>
    </rPh>
    <phoneticPr fontId="3"/>
  </si>
  <si>
    <t>　　　　　　減価償却費</t>
    <rPh sb="6" eb="8">
      <t>ゲンカ</t>
    </rPh>
    <rPh sb="8" eb="10">
      <t>ショウキャク</t>
    </rPh>
    <rPh sb="10" eb="11">
      <t>ヒ</t>
    </rPh>
    <phoneticPr fontId="3"/>
  </si>
  <si>
    <t>　　　　　　法人税等</t>
    <rPh sb="6" eb="10">
      <t>ホウジンゼイナド</t>
    </rPh>
    <phoneticPr fontId="3"/>
  </si>
  <si>
    <t>　　　　　　地代家賃</t>
    <rPh sb="6" eb="8">
      <t>チダイ</t>
    </rPh>
    <rPh sb="8" eb="10">
      <t>ヤチン</t>
    </rPh>
    <phoneticPr fontId="3"/>
  </si>
  <si>
    <t>　　　　　　租税公課</t>
    <rPh sb="6" eb="8">
      <t>ソゼイ</t>
    </rPh>
    <rPh sb="8" eb="10">
      <t>コウカ</t>
    </rPh>
    <phoneticPr fontId="3"/>
  </si>
  <si>
    <t>　　　　　　支払利息</t>
    <rPh sb="6" eb="8">
      <t>シハライ</t>
    </rPh>
    <rPh sb="8" eb="10">
      <t>リソク</t>
    </rPh>
    <phoneticPr fontId="3"/>
  </si>
  <si>
    <t>　　　　　　代書費</t>
    <rPh sb="6" eb="8">
      <t>ダイショ</t>
    </rPh>
    <phoneticPr fontId="3"/>
  </si>
  <si>
    <t>　Ⅰ　経常収益</t>
    <rPh sb="3" eb="5">
      <t>ケイジョウ</t>
    </rPh>
    <rPh sb="5" eb="7">
      <t>シュウエキ</t>
    </rPh>
    <phoneticPr fontId="3"/>
  </si>
  <si>
    <t>（経常損益の部）</t>
    <rPh sb="1" eb="3">
      <t>ケイジョウ</t>
    </rPh>
    <rPh sb="3" eb="5">
      <t>ソンエキ</t>
    </rPh>
    <rPh sb="6" eb="7">
      <t>ブ</t>
    </rPh>
    <phoneticPr fontId="3"/>
  </si>
  <si>
    <t>　　　経常収益合計</t>
    <rPh sb="3" eb="5">
      <t>ケイジョウ</t>
    </rPh>
    <rPh sb="5" eb="7">
      <t>シュウエキ</t>
    </rPh>
    <rPh sb="7" eb="9">
      <t>ゴウケイ</t>
    </rPh>
    <phoneticPr fontId="3"/>
  </si>
  <si>
    <t>　Ⅱ　経常費用</t>
    <rPh sb="3" eb="5">
      <t>ケイジョウ</t>
    </rPh>
    <rPh sb="5" eb="7">
      <t>ヒヨウ</t>
    </rPh>
    <phoneticPr fontId="3"/>
  </si>
  <si>
    <t>　　　　 経常費用合計</t>
    <rPh sb="5" eb="7">
      <t>ケイジョウ</t>
    </rPh>
    <rPh sb="7" eb="9">
      <t>ヒヨウ</t>
    </rPh>
    <rPh sb="9" eb="11">
      <t>ゴウケイ</t>
    </rPh>
    <phoneticPr fontId="3"/>
  </si>
  <si>
    <t>平成２４年度活動計算書</t>
    <rPh sb="6" eb="8">
      <t>カツドウ</t>
    </rPh>
    <rPh sb="8" eb="11">
      <t>ケイサンショ</t>
    </rPh>
    <phoneticPr fontId="3"/>
  </si>
  <si>
    <t>1．重要な会計方針</t>
    <rPh sb="2" eb="4">
      <t>ジュウヨウ</t>
    </rPh>
    <rPh sb="5" eb="7">
      <t>カイケイ</t>
    </rPh>
    <rPh sb="7" eb="9">
      <t>ホウシン</t>
    </rPh>
    <phoneticPr fontId="3"/>
  </si>
  <si>
    <t>（１）固定資産の減価償却の方法</t>
    <rPh sb="3" eb="5">
      <t>コテイ</t>
    </rPh>
    <rPh sb="5" eb="7">
      <t>シサン</t>
    </rPh>
    <rPh sb="8" eb="10">
      <t>ゲンカ</t>
    </rPh>
    <rPh sb="10" eb="12">
      <t>ショウキャク</t>
    </rPh>
    <rPh sb="13" eb="15">
      <t>ホウホウ</t>
    </rPh>
    <phoneticPr fontId="3"/>
  </si>
  <si>
    <t>有形固定資産は、法人税法の規定に基づいて定率法で償却をしています。</t>
    <rPh sb="0" eb="2">
      <t>ユウケイ</t>
    </rPh>
    <rPh sb="2" eb="4">
      <t>コテイ</t>
    </rPh>
    <rPh sb="4" eb="6">
      <t>シサン</t>
    </rPh>
    <rPh sb="8" eb="11">
      <t>ホウジンゼイ</t>
    </rPh>
    <rPh sb="11" eb="12">
      <t>ホウ</t>
    </rPh>
    <rPh sb="13" eb="15">
      <t>キテイ</t>
    </rPh>
    <rPh sb="16" eb="17">
      <t>モト</t>
    </rPh>
    <rPh sb="20" eb="23">
      <t>テイリツホウ</t>
    </rPh>
    <rPh sb="24" eb="26">
      <t>ショウキャク</t>
    </rPh>
    <phoneticPr fontId="3"/>
  </si>
  <si>
    <t>（２）消費税等の会計処理</t>
    <rPh sb="3" eb="7">
      <t>ショウヒゼイナド</t>
    </rPh>
    <rPh sb="8" eb="10">
      <t>カイケイ</t>
    </rPh>
    <rPh sb="10" eb="12">
      <t>ショリ</t>
    </rPh>
    <phoneticPr fontId="3"/>
  </si>
  <si>
    <t>消費税等の会計処理は税込経理方式によっています。</t>
    <rPh sb="0" eb="4">
      <t>ショウヒゼイナド</t>
    </rPh>
    <rPh sb="5" eb="7">
      <t>カイケイ</t>
    </rPh>
    <rPh sb="7" eb="9">
      <t>ショリ</t>
    </rPh>
    <rPh sb="10" eb="12">
      <t>ゼイコミ</t>
    </rPh>
    <rPh sb="12" eb="14">
      <t>ケイリ</t>
    </rPh>
    <rPh sb="14" eb="16">
      <t>ホウシキ</t>
    </rPh>
    <phoneticPr fontId="3"/>
  </si>
  <si>
    <t>一般事業</t>
    <rPh sb="0" eb="2">
      <t>イッパン</t>
    </rPh>
    <rPh sb="2" eb="4">
      <t>ジギョウ</t>
    </rPh>
    <phoneticPr fontId="3"/>
  </si>
  <si>
    <t>生活介護</t>
    <rPh sb="0" eb="2">
      <t>セイカツ</t>
    </rPh>
    <rPh sb="2" eb="4">
      <t>カイゴ</t>
    </rPh>
    <phoneticPr fontId="3"/>
  </si>
  <si>
    <t>ｹｱﾎｰﾑ</t>
    <phoneticPr fontId="3"/>
  </si>
  <si>
    <t>科　　　　目</t>
    <rPh sb="0" eb="1">
      <t>カ</t>
    </rPh>
    <rPh sb="5" eb="6">
      <t>メ</t>
    </rPh>
    <phoneticPr fontId="3"/>
  </si>
  <si>
    <t>（単位　：　円）</t>
    <rPh sb="1" eb="3">
      <t>タンイ</t>
    </rPh>
    <rPh sb="6" eb="7">
      <t>エン</t>
    </rPh>
    <phoneticPr fontId="3"/>
  </si>
  <si>
    <t>２．事業別損益の状況</t>
    <rPh sb="2" eb="4">
      <t>ジギョウ</t>
    </rPh>
    <rPh sb="4" eb="5">
      <t>ベツ</t>
    </rPh>
    <rPh sb="5" eb="7">
      <t>ソンエキ</t>
    </rPh>
    <rPh sb="8" eb="10">
      <t>ジョウキョウ</t>
    </rPh>
    <phoneticPr fontId="3"/>
  </si>
  <si>
    <t>事業別損益の状況は以下の通りです。</t>
    <rPh sb="0" eb="2">
      <t>ジギョウ</t>
    </rPh>
    <rPh sb="2" eb="3">
      <t>ベツ</t>
    </rPh>
    <rPh sb="3" eb="5">
      <t>ソンエキ</t>
    </rPh>
    <rPh sb="6" eb="8">
      <t>ジョウキョウ</t>
    </rPh>
    <rPh sb="9" eb="11">
      <t>イカ</t>
    </rPh>
    <rPh sb="12" eb="13">
      <t>トオ</t>
    </rPh>
    <phoneticPr fontId="3"/>
  </si>
  <si>
    <t>事業部門計</t>
    <rPh sb="0" eb="2">
      <t>ジギョウ</t>
    </rPh>
    <rPh sb="2" eb="4">
      <t>ブモン</t>
    </rPh>
    <rPh sb="4" eb="5">
      <t>ケイ</t>
    </rPh>
    <phoneticPr fontId="3"/>
  </si>
  <si>
    <t>管理部門</t>
    <rPh sb="0" eb="2">
      <t>カンリ</t>
    </rPh>
    <rPh sb="2" eb="4">
      <t>ブモン</t>
    </rPh>
    <phoneticPr fontId="3"/>
  </si>
  <si>
    <t>合計</t>
    <rPh sb="0" eb="1">
      <t>ゴウ</t>
    </rPh>
    <rPh sb="1" eb="2">
      <t>ケイ</t>
    </rPh>
    <phoneticPr fontId="3"/>
  </si>
  <si>
    <t>Ⅰ　経常収益</t>
    <rPh sb="2" eb="4">
      <t>ケイジョウ</t>
    </rPh>
    <rPh sb="4" eb="6">
      <t>シュウエキ</t>
    </rPh>
    <phoneticPr fontId="3"/>
  </si>
  <si>
    <t>　１　入会金収入</t>
    <rPh sb="3" eb="6">
      <t>ニュウカイキン</t>
    </rPh>
    <rPh sb="6" eb="8">
      <t>シュウニュウ</t>
    </rPh>
    <phoneticPr fontId="3"/>
  </si>
  <si>
    <t>　２　会費収入</t>
    <rPh sb="3" eb="5">
      <t>カイヒ</t>
    </rPh>
    <rPh sb="5" eb="7">
      <t>シュウニュウ</t>
    </rPh>
    <phoneticPr fontId="3"/>
  </si>
  <si>
    <t>　３　事業収入</t>
    <rPh sb="3" eb="5">
      <t>ジギョウ</t>
    </rPh>
    <rPh sb="5" eb="7">
      <t>シュウニュウ</t>
    </rPh>
    <phoneticPr fontId="3"/>
  </si>
  <si>
    <t>　４　その他収入</t>
    <rPh sb="5" eb="6">
      <t>タ</t>
    </rPh>
    <rPh sb="6" eb="8">
      <t>シュウニュウ</t>
    </rPh>
    <phoneticPr fontId="3"/>
  </si>
  <si>
    <t>　５　雑収入</t>
    <rPh sb="3" eb="4">
      <t>ザツ</t>
    </rPh>
    <rPh sb="4" eb="6">
      <t>シュウニュウ</t>
    </rPh>
    <phoneticPr fontId="3"/>
  </si>
  <si>
    <t>Ⅱ　経常費用</t>
    <rPh sb="2" eb="4">
      <t>ケイジョウ</t>
    </rPh>
    <rPh sb="4" eb="6">
      <t>ヒヨウ</t>
    </rPh>
    <phoneticPr fontId="3"/>
  </si>
  <si>
    <t>　　給料手当</t>
    <phoneticPr fontId="3"/>
  </si>
  <si>
    <t>　　臨時雇賃金</t>
    <rPh sb="2" eb="4">
      <t>リンジ</t>
    </rPh>
    <rPh sb="4" eb="5">
      <t>ヤト</t>
    </rPh>
    <rPh sb="5" eb="7">
      <t>チンギン</t>
    </rPh>
    <phoneticPr fontId="3"/>
  </si>
  <si>
    <t>　　法定福利費</t>
    <phoneticPr fontId="3"/>
  </si>
  <si>
    <t>　　福利厚生費</t>
    <phoneticPr fontId="3"/>
  </si>
  <si>
    <t>　　旅費交通費</t>
    <phoneticPr fontId="3"/>
  </si>
  <si>
    <t>　　通信運搬費</t>
    <rPh sb="4" eb="6">
      <t>ウンパン</t>
    </rPh>
    <phoneticPr fontId="3"/>
  </si>
  <si>
    <t>　　消耗品費</t>
    <rPh sb="2" eb="4">
      <t>ショウモウ</t>
    </rPh>
    <rPh sb="4" eb="5">
      <t>ヒン</t>
    </rPh>
    <rPh sb="5" eb="6">
      <t>ヒ</t>
    </rPh>
    <phoneticPr fontId="3"/>
  </si>
  <si>
    <t>　　図書費</t>
    <rPh sb="2" eb="4">
      <t>トショ</t>
    </rPh>
    <rPh sb="4" eb="5">
      <t>ヒ</t>
    </rPh>
    <phoneticPr fontId="3"/>
  </si>
  <si>
    <t>　　車輌費</t>
    <rPh sb="2" eb="4">
      <t>シャリョウ</t>
    </rPh>
    <rPh sb="4" eb="5">
      <t>ヒ</t>
    </rPh>
    <phoneticPr fontId="3"/>
  </si>
  <si>
    <t>　　水熱光料費</t>
    <rPh sb="4" eb="5">
      <t>コウ</t>
    </rPh>
    <rPh sb="5" eb="6">
      <t>リョウ</t>
    </rPh>
    <phoneticPr fontId="3"/>
  </si>
  <si>
    <t>　　賃借料</t>
    <rPh sb="2" eb="3">
      <t>チン</t>
    </rPh>
    <rPh sb="3" eb="4">
      <t>カ</t>
    </rPh>
    <rPh sb="4" eb="5">
      <t>リョウ</t>
    </rPh>
    <phoneticPr fontId="3"/>
  </si>
  <si>
    <t>　　保険料</t>
    <rPh sb="2" eb="5">
      <t>ホケンリョウ</t>
    </rPh>
    <phoneticPr fontId="3"/>
  </si>
  <si>
    <t>　　研修費</t>
    <rPh sb="2" eb="5">
      <t>ケンシュウヒ</t>
    </rPh>
    <phoneticPr fontId="3"/>
  </si>
  <si>
    <t>　　広告宣伝費</t>
    <rPh sb="2" eb="4">
      <t>コウコク</t>
    </rPh>
    <rPh sb="4" eb="6">
      <t>センデン</t>
    </rPh>
    <phoneticPr fontId="3"/>
  </si>
  <si>
    <t>　　交際費</t>
    <rPh sb="2" eb="4">
      <t>コウサイ</t>
    </rPh>
    <phoneticPr fontId="3"/>
  </si>
  <si>
    <t>　　イベント経費</t>
    <rPh sb="6" eb="8">
      <t>ケイヒ</t>
    </rPh>
    <phoneticPr fontId="3"/>
  </si>
  <si>
    <t>　　食料品費</t>
    <rPh sb="2" eb="5">
      <t>ショクリョウヒン</t>
    </rPh>
    <rPh sb="5" eb="6">
      <t>ヒ</t>
    </rPh>
    <phoneticPr fontId="3"/>
  </si>
  <si>
    <t>　　日用品費</t>
    <rPh sb="2" eb="5">
      <t>ニチヨウヒン</t>
    </rPh>
    <rPh sb="5" eb="6">
      <t>ヒ</t>
    </rPh>
    <phoneticPr fontId="3"/>
  </si>
  <si>
    <t>　　雑費</t>
    <rPh sb="2" eb="4">
      <t>ザッピ</t>
    </rPh>
    <phoneticPr fontId="3"/>
  </si>
  <si>
    <t>　　減価償却費</t>
    <rPh sb="2" eb="4">
      <t>ゲンカ</t>
    </rPh>
    <rPh sb="4" eb="6">
      <t>ショウキャク</t>
    </rPh>
    <rPh sb="6" eb="7">
      <t>ヒ</t>
    </rPh>
    <phoneticPr fontId="3"/>
  </si>
  <si>
    <t>　　法人税等</t>
    <rPh sb="2" eb="6">
      <t>ホウジンゼイナド</t>
    </rPh>
    <phoneticPr fontId="3"/>
  </si>
  <si>
    <t>　 　経常費用計</t>
    <rPh sb="3" eb="5">
      <t>ケイジョウ</t>
    </rPh>
    <rPh sb="5" eb="7">
      <t>ヒヨウ</t>
    </rPh>
    <rPh sb="7" eb="8">
      <t>ケイ</t>
    </rPh>
    <phoneticPr fontId="3"/>
  </si>
  <si>
    <t xml:space="preserve">    当期経常増減額</t>
    <rPh sb="4" eb="6">
      <t>トウキ</t>
    </rPh>
    <rPh sb="6" eb="8">
      <t>ケイジョウ</t>
    </rPh>
    <rPh sb="8" eb="11">
      <t>ゾウゲンガク</t>
    </rPh>
    <phoneticPr fontId="3"/>
  </si>
  <si>
    <t>　　　経常収益計</t>
    <rPh sb="3" eb="5">
      <t>ケイジョウ</t>
    </rPh>
    <rPh sb="5" eb="7">
      <t>シュウエキ</t>
    </rPh>
    <rPh sb="7" eb="8">
      <t>ケイ</t>
    </rPh>
    <phoneticPr fontId="3"/>
  </si>
  <si>
    <t>３．固定資産の増減内訳</t>
    <rPh sb="2" eb="4">
      <t>コテイ</t>
    </rPh>
    <rPh sb="4" eb="6">
      <t>シサン</t>
    </rPh>
    <rPh sb="7" eb="9">
      <t>ゾウゲン</t>
    </rPh>
    <rPh sb="9" eb="11">
      <t>ウチワケ</t>
    </rPh>
    <phoneticPr fontId="3"/>
  </si>
  <si>
    <t>期首取得価額</t>
    <rPh sb="0" eb="2">
      <t>キシュ</t>
    </rPh>
    <rPh sb="2" eb="4">
      <t>シュトク</t>
    </rPh>
    <rPh sb="4" eb="6">
      <t>カガク</t>
    </rPh>
    <phoneticPr fontId="3"/>
  </si>
  <si>
    <t>取得</t>
    <rPh sb="0" eb="2">
      <t>シュトク</t>
    </rPh>
    <phoneticPr fontId="3"/>
  </si>
  <si>
    <t>減少</t>
    <rPh sb="0" eb="2">
      <t>ゲンショウ</t>
    </rPh>
    <phoneticPr fontId="3"/>
  </si>
  <si>
    <t>期末取得価額</t>
    <rPh sb="0" eb="2">
      <t>キマツ</t>
    </rPh>
    <rPh sb="2" eb="4">
      <t>シュトク</t>
    </rPh>
    <rPh sb="4" eb="6">
      <t>カガク</t>
    </rPh>
    <phoneticPr fontId="3"/>
  </si>
  <si>
    <t>減価償却累計額</t>
    <rPh sb="0" eb="2">
      <t>ゲンカ</t>
    </rPh>
    <rPh sb="2" eb="4">
      <t>ショウキャク</t>
    </rPh>
    <rPh sb="4" eb="7">
      <t>ルイケイガク</t>
    </rPh>
    <phoneticPr fontId="3"/>
  </si>
  <si>
    <t>期末帳簿価額</t>
    <rPh sb="0" eb="2">
      <t>キマツ</t>
    </rPh>
    <rPh sb="2" eb="4">
      <t>チョウボ</t>
    </rPh>
    <rPh sb="4" eb="6">
      <t>カガク</t>
    </rPh>
    <phoneticPr fontId="3"/>
  </si>
  <si>
    <t>建物付属設備</t>
    <rPh sb="0" eb="2">
      <t>タテモノ</t>
    </rPh>
    <rPh sb="2" eb="4">
      <t>フゾク</t>
    </rPh>
    <rPh sb="4" eb="6">
      <t>セツビ</t>
    </rPh>
    <phoneticPr fontId="3"/>
  </si>
  <si>
    <t>什  器  備  品</t>
    <rPh sb="0" eb="1">
      <t>シゲル</t>
    </rPh>
    <rPh sb="3" eb="4">
      <t>キ</t>
    </rPh>
    <rPh sb="6" eb="7">
      <t>ソナエ</t>
    </rPh>
    <rPh sb="9" eb="10">
      <t>シナ</t>
    </rPh>
    <phoneticPr fontId="3"/>
  </si>
  <si>
    <t>構    築    物</t>
    <rPh sb="0" eb="1">
      <t>カマエ</t>
    </rPh>
    <rPh sb="5" eb="6">
      <t>チク</t>
    </rPh>
    <rPh sb="10" eb="11">
      <t>モノ</t>
    </rPh>
    <phoneticPr fontId="3"/>
  </si>
  <si>
    <t>一括償却資産</t>
    <rPh sb="0" eb="2">
      <t>イッカツ</t>
    </rPh>
    <rPh sb="2" eb="4">
      <t>ショウキャク</t>
    </rPh>
    <rPh sb="4" eb="6">
      <t>シサン</t>
    </rPh>
    <phoneticPr fontId="3"/>
  </si>
  <si>
    <t>３．役員及びその近親者との取引の内容</t>
    <rPh sb="2" eb="4">
      <t>ヤクイン</t>
    </rPh>
    <rPh sb="4" eb="5">
      <t>オヨ</t>
    </rPh>
    <rPh sb="8" eb="11">
      <t>キンシンシャ</t>
    </rPh>
    <rPh sb="13" eb="15">
      <t>トリヒキ</t>
    </rPh>
    <rPh sb="16" eb="18">
      <t>ナイヨウ</t>
    </rPh>
    <phoneticPr fontId="3"/>
  </si>
  <si>
    <t>（３）リースにより使用する固定資産に関する注記</t>
    <rPh sb="9" eb="11">
      <t>シヨウ</t>
    </rPh>
    <rPh sb="13" eb="15">
      <t>コテイ</t>
    </rPh>
    <rPh sb="15" eb="17">
      <t>シサン</t>
    </rPh>
    <rPh sb="18" eb="19">
      <t>カン</t>
    </rPh>
    <rPh sb="21" eb="23">
      <t>チュウキ</t>
    </rPh>
    <phoneticPr fontId="3"/>
  </si>
  <si>
    <t>リース物件の所有権が借り主に移転するもの以外のファイナンス・リース取引については、</t>
    <rPh sb="3" eb="5">
      <t>ブッケン</t>
    </rPh>
    <rPh sb="6" eb="9">
      <t>ショユウケン</t>
    </rPh>
    <rPh sb="10" eb="11">
      <t>カ</t>
    </rPh>
    <rPh sb="12" eb="13">
      <t>ヌシ</t>
    </rPh>
    <rPh sb="14" eb="16">
      <t>イテン</t>
    </rPh>
    <rPh sb="20" eb="22">
      <t>イガイ</t>
    </rPh>
    <rPh sb="33" eb="35">
      <t>トリヒキ</t>
    </rPh>
    <phoneticPr fontId="3"/>
  </si>
  <si>
    <t>通常の賃貸借取引等に準じた会計処理</t>
    <rPh sb="0" eb="2">
      <t>ツウジョウ</t>
    </rPh>
    <rPh sb="3" eb="6">
      <t>チンタイシャク</t>
    </rPh>
    <rPh sb="6" eb="8">
      <t>トリヒキ</t>
    </rPh>
    <rPh sb="8" eb="9">
      <t>ナド</t>
    </rPh>
    <rPh sb="10" eb="11">
      <t>ジュン</t>
    </rPh>
    <rPh sb="13" eb="15">
      <t>カイケイ</t>
    </rPh>
    <rPh sb="15" eb="17">
      <t>ショリ</t>
    </rPh>
    <phoneticPr fontId="3"/>
  </si>
  <si>
    <t>理事長からの短期借入金　１１，１８７，０６８円</t>
    <rPh sb="0" eb="3">
      <t>リジチョウ</t>
    </rPh>
    <rPh sb="6" eb="8">
      <t>タンキ</t>
    </rPh>
    <rPh sb="8" eb="10">
      <t>カリイレ</t>
    </rPh>
    <rPh sb="10" eb="11">
      <t>キン</t>
    </rPh>
    <rPh sb="22" eb="23">
      <t>エン</t>
    </rPh>
    <phoneticPr fontId="3"/>
  </si>
  <si>
    <t>　　　　　　　什器備品</t>
    <rPh sb="7" eb="9">
      <t>ジュウキ</t>
    </rPh>
    <rPh sb="9" eb="11">
      <t>ビヒン</t>
    </rPh>
    <phoneticPr fontId="3"/>
  </si>
  <si>
    <t>　　　　　　　一括償却資産</t>
    <rPh sb="7" eb="9">
      <t>イッカツ</t>
    </rPh>
    <rPh sb="9" eb="11">
      <t>ショウキャク</t>
    </rPh>
    <rPh sb="11" eb="13">
      <t>シサン</t>
    </rPh>
    <phoneticPr fontId="3"/>
  </si>
  <si>
    <t>　　　　　　　前払費用</t>
    <rPh sb="7" eb="9">
      <t>マエバラ</t>
    </rPh>
    <rPh sb="9" eb="11">
      <t>ヒヨウ</t>
    </rPh>
    <phoneticPr fontId="3"/>
  </si>
  <si>
    <t>　　　　　　　未収金</t>
    <phoneticPr fontId="3"/>
  </si>
  <si>
    <t>　　　　　　　創立費</t>
    <rPh sb="7" eb="9">
      <t>ソウリツ</t>
    </rPh>
    <rPh sb="9" eb="10">
      <t>ヒ</t>
    </rPh>
    <phoneticPr fontId="3"/>
  </si>
  <si>
    <t>　　　　　　　開業費</t>
    <rPh sb="7" eb="9">
      <t>カイギョウ</t>
    </rPh>
    <rPh sb="9" eb="10">
      <t>ヒ</t>
    </rPh>
    <phoneticPr fontId="3"/>
  </si>
  <si>
    <t>　　　　　　　未払費用</t>
    <rPh sb="9" eb="11">
      <t>ヒヨウ</t>
    </rPh>
    <phoneticPr fontId="3"/>
  </si>
  <si>
    <t>　　　　　　　前受金</t>
    <rPh sb="7" eb="10">
      <t>マエウケキン</t>
    </rPh>
    <phoneticPr fontId="3"/>
  </si>
  <si>
    <t>平成24年度財産目録</t>
    <rPh sb="0" eb="2">
      <t>ヘイセイ</t>
    </rPh>
    <rPh sb="4" eb="6">
      <t>ネンド</t>
    </rPh>
    <rPh sb="6" eb="8">
      <t>ザイサン</t>
    </rPh>
    <rPh sb="8" eb="10">
      <t>モクロク</t>
    </rPh>
    <phoneticPr fontId="3"/>
  </si>
  <si>
    <t>平成2４年度貸借対照表</t>
    <rPh sb="4" eb="5">
      <t>ネン</t>
    </rPh>
    <rPh sb="6" eb="8">
      <t>タイシャク</t>
    </rPh>
    <rPh sb="8" eb="11">
      <t>タイショウヒョウ</t>
    </rPh>
    <phoneticPr fontId="3"/>
  </si>
  <si>
    <t>平成２４年度財務諸表の注記</t>
    <rPh sb="0" eb="2">
      <t>ヘイセイ</t>
    </rPh>
    <rPh sb="4" eb="6">
      <t>ネンド</t>
    </rPh>
    <rPh sb="6" eb="8">
      <t>ザイム</t>
    </rPh>
    <rPh sb="8" eb="10">
      <t>ショヒョウ</t>
    </rPh>
    <rPh sb="11" eb="13">
      <t>チュウキ</t>
    </rPh>
    <phoneticPr fontId="3"/>
  </si>
  <si>
    <t>　　地代家賃</t>
    <rPh sb="2" eb="4">
      <t>チダイ</t>
    </rPh>
    <rPh sb="4" eb="6">
      <t>ヤチン</t>
    </rPh>
    <phoneticPr fontId="3"/>
  </si>
  <si>
    <t>　　租税公課</t>
    <rPh sb="2" eb="4">
      <t>ソゼイ</t>
    </rPh>
    <rPh sb="4" eb="6">
      <t>コウカ</t>
    </rPh>
    <phoneticPr fontId="3"/>
  </si>
  <si>
    <t>　　支払利息</t>
    <rPh sb="2" eb="4">
      <t>シハライ</t>
    </rPh>
    <rPh sb="4" eb="6">
      <t>リソク</t>
    </rPh>
    <phoneticPr fontId="3"/>
  </si>
  <si>
    <t>　　代書費</t>
    <rPh sb="2" eb="4">
      <t>ダイショ</t>
    </rPh>
    <phoneticPr fontId="3"/>
  </si>
  <si>
    <t>　　　　　　賃借料</t>
    <rPh sb="6" eb="9">
      <t>チンシャクリョウ</t>
    </rPh>
    <phoneticPr fontId="3"/>
  </si>
  <si>
    <t>　財務諸表の作成は、中小企業の会計に関する指針によっています。</t>
    <rPh sb="1" eb="3">
      <t>ザイム</t>
    </rPh>
    <rPh sb="3" eb="5">
      <t>ショヒョウ</t>
    </rPh>
    <rPh sb="6" eb="8">
      <t>サクセイ</t>
    </rPh>
    <rPh sb="10" eb="12">
      <t>チュウショウ</t>
    </rPh>
    <rPh sb="12" eb="14">
      <t>キギョウ</t>
    </rPh>
    <rPh sb="15" eb="17">
      <t>カイケイ</t>
    </rPh>
    <rPh sb="18" eb="19">
      <t>カン</t>
    </rPh>
    <rPh sb="21" eb="23">
      <t>シシン</t>
    </rPh>
    <phoneticPr fontId="3"/>
  </si>
  <si>
    <t>　　一括償却資産</t>
    <rPh sb="2" eb="4">
      <t>イッカツ</t>
    </rPh>
    <rPh sb="4" eb="6">
      <t>ショウキャク</t>
    </rPh>
    <rPh sb="6" eb="8">
      <t>シサン</t>
    </rPh>
    <phoneticPr fontId="3"/>
  </si>
  <si>
    <t>（イ）地域生活の充実</t>
    <rPh sb="3" eb="5">
      <t>チイキ</t>
    </rPh>
    <rPh sb="5" eb="7">
      <t>セイカツ</t>
    </rPh>
    <rPh sb="8" eb="10">
      <t>ジュウジツ</t>
    </rPh>
    <phoneticPr fontId="3"/>
  </si>
  <si>
    <t>（ロ）安全で快適なホームでの生活の享受</t>
    <rPh sb="3" eb="5">
      <t>アンゼン</t>
    </rPh>
    <rPh sb="6" eb="8">
      <t>カイテキ</t>
    </rPh>
    <rPh sb="14" eb="16">
      <t>セイカツ</t>
    </rPh>
    <rPh sb="17" eb="19">
      <t>キョウジュ</t>
    </rPh>
    <phoneticPr fontId="3"/>
  </si>
  <si>
    <t>（ハ）自立的生活実現のための支援と介護　</t>
    <rPh sb="3" eb="6">
      <t>ジリツテキ</t>
    </rPh>
    <rPh sb="6" eb="8">
      <t>セイカツ</t>
    </rPh>
    <rPh sb="8" eb="10">
      <t>ジツゲン</t>
    </rPh>
    <rPh sb="14" eb="16">
      <t>シエン</t>
    </rPh>
    <rPh sb="17" eb="19">
      <t>カイゴ</t>
    </rPh>
    <phoneticPr fontId="3"/>
  </si>
  <si>
    <t>（ニ）軽作業を通した作業療法の実施</t>
    <rPh sb="3" eb="6">
      <t>ケイサギョウ</t>
    </rPh>
    <rPh sb="7" eb="8">
      <t>トオ</t>
    </rPh>
    <rPh sb="10" eb="12">
      <t>サギョウ</t>
    </rPh>
    <rPh sb="12" eb="14">
      <t>リョウホウ</t>
    </rPh>
    <rPh sb="15" eb="17">
      <t>ジッシ</t>
    </rPh>
    <phoneticPr fontId="3"/>
  </si>
  <si>
    <t>（ホ）その他定款に定める目的実現のための支援活動</t>
    <rPh sb="5" eb="6">
      <t>タ</t>
    </rPh>
    <rPh sb="6" eb="8">
      <t>テイカン</t>
    </rPh>
    <rPh sb="9" eb="10">
      <t>サダ</t>
    </rPh>
    <rPh sb="12" eb="14">
      <t>モクテキ</t>
    </rPh>
    <rPh sb="14" eb="16">
      <t>ジツゲン</t>
    </rPh>
    <rPh sb="20" eb="22">
      <t>シエン</t>
    </rPh>
    <rPh sb="22" eb="24">
      <t>カツドウ</t>
    </rPh>
    <phoneticPr fontId="3"/>
  </si>
  <si>
    <t>障害者自立支援法に基づく障害福祉サービス事業</t>
    <rPh sb="0" eb="3">
      <t>ショウガイシャ</t>
    </rPh>
    <rPh sb="3" eb="5">
      <t>ジリツ</t>
    </rPh>
    <rPh sb="5" eb="7">
      <t>シエン</t>
    </rPh>
    <rPh sb="7" eb="8">
      <t>ホウ</t>
    </rPh>
    <rPh sb="9" eb="10">
      <t>モト</t>
    </rPh>
    <rPh sb="12" eb="14">
      <t>ショウガイ</t>
    </rPh>
    <rPh sb="14" eb="16">
      <t>フクシ</t>
    </rPh>
    <rPh sb="20" eb="22">
      <t>ジギョウ</t>
    </rPh>
    <phoneticPr fontId="3"/>
  </si>
  <si>
    <t>佐賀市鍋島１丁目</t>
    <rPh sb="0" eb="2">
      <t>サガ</t>
    </rPh>
    <rPh sb="2" eb="3">
      <t>シ</t>
    </rPh>
    <rPh sb="3" eb="5">
      <t>ナベシマ</t>
    </rPh>
    <rPh sb="6" eb="8">
      <t>チョウメ</t>
    </rPh>
    <phoneticPr fontId="3"/>
  </si>
  <si>
    <t>５人</t>
    <rPh sb="1" eb="2">
      <t>ニン</t>
    </rPh>
    <phoneticPr fontId="3"/>
  </si>
  <si>
    <t>６人</t>
    <rPh sb="1" eb="2">
      <t>ニン</t>
    </rPh>
    <phoneticPr fontId="3"/>
  </si>
  <si>
    <t>生活訓練</t>
    <rPh sb="0" eb="2">
      <t>セイカツ</t>
    </rPh>
    <rPh sb="2" eb="4">
      <t>クンレン</t>
    </rPh>
    <phoneticPr fontId="3"/>
  </si>
  <si>
    <t>佐賀市　　高木瀬西　　　２丁目</t>
    <rPh sb="0" eb="2">
      <t>サガ</t>
    </rPh>
    <rPh sb="2" eb="3">
      <t>シ</t>
    </rPh>
    <rPh sb="5" eb="7">
      <t>タカギ</t>
    </rPh>
    <rPh sb="7" eb="8">
      <t>セ</t>
    </rPh>
    <rPh sb="8" eb="9">
      <t>ニシ</t>
    </rPh>
    <rPh sb="13" eb="15">
      <t>チョウメ</t>
    </rPh>
    <phoneticPr fontId="3"/>
  </si>
  <si>
    <t>０人</t>
    <rPh sb="1" eb="2">
      <t>ニン</t>
    </rPh>
    <phoneticPr fontId="3"/>
  </si>
  <si>
    <t>生活介護</t>
    <rPh sb="0" eb="2">
      <t>セイカツ</t>
    </rPh>
    <rPh sb="2" eb="4">
      <t>カイゴ</t>
    </rPh>
    <phoneticPr fontId="3"/>
  </si>
  <si>
    <t>１０人</t>
    <rPh sb="2" eb="3">
      <t>ニン</t>
    </rPh>
    <phoneticPr fontId="3"/>
  </si>
  <si>
    <t>８人</t>
    <rPh sb="1" eb="2">
      <t>ニン</t>
    </rPh>
    <phoneticPr fontId="3"/>
  </si>
  <si>
    <t>共同生活介護　　　　　　（ケアホーム）</t>
    <rPh sb="0" eb="2">
      <t>キョウドウ</t>
    </rPh>
    <rPh sb="2" eb="4">
      <t>セイカツ</t>
    </rPh>
    <rPh sb="4" eb="6">
      <t>カイゴ</t>
    </rPh>
    <phoneticPr fontId="3"/>
  </si>
  <si>
    <t>　　　　　近所への買い物や散歩等で顔見知りになり、挨拶を交わせるようになった。</t>
    <rPh sb="5" eb="7">
      <t>キンジョ</t>
    </rPh>
    <rPh sb="9" eb="10">
      <t>カ</t>
    </rPh>
    <rPh sb="11" eb="12">
      <t>モノ</t>
    </rPh>
    <rPh sb="13" eb="15">
      <t>サンポ</t>
    </rPh>
    <rPh sb="15" eb="16">
      <t>トウ</t>
    </rPh>
    <rPh sb="17" eb="20">
      <t>カオミシ</t>
    </rPh>
    <rPh sb="25" eb="27">
      <t>アイサツ</t>
    </rPh>
    <rPh sb="28" eb="29">
      <t>カ</t>
    </rPh>
    <phoneticPr fontId="3"/>
  </si>
  <si>
    <t>　　　　　ホームでの決まりごとを必要に応じて決め、掲示し、、その都度声掛けをし、全員が守って</t>
    <rPh sb="10" eb="11">
      <t>キ</t>
    </rPh>
    <rPh sb="16" eb="18">
      <t>ヒツヨウ</t>
    </rPh>
    <rPh sb="19" eb="20">
      <t>オウ</t>
    </rPh>
    <rPh sb="22" eb="23">
      <t>キ</t>
    </rPh>
    <rPh sb="25" eb="27">
      <t>ケイジ</t>
    </rPh>
    <rPh sb="32" eb="34">
      <t>ツド</t>
    </rPh>
    <rPh sb="34" eb="36">
      <t>コエカ</t>
    </rPh>
    <rPh sb="40" eb="42">
      <t>ゼンイン</t>
    </rPh>
    <rPh sb="43" eb="44">
      <t>マモ</t>
    </rPh>
    <phoneticPr fontId="3"/>
  </si>
  <si>
    <t>　　　　　生活できた。　また、健康管理に留意し、風邪などもひかず元気に過ごせた。</t>
    <rPh sb="5" eb="7">
      <t>セイカツ</t>
    </rPh>
    <rPh sb="15" eb="17">
      <t>ケンコウ</t>
    </rPh>
    <rPh sb="17" eb="19">
      <t>カンリ</t>
    </rPh>
    <rPh sb="20" eb="22">
      <t>リュウイ</t>
    </rPh>
    <rPh sb="24" eb="26">
      <t>カゼ</t>
    </rPh>
    <rPh sb="32" eb="34">
      <t>ゲンキ</t>
    </rPh>
    <rPh sb="35" eb="36">
      <t>ス</t>
    </rPh>
    <phoneticPr fontId="3"/>
  </si>
  <si>
    <t>　　　　　「必要とされる喜び」を感じて少しづつではあるができることが増えた。</t>
    <rPh sb="6" eb="8">
      <t>ヒツヨウ</t>
    </rPh>
    <rPh sb="12" eb="13">
      <t>ヨロコ</t>
    </rPh>
    <rPh sb="16" eb="17">
      <t>カン</t>
    </rPh>
    <rPh sb="19" eb="20">
      <t>スコ</t>
    </rPh>
    <rPh sb="34" eb="35">
      <t>フ</t>
    </rPh>
    <phoneticPr fontId="3"/>
  </si>
  <si>
    <t>　　　　　作業に取り掛かからなかったり、すぐに飽きたり、箸袋をくしゃくしゃにしたりとなかなかうまくで</t>
    <rPh sb="5" eb="7">
      <t>サギョウ</t>
    </rPh>
    <rPh sb="8" eb="9">
      <t>ト</t>
    </rPh>
    <rPh sb="10" eb="11">
      <t>カ</t>
    </rPh>
    <rPh sb="23" eb="24">
      <t>ア</t>
    </rPh>
    <rPh sb="28" eb="29">
      <t>ハシ</t>
    </rPh>
    <rPh sb="29" eb="30">
      <t>フクロ</t>
    </rPh>
    <phoneticPr fontId="3"/>
  </si>
  <si>
    <t>　　　　　ことができるようになった。</t>
    <phoneticPr fontId="3"/>
  </si>
  <si>
    <t>　　　　　きなかったが、むらはあるが、軽作業を通して利用者様の能力に合わせて一生懸命に取り組む</t>
    <rPh sb="19" eb="22">
      <t>ケイサギョウ</t>
    </rPh>
    <rPh sb="23" eb="24">
      <t>トオ</t>
    </rPh>
    <rPh sb="26" eb="29">
      <t>リヨウシャ</t>
    </rPh>
    <rPh sb="29" eb="30">
      <t>サマ</t>
    </rPh>
    <rPh sb="31" eb="33">
      <t>ノウリョク</t>
    </rPh>
    <rPh sb="34" eb="35">
      <t>ア</t>
    </rPh>
    <rPh sb="38" eb="42">
      <t>イッショウケンメイ</t>
    </rPh>
    <rPh sb="43" eb="44">
      <t>ト</t>
    </rPh>
    <rPh sb="45" eb="46">
      <t>ク</t>
    </rPh>
    <phoneticPr fontId="3"/>
  </si>
  <si>
    <t>　　　　　の限界を超えた方が多く、断わざるを得ないケースが多かった。</t>
    <rPh sb="6" eb="8">
      <t>ゲンカイ</t>
    </rPh>
    <rPh sb="9" eb="10">
      <t>コ</t>
    </rPh>
    <rPh sb="12" eb="13">
      <t>カタ</t>
    </rPh>
    <rPh sb="14" eb="15">
      <t>オオ</t>
    </rPh>
    <rPh sb="17" eb="18">
      <t>コトワ</t>
    </rPh>
    <rPh sb="22" eb="23">
      <t>エ</t>
    </rPh>
    <rPh sb="29" eb="30">
      <t>オオ</t>
    </rPh>
    <phoneticPr fontId="3"/>
  </si>
  <si>
    <t>　　　　　1年目で」利用者もなかなか集まらず苦労したが、問合せや見学、面接は行ったが、受け入れ能力</t>
    <rPh sb="6" eb="8">
      <t>ネンメ</t>
    </rPh>
    <rPh sb="10" eb="13">
      <t>リヨウシャ</t>
    </rPh>
    <rPh sb="18" eb="19">
      <t>アツ</t>
    </rPh>
    <rPh sb="22" eb="24">
      <t>クロウ</t>
    </rPh>
    <rPh sb="28" eb="30">
      <t>トイアワ</t>
    </rPh>
    <rPh sb="32" eb="34">
      <t>ケンガク</t>
    </rPh>
    <rPh sb="35" eb="37">
      <t>メンセツ</t>
    </rPh>
    <rPh sb="38" eb="39">
      <t>オコナ</t>
    </rPh>
    <rPh sb="43" eb="44">
      <t>ウ</t>
    </rPh>
    <rPh sb="45" eb="46">
      <t>イ</t>
    </rPh>
    <rPh sb="47" eb="49">
      <t>ノウリョク</t>
    </rPh>
    <phoneticPr fontId="3"/>
  </si>
  <si>
    <t>　　　　　鍋島小学校、鍋島中学校を訪問し、今後の交流を、また鍋島公民館長へは町の行事への参加を</t>
    <rPh sb="5" eb="7">
      <t>ナベシマ</t>
    </rPh>
    <rPh sb="7" eb="10">
      <t>ショウガッコウ</t>
    </rPh>
    <rPh sb="11" eb="13">
      <t>ナベシマ</t>
    </rPh>
    <rPh sb="13" eb="16">
      <t>チュウガッコウ</t>
    </rPh>
    <rPh sb="17" eb="19">
      <t>ホウモン</t>
    </rPh>
    <rPh sb="21" eb="23">
      <t>コンゴ</t>
    </rPh>
    <rPh sb="24" eb="26">
      <t>コウリュウ</t>
    </rPh>
    <rPh sb="30" eb="32">
      <t>ナベシマ</t>
    </rPh>
    <rPh sb="32" eb="35">
      <t>コウミンカン</t>
    </rPh>
    <rPh sb="35" eb="36">
      <t>チョウ</t>
    </rPh>
    <rPh sb="38" eb="39">
      <t>チョウ</t>
    </rPh>
    <rPh sb="40" eb="42">
      <t>ギョウジ</t>
    </rPh>
    <rPh sb="44" eb="46">
      <t>サンカ</t>
    </rPh>
    <phoneticPr fontId="3"/>
  </si>
  <si>
    <t>　　　　　お願いし、快諾を得た。</t>
    <rPh sb="6" eb="7">
      <t>ネガ</t>
    </rPh>
    <rPh sb="10" eb="12">
      <t>カイダク</t>
    </rPh>
    <rPh sb="13" eb="14">
      <t>エ</t>
    </rPh>
    <phoneticPr fontId="3"/>
  </si>
  <si>
    <t>　　　　　ＤＯＬの向上を目指し、まず各々ができそうな手伝い、仕事などを頼み、「できる喜び」や</t>
    <rPh sb="9" eb="11">
      <t>コウジョウ</t>
    </rPh>
    <rPh sb="12" eb="14">
      <t>メザ</t>
    </rPh>
    <rPh sb="18" eb="20">
      <t>オノオノ</t>
    </rPh>
    <rPh sb="26" eb="28">
      <t>テツダ</t>
    </rPh>
    <rPh sb="30" eb="32">
      <t>シゴト</t>
    </rPh>
    <rPh sb="35" eb="36">
      <t>タノ</t>
    </rPh>
    <rPh sb="42" eb="43">
      <t>ヨロコ</t>
    </rPh>
    <phoneticPr fontId="3"/>
  </si>
  <si>
    <t>　　　　　地域の行事には参加できなかったが、ケアホームの地元公民館掃除は地域の人達と共に行った。</t>
    <rPh sb="5" eb="7">
      <t>チイキ</t>
    </rPh>
    <rPh sb="8" eb="10">
      <t>ギョウジ</t>
    </rPh>
    <rPh sb="12" eb="14">
      <t>サンカ</t>
    </rPh>
    <rPh sb="28" eb="30">
      <t>ジモト</t>
    </rPh>
    <rPh sb="30" eb="33">
      <t>コウミンカン</t>
    </rPh>
    <rPh sb="33" eb="35">
      <t>ソウジ</t>
    </rPh>
    <rPh sb="36" eb="38">
      <t>チイキ</t>
    </rPh>
    <rPh sb="39" eb="40">
      <t>ヒト</t>
    </rPh>
    <rPh sb="40" eb="41">
      <t>タチ</t>
    </rPh>
    <rPh sb="42" eb="43">
      <t>トモ</t>
    </rPh>
    <rPh sb="44" eb="45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</si>
</sst>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\△#,##0"/>
    <numFmt numFmtId="177" formatCode="#,##0;&quot;△ &quot;#,##0"/>
  </numFmts>
  <fonts count="19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49" fontId="4" fillId="0" borderId="0" xfId="1" applyNumberFormat="1" applyFont="1">
      <alignment vertical="center"/>
    </xf>
    <xf numFmtId="49" fontId="2" fillId="0" borderId="0" xfId="1" applyNumberFormat="1" applyFont="1" applyAlignment="1">
      <alignment horizontal="right" vertical="center"/>
    </xf>
    <xf numFmtId="49" fontId="2" fillId="0" borderId="5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0" fontId="2" fillId="0" borderId="5" xfId="1" applyFont="1" applyBorder="1">
      <alignment vertical="center"/>
    </xf>
    <xf numFmtId="49" fontId="2" fillId="0" borderId="6" xfId="1" applyNumberFormat="1" applyFont="1" applyBorder="1">
      <alignment vertical="center"/>
    </xf>
    <xf numFmtId="176" fontId="2" fillId="0" borderId="6" xfId="1" applyNumberFormat="1" applyFont="1" applyBorder="1">
      <alignment vertical="center"/>
    </xf>
    <xf numFmtId="0" fontId="2" fillId="0" borderId="6" xfId="1" applyFont="1" applyBorder="1">
      <alignment vertical="center"/>
    </xf>
    <xf numFmtId="176" fontId="2" fillId="0" borderId="6" xfId="1" quotePrefix="1" applyNumberFormat="1" applyFont="1" applyBorder="1">
      <alignment vertical="center"/>
    </xf>
    <xf numFmtId="176" fontId="2" fillId="0" borderId="7" xfId="1" quotePrefix="1" applyNumberFormat="1" applyFont="1" applyBorder="1">
      <alignment vertical="center"/>
    </xf>
    <xf numFmtId="176" fontId="2" fillId="0" borderId="2" xfId="1" quotePrefix="1" applyNumberFormat="1" applyFont="1" applyBorder="1">
      <alignment vertical="center"/>
    </xf>
    <xf numFmtId="49" fontId="2" fillId="0" borderId="6" xfId="2" applyNumberFormat="1" applyFont="1" applyBorder="1">
      <alignment vertical="center"/>
    </xf>
    <xf numFmtId="49" fontId="2" fillId="0" borderId="7" xfId="1" applyNumberFormat="1" applyFont="1" applyBorder="1">
      <alignment vertical="center"/>
    </xf>
    <xf numFmtId="0" fontId="2" fillId="0" borderId="7" xfId="1" applyFont="1" applyBorder="1">
      <alignment vertical="center"/>
    </xf>
    <xf numFmtId="49" fontId="4" fillId="0" borderId="0" xfId="1" applyNumberFormat="1" applyFont="1" applyAlignment="1">
      <alignment horizontal="center" vertical="center"/>
    </xf>
    <xf numFmtId="49" fontId="1" fillId="0" borderId="0" xfId="1" applyNumberFormat="1" applyFont="1">
      <alignment vertical="center"/>
    </xf>
    <xf numFmtId="49" fontId="2" fillId="0" borderId="2" xfId="2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2" fillId="0" borderId="0" xfId="2" applyNumberFormat="1" applyFont="1" applyBorder="1">
      <alignment vertical="center"/>
    </xf>
    <xf numFmtId="177" fontId="8" fillId="0" borderId="6" xfId="1" applyNumberFormat="1" applyFont="1" applyBorder="1">
      <alignment vertical="center"/>
    </xf>
    <xf numFmtId="177" fontId="8" fillId="0" borderId="7" xfId="1" applyNumberFormat="1" applyFont="1" applyBorder="1">
      <alignment vertical="center"/>
    </xf>
    <xf numFmtId="177" fontId="8" fillId="0" borderId="6" xfId="1" quotePrefix="1" applyNumberFormat="1" applyFont="1" applyBorder="1">
      <alignment vertical="center"/>
    </xf>
    <xf numFmtId="177" fontId="8" fillId="0" borderId="7" xfId="1" quotePrefix="1" applyNumberFormat="1" applyFont="1" applyBorder="1">
      <alignment vertical="center"/>
    </xf>
    <xf numFmtId="177" fontId="8" fillId="0" borderId="2" xfId="1" applyNumberFormat="1" applyFont="1" applyBorder="1">
      <alignment vertical="center"/>
    </xf>
    <xf numFmtId="49" fontId="8" fillId="0" borderId="6" xfId="1" applyNumberFormat="1" applyFont="1" applyBorder="1">
      <alignment vertical="center"/>
    </xf>
    <xf numFmtId="49" fontId="8" fillId="0" borderId="7" xfId="1" applyNumberFormat="1" applyFont="1" applyBorder="1">
      <alignment vertical="center"/>
    </xf>
    <xf numFmtId="177" fontId="8" fillId="0" borderId="8" xfId="1" applyNumberFormat="1" applyFont="1" applyBorder="1">
      <alignment vertical="center"/>
    </xf>
    <xf numFmtId="49" fontId="8" fillId="0" borderId="6" xfId="1" applyNumberFormat="1" applyFont="1" applyBorder="1" applyAlignment="1">
      <alignment vertical="center"/>
    </xf>
    <xf numFmtId="49" fontId="8" fillId="0" borderId="5" xfId="1" applyNumberFormat="1" applyFont="1" applyBorder="1">
      <alignment vertical="center"/>
    </xf>
    <xf numFmtId="49" fontId="2" fillId="0" borderId="2" xfId="1" applyNumberFormat="1" applyFont="1" applyBorder="1" applyAlignment="1">
      <alignment horizontal="distributed" vertical="center" indent="1"/>
    </xf>
    <xf numFmtId="49" fontId="2" fillId="0" borderId="2" xfId="2" applyNumberFormat="1" applyFont="1" applyBorder="1" applyAlignment="1">
      <alignment horizontal="distributed" vertical="center" indent="1"/>
    </xf>
    <xf numFmtId="49" fontId="2" fillId="0" borderId="2" xfId="1" applyNumberFormat="1" applyFont="1" applyBorder="1" applyAlignment="1">
      <alignment horizontal="center" vertical="center"/>
    </xf>
    <xf numFmtId="177" fontId="8" fillId="0" borderId="9" xfId="1" applyNumberFormat="1" applyFont="1" applyBorder="1">
      <alignment vertical="center"/>
    </xf>
    <xf numFmtId="177" fontId="8" fillId="0" borderId="5" xfId="1" quotePrefix="1" applyNumberFormat="1" applyFont="1" applyBorder="1">
      <alignment vertical="center"/>
    </xf>
    <xf numFmtId="177" fontId="8" fillId="0" borderId="10" xfId="1" applyNumberFormat="1" applyFont="1" applyBorder="1">
      <alignment vertical="center"/>
    </xf>
    <xf numFmtId="177" fontId="8" fillId="0" borderId="11" xfId="1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56" fontId="10" fillId="0" borderId="0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176" fontId="0" fillId="0" borderId="0" xfId="0" applyNumberFormat="1">
      <alignment vertical="center"/>
    </xf>
    <xf numFmtId="49" fontId="2" fillId="0" borderId="4" xfId="2" applyNumberFormat="1" applyFont="1" applyBorder="1" applyAlignment="1">
      <alignment horizontal="distributed" vertical="center" indent="1"/>
    </xf>
    <xf numFmtId="49" fontId="2" fillId="0" borderId="8" xfId="1" applyNumberFormat="1" applyFont="1" applyBorder="1">
      <alignment vertical="center"/>
    </xf>
    <xf numFmtId="0" fontId="8" fillId="0" borderId="6" xfId="1" applyFont="1" applyBorder="1">
      <alignment vertical="center"/>
    </xf>
    <xf numFmtId="0" fontId="0" fillId="0" borderId="2" xfId="0" applyBorder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8" fontId="16" fillId="0" borderId="2" xfId="3" applyFont="1" applyBorder="1">
      <alignment vertical="center"/>
    </xf>
    <xf numFmtId="38" fontId="0" fillId="0" borderId="2" xfId="3" applyFont="1" applyBorder="1">
      <alignment vertical="center"/>
    </xf>
    <xf numFmtId="38" fontId="16" fillId="0" borderId="2" xfId="3" applyFont="1" applyBorder="1" applyAlignment="1">
      <alignment horizontal="right" vertical="center"/>
    </xf>
    <xf numFmtId="38" fontId="0" fillId="0" borderId="2" xfId="3" applyFont="1" applyBorder="1" applyAlignment="1">
      <alignment horizontal="right" vertical="center"/>
    </xf>
    <xf numFmtId="0" fontId="16" fillId="0" borderId="14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1" xfId="0" applyFont="1" applyBorder="1">
      <alignment vertical="center"/>
    </xf>
    <xf numFmtId="0" fontId="2" fillId="0" borderId="0" xfId="1" applyFont="1" applyBorder="1">
      <alignment vertical="center"/>
    </xf>
    <xf numFmtId="49" fontId="8" fillId="0" borderId="0" xfId="1" applyNumberFormat="1" applyFont="1" applyBorder="1" applyAlignment="1">
      <alignment vertical="center"/>
    </xf>
    <xf numFmtId="0" fontId="8" fillId="0" borderId="0" xfId="1" applyFont="1" applyBorder="1">
      <alignment vertical="center"/>
    </xf>
    <xf numFmtId="0" fontId="2" fillId="0" borderId="0" xfId="1" applyFont="1" applyFill="1" applyBorder="1">
      <alignment vertical="center"/>
    </xf>
    <xf numFmtId="49" fontId="8" fillId="0" borderId="0" xfId="1" applyNumberFormat="1" applyFont="1" applyFill="1" applyBorder="1" applyAlignment="1">
      <alignment vertical="center"/>
    </xf>
    <xf numFmtId="38" fontId="16" fillId="0" borderId="8" xfId="3" applyFont="1" applyBorder="1" applyAlignment="1">
      <alignment horizontal="right" vertical="center"/>
    </xf>
    <xf numFmtId="38" fontId="16" fillId="0" borderId="6" xfId="3" applyFont="1" applyBorder="1" applyAlignment="1">
      <alignment horizontal="right" vertical="center"/>
    </xf>
    <xf numFmtId="38" fontId="16" fillId="0" borderId="14" xfId="3" applyFont="1" applyBorder="1" applyAlignment="1">
      <alignment horizontal="right" vertical="center"/>
    </xf>
    <xf numFmtId="38" fontId="16" fillId="0" borderId="7" xfId="3" applyFont="1" applyBorder="1" applyAlignment="1">
      <alignment horizontal="right" vertical="center"/>
    </xf>
    <xf numFmtId="38" fontId="16" fillId="0" borderId="5" xfId="3" applyFont="1" applyBorder="1" applyAlignment="1">
      <alignment horizontal="right" vertical="center"/>
    </xf>
    <xf numFmtId="38" fontId="16" fillId="0" borderId="12" xfId="3" applyFont="1" applyBorder="1" applyAlignment="1">
      <alignment horizontal="right" vertical="center"/>
    </xf>
    <xf numFmtId="38" fontId="16" fillId="0" borderId="10" xfId="3" applyFont="1" applyBorder="1" applyAlignment="1">
      <alignment horizontal="right" vertical="center"/>
    </xf>
    <xf numFmtId="38" fontId="0" fillId="0" borderId="6" xfId="3" applyFont="1" applyBorder="1" applyAlignment="1">
      <alignment horizontal="right" vertical="center"/>
    </xf>
    <xf numFmtId="38" fontId="0" fillId="0" borderId="8" xfId="3" applyFont="1" applyBorder="1" applyAlignment="1">
      <alignment horizontal="right" vertical="center"/>
    </xf>
    <xf numFmtId="38" fontId="0" fillId="0" borderId="9" xfId="3" applyFont="1" applyBorder="1" applyAlignment="1">
      <alignment horizontal="right" vertical="center"/>
    </xf>
    <xf numFmtId="38" fontId="0" fillId="0" borderId="7" xfId="3" applyFont="1" applyBorder="1" applyAlignment="1">
      <alignment horizontal="right" vertical="center"/>
    </xf>
    <xf numFmtId="38" fontId="0" fillId="0" borderId="14" xfId="3" applyFont="1" applyBorder="1" applyAlignment="1">
      <alignment horizontal="right" vertical="center"/>
    </xf>
    <xf numFmtId="38" fontId="0" fillId="0" borderId="11" xfId="3" applyFont="1" applyBorder="1" applyAlignment="1">
      <alignment horizontal="right" vertical="center"/>
    </xf>
    <xf numFmtId="38" fontId="16" fillId="0" borderId="12" xfId="3" applyFont="1" applyBorder="1" applyAlignment="1">
      <alignment horizontal="center" vertical="center"/>
    </xf>
    <xf numFmtId="38" fontId="16" fillId="0" borderId="5" xfId="3" applyFont="1" applyBorder="1" applyAlignment="1">
      <alignment horizontal="center" vertical="center"/>
    </xf>
    <xf numFmtId="38" fontId="16" fillId="0" borderId="10" xfId="3" applyFont="1" applyBorder="1" applyAlignment="1">
      <alignment horizontal="center" vertical="center"/>
    </xf>
    <xf numFmtId="38" fontId="16" fillId="0" borderId="9" xfId="3" applyFont="1" applyBorder="1" applyAlignment="1">
      <alignment horizontal="right" vertical="center"/>
    </xf>
    <xf numFmtId="38" fontId="16" fillId="0" borderId="11" xfId="3" applyFont="1" applyBorder="1" applyAlignment="1">
      <alignment horizontal="right" vertical="center"/>
    </xf>
    <xf numFmtId="38" fontId="0" fillId="0" borderId="11" xfId="3" applyFont="1" applyBorder="1">
      <alignment vertical="center"/>
    </xf>
    <xf numFmtId="38" fontId="0" fillId="0" borderId="7" xfId="3" applyFont="1" applyBorder="1">
      <alignment vertical="center"/>
    </xf>
    <xf numFmtId="38" fontId="0" fillId="0" borderId="16" xfId="3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2" xfId="1" applyNumberFormat="1" applyFont="1" applyBorder="1" applyAlignment="1">
      <alignment horizontal="distributed" vertical="center" indent="1"/>
    </xf>
    <xf numFmtId="49" fontId="2" fillId="0" borderId="2" xfId="2" applyNumberFormat="1" applyFont="1" applyBorder="1" applyAlignment="1">
      <alignment horizontal="distributed" vertical="center" indent="1"/>
    </xf>
    <xf numFmtId="49" fontId="2" fillId="0" borderId="1" xfId="2" applyNumberFormat="1" applyFont="1" applyBorder="1" applyAlignment="1">
      <alignment horizontal="distributed" vertical="center" indent="1"/>
    </xf>
    <xf numFmtId="49" fontId="2" fillId="0" borderId="4" xfId="2" applyNumberFormat="1" applyFont="1" applyBorder="1" applyAlignment="1">
      <alignment horizontal="distributed" vertical="center" indent="1"/>
    </xf>
    <xf numFmtId="49" fontId="6" fillId="0" borderId="0" xfId="1" applyNumberFormat="1" applyFont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vertical="center"/>
    </xf>
    <xf numFmtId="49" fontId="2" fillId="0" borderId="8" xfId="1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9" xfId="0" applyFont="1" applyBorder="1" applyAlignment="1">
      <alignment vertical="center"/>
    </xf>
    <xf numFmtId="49" fontId="2" fillId="0" borderId="12" xfId="1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5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</cellXfs>
  <cellStyles count="4">
    <cellStyle name="桁区切り" xfId="3" builtinId="6"/>
    <cellStyle name="標準" xfId="0" builtinId="0"/>
    <cellStyle name="標準 2" xfId="1"/>
    <cellStyle name="標準_70B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7" workbookViewId="0">
      <selection activeCell="B35" sqref="B35"/>
    </sheetView>
  </sheetViews>
  <sheetFormatPr defaultRowHeight="13.5"/>
  <cols>
    <col min="1" max="1" width="26.25" style="1" customWidth="1"/>
    <col min="2" max="2" width="16.625" style="1" customWidth="1"/>
    <col min="3" max="3" width="26.25" style="1" customWidth="1"/>
    <col min="4" max="4" width="16.625" style="1" customWidth="1"/>
    <col min="5" max="5" width="20.125" style="1" customWidth="1"/>
    <col min="6" max="16384" width="9" style="1"/>
  </cols>
  <sheetData>
    <row r="1" spans="1:5" ht="17.25">
      <c r="A1" s="120" t="s">
        <v>209</v>
      </c>
      <c r="B1" s="120"/>
      <c r="C1" s="120"/>
      <c r="D1" s="120"/>
    </row>
    <row r="2" spans="1:5" ht="13.5" customHeight="1">
      <c r="A2" s="20"/>
      <c r="B2" s="23"/>
      <c r="C2" s="23"/>
      <c r="D2" s="23"/>
    </row>
    <row r="3" spans="1:5">
      <c r="A3" s="121" t="s">
        <v>84</v>
      </c>
      <c r="B3" s="121"/>
      <c r="C3" s="121"/>
      <c r="D3" s="121"/>
    </row>
    <row r="4" spans="1:5">
      <c r="B4" s="3"/>
    </row>
    <row r="5" spans="1:5">
      <c r="A5" s="3" t="s">
        <v>85</v>
      </c>
      <c r="B5" s="3"/>
      <c r="D5" s="7" t="s">
        <v>37</v>
      </c>
    </row>
    <row r="6" spans="1:5" ht="21" customHeight="1">
      <c r="A6" s="122" t="s">
        <v>1</v>
      </c>
      <c r="B6" s="122"/>
      <c r="C6" s="123" t="s">
        <v>5</v>
      </c>
      <c r="D6" s="123"/>
      <c r="E6" s="5"/>
    </row>
    <row r="7" spans="1:5" ht="21" customHeight="1">
      <c r="A7" s="37" t="s">
        <v>38</v>
      </c>
      <c r="B7" s="37" t="s">
        <v>39</v>
      </c>
      <c r="C7" s="22" t="s">
        <v>38</v>
      </c>
      <c r="D7" s="22" t="s">
        <v>39</v>
      </c>
      <c r="E7" s="5"/>
    </row>
    <row r="8" spans="1:5" ht="21" customHeight="1">
      <c r="A8" s="8" t="s">
        <v>2</v>
      </c>
      <c r="B8" s="9"/>
      <c r="C8" s="24" t="s">
        <v>6</v>
      </c>
      <c r="D8" s="9"/>
      <c r="E8" s="5"/>
    </row>
    <row r="9" spans="1:5" ht="21" customHeight="1">
      <c r="A9" s="11" t="s">
        <v>52</v>
      </c>
      <c r="B9" s="14">
        <f>31042+40100+161007</f>
        <v>232149</v>
      </c>
      <c r="C9" s="24" t="s">
        <v>54</v>
      </c>
      <c r="D9" s="14">
        <v>11187068</v>
      </c>
      <c r="E9" s="5"/>
    </row>
    <row r="10" spans="1:5" ht="21" customHeight="1">
      <c r="A10" s="11" t="s">
        <v>53</v>
      </c>
      <c r="B10" s="14">
        <f>2768585-B9</f>
        <v>2536436</v>
      </c>
      <c r="C10" s="24" t="s">
        <v>92</v>
      </c>
      <c r="D10" s="14">
        <v>167947</v>
      </c>
      <c r="E10" s="5"/>
    </row>
    <row r="11" spans="1:5" ht="21" customHeight="1">
      <c r="A11" s="11" t="s">
        <v>90</v>
      </c>
      <c r="B11" s="14">
        <f>3050751+28300</f>
        <v>3079051</v>
      </c>
      <c r="C11" s="24" t="s">
        <v>93</v>
      </c>
      <c r="D11" s="14">
        <v>1323550</v>
      </c>
      <c r="E11" s="5"/>
    </row>
    <row r="12" spans="1:5" ht="21" customHeight="1">
      <c r="A12" s="11" t="s">
        <v>91</v>
      </c>
      <c r="B12" s="14">
        <v>203700</v>
      </c>
      <c r="C12" s="24" t="s">
        <v>94</v>
      </c>
      <c r="D12" s="14">
        <v>55000</v>
      </c>
      <c r="E12" s="5"/>
    </row>
    <row r="13" spans="1:5" ht="21" customHeight="1">
      <c r="A13" s="11" t="s">
        <v>40</v>
      </c>
      <c r="B13" s="14">
        <f>B9+B10+B11+B12</f>
        <v>6051336</v>
      </c>
      <c r="C13" s="24" t="s">
        <v>95</v>
      </c>
      <c r="D13" s="14">
        <v>145585</v>
      </c>
      <c r="E13" s="5"/>
    </row>
    <row r="14" spans="1:5" ht="21" customHeight="1">
      <c r="A14" s="69"/>
      <c r="B14" s="69"/>
      <c r="C14" s="24" t="s">
        <v>41</v>
      </c>
      <c r="D14" s="14">
        <f>D9+D10+D11+D12+D13</f>
        <v>12879150</v>
      </c>
      <c r="E14" s="5"/>
    </row>
    <row r="15" spans="1:5" ht="21" customHeight="1">
      <c r="A15" s="11" t="s">
        <v>3</v>
      </c>
      <c r="B15" s="12"/>
      <c r="C15" s="24"/>
      <c r="D15" s="14"/>
      <c r="E15" s="5"/>
    </row>
    <row r="16" spans="1:5" ht="21" customHeight="1">
      <c r="A16" s="11" t="s">
        <v>97</v>
      </c>
      <c r="B16" s="12">
        <v>738150</v>
      </c>
      <c r="C16" s="24" t="s">
        <v>7</v>
      </c>
      <c r="D16" s="14"/>
    </row>
    <row r="17" spans="1:5" ht="21" customHeight="1">
      <c r="A17" s="11" t="s">
        <v>98</v>
      </c>
      <c r="B17" s="12">
        <v>3360850</v>
      </c>
      <c r="C17" s="24" t="s">
        <v>96</v>
      </c>
      <c r="D17" s="14">
        <v>8810000</v>
      </c>
      <c r="E17" s="5"/>
    </row>
    <row r="18" spans="1:5" ht="21" customHeight="1">
      <c r="A18" s="11" t="s">
        <v>99</v>
      </c>
      <c r="B18" s="14">
        <v>900000</v>
      </c>
      <c r="C18" s="24"/>
      <c r="D18" s="14"/>
      <c r="E18" s="5"/>
    </row>
    <row r="19" spans="1:5" ht="21" customHeight="1">
      <c r="A19" s="11" t="s">
        <v>217</v>
      </c>
      <c r="B19" s="14">
        <v>70742</v>
      </c>
      <c r="C19" s="24"/>
      <c r="D19" s="14"/>
      <c r="E19" s="5"/>
    </row>
    <row r="20" spans="1:5" ht="21" customHeight="1">
      <c r="A20" s="11" t="s">
        <v>100</v>
      </c>
      <c r="B20" s="14">
        <v>500978</v>
      </c>
      <c r="C20" s="24"/>
      <c r="D20" s="12"/>
      <c r="E20" s="5"/>
    </row>
    <row r="21" spans="1:5" ht="21" customHeight="1">
      <c r="A21" s="11" t="s">
        <v>101</v>
      </c>
      <c r="B21" s="14">
        <v>2316086</v>
      </c>
      <c r="C21" s="71" t="s">
        <v>8</v>
      </c>
      <c r="D21" s="16">
        <f>D14+D17</f>
        <v>21689150</v>
      </c>
    </row>
    <row r="22" spans="1:5" ht="21" customHeight="1">
      <c r="A22" s="11" t="s">
        <v>102</v>
      </c>
      <c r="B22" s="14">
        <v>540000</v>
      </c>
      <c r="C22" s="124" t="s">
        <v>11</v>
      </c>
      <c r="D22" s="125"/>
    </row>
    <row r="23" spans="1:5" ht="21" customHeight="1">
      <c r="A23" s="11" t="s">
        <v>103</v>
      </c>
      <c r="B23" s="14">
        <f>B16+B17+B18+B19+B20+B21+B22</f>
        <v>8426806</v>
      </c>
      <c r="C23" s="24" t="s">
        <v>45</v>
      </c>
      <c r="D23" s="9"/>
      <c r="E23" s="5"/>
    </row>
    <row r="24" spans="1:5" ht="21" customHeight="1">
      <c r="A24" s="11"/>
      <c r="B24" s="14"/>
      <c r="C24" s="24"/>
      <c r="D24" s="12"/>
      <c r="E24" s="5"/>
    </row>
    <row r="25" spans="1:5" ht="21" customHeight="1">
      <c r="A25" s="11"/>
      <c r="B25" s="12"/>
      <c r="C25" s="24" t="s">
        <v>55</v>
      </c>
      <c r="D25" s="14">
        <v>0</v>
      </c>
      <c r="E25" s="5"/>
    </row>
    <row r="26" spans="1:5" ht="21" customHeight="1">
      <c r="A26" s="11"/>
      <c r="B26" s="14"/>
      <c r="C26" s="24" t="s">
        <v>56</v>
      </c>
      <c r="D26" s="14">
        <f>B29-D21</f>
        <v>-7211008</v>
      </c>
      <c r="E26" s="5"/>
    </row>
    <row r="27" spans="1:5" ht="21" customHeight="1">
      <c r="A27" s="11"/>
      <c r="B27" s="14"/>
      <c r="C27" s="24"/>
      <c r="D27" s="15"/>
    </row>
    <row r="28" spans="1:5" ht="21" customHeight="1">
      <c r="A28" s="18"/>
      <c r="B28" s="15"/>
      <c r="C28" s="71" t="s">
        <v>42</v>
      </c>
      <c r="D28" s="14">
        <f>D26</f>
        <v>-7211008</v>
      </c>
    </row>
    <row r="29" spans="1:5" ht="21" customHeight="1">
      <c r="A29" s="35" t="s">
        <v>4</v>
      </c>
      <c r="B29" s="16">
        <f>B13+B23</f>
        <v>14478142</v>
      </c>
      <c r="C29" s="36" t="s">
        <v>12</v>
      </c>
      <c r="D29" s="16">
        <f>D21+D28</f>
        <v>14478142</v>
      </c>
      <c r="E29" s="70"/>
    </row>
  </sheetData>
  <mergeCells count="5">
    <mergeCell ref="A1:D1"/>
    <mergeCell ref="A3:D3"/>
    <mergeCell ref="A6:B6"/>
    <mergeCell ref="C6:D6"/>
    <mergeCell ref="C22:D22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3"/>
  <sheetViews>
    <sheetView topLeftCell="A42" zoomScaleNormal="100" workbookViewId="0">
      <selection activeCell="B43" sqref="B43"/>
    </sheetView>
  </sheetViews>
  <sheetFormatPr defaultRowHeight="13.5"/>
  <cols>
    <col min="1" max="1" width="34.375" style="3" customWidth="1"/>
    <col min="2" max="4" width="16.625" style="4" customWidth="1"/>
    <col min="5" max="5" width="9.75" style="4" bestFit="1" customWidth="1"/>
    <col min="6" max="256" width="9" style="4"/>
    <col min="257" max="257" width="46.125" style="4" bestFit="1" customWidth="1"/>
    <col min="258" max="258" width="42.375" style="4" bestFit="1" customWidth="1"/>
    <col min="259" max="259" width="10.375" style="4" bestFit="1" customWidth="1"/>
    <col min="260" max="512" width="9" style="4"/>
    <col min="513" max="513" width="46.125" style="4" bestFit="1" customWidth="1"/>
    <col min="514" max="514" width="42.375" style="4" bestFit="1" customWidth="1"/>
    <col min="515" max="515" width="10.375" style="4" bestFit="1" customWidth="1"/>
    <col min="516" max="768" width="9" style="4"/>
    <col min="769" max="769" width="46.125" style="4" bestFit="1" customWidth="1"/>
    <col min="770" max="770" width="42.375" style="4" bestFit="1" customWidth="1"/>
    <col min="771" max="771" width="10.375" style="4" bestFit="1" customWidth="1"/>
    <col min="772" max="1024" width="9" style="4"/>
    <col min="1025" max="1025" width="46.125" style="4" bestFit="1" customWidth="1"/>
    <col min="1026" max="1026" width="42.375" style="4" bestFit="1" customWidth="1"/>
    <col min="1027" max="1027" width="10.375" style="4" bestFit="1" customWidth="1"/>
    <col min="1028" max="1280" width="9" style="4"/>
    <col min="1281" max="1281" width="46.125" style="4" bestFit="1" customWidth="1"/>
    <col min="1282" max="1282" width="42.375" style="4" bestFit="1" customWidth="1"/>
    <col min="1283" max="1283" width="10.375" style="4" bestFit="1" customWidth="1"/>
    <col min="1284" max="1536" width="9" style="4"/>
    <col min="1537" max="1537" width="46.125" style="4" bestFit="1" customWidth="1"/>
    <col min="1538" max="1538" width="42.375" style="4" bestFit="1" customWidth="1"/>
    <col min="1539" max="1539" width="10.375" style="4" bestFit="1" customWidth="1"/>
    <col min="1540" max="1792" width="9" style="4"/>
    <col min="1793" max="1793" width="46.125" style="4" bestFit="1" customWidth="1"/>
    <col min="1794" max="1794" width="42.375" style="4" bestFit="1" customWidth="1"/>
    <col min="1795" max="1795" width="10.375" style="4" bestFit="1" customWidth="1"/>
    <col min="1796" max="2048" width="9" style="4"/>
    <col min="2049" max="2049" width="46.125" style="4" bestFit="1" customWidth="1"/>
    <col min="2050" max="2050" width="42.375" style="4" bestFit="1" customWidth="1"/>
    <col min="2051" max="2051" width="10.375" style="4" bestFit="1" customWidth="1"/>
    <col min="2052" max="2304" width="9" style="4"/>
    <col min="2305" max="2305" width="46.125" style="4" bestFit="1" customWidth="1"/>
    <col min="2306" max="2306" width="42.375" style="4" bestFit="1" customWidth="1"/>
    <col min="2307" max="2307" width="10.375" style="4" bestFit="1" customWidth="1"/>
    <col min="2308" max="2560" width="9" style="4"/>
    <col min="2561" max="2561" width="46.125" style="4" bestFit="1" customWidth="1"/>
    <col min="2562" max="2562" width="42.375" style="4" bestFit="1" customWidth="1"/>
    <col min="2563" max="2563" width="10.375" style="4" bestFit="1" customWidth="1"/>
    <col min="2564" max="2816" width="9" style="4"/>
    <col min="2817" max="2817" width="46.125" style="4" bestFit="1" customWidth="1"/>
    <col min="2818" max="2818" width="42.375" style="4" bestFit="1" customWidth="1"/>
    <col min="2819" max="2819" width="10.375" style="4" bestFit="1" customWidth="1"/>
    <col min="2820" max="3072" width="9" style="4"/>
    <col min="3073" max="3073" width="46.125" style="4" bestFit="1" customWidth="1"/>
    <col min="3074" max="3074" width="42.375" style="4" bestFit="1" customWidth="1"/>
    <col min="3075" max="3075" width="10.375" style="4" bestFit="1" customWidth="1"/>
    <col min="3076" max="3328" width="9" style="4"/>
    <col min="3329" max="3329" width="46.125" style="4" bestFit="1" customWidth="1"/>
    <col min="3330" max="3330" width="42.375" style="4" bestFit="1" customWidth="1"/>
    <col min="3331" max="3331" width="10.375" style="4" bestFit="1" customWidth="1"/>
    <col min="3332" max="3584" width="9" style="4"/>
    <col min="3585" max="3585" width="46.125" style="4" bestFit="1" customWidth="1"/>
    <col min="3586" max="3586" width="42.375" style="4" bestFit="1" customWidth="1"/>
    <col min="3587" max="3587" width="10.375" style="4" bestFit="1" customWidth="1"/>
    <col min="3588" max="3840" width="9" style="4"/>
    <col min="3841" max="3841" width="46.125" style="4" bestFit="1" customWidth="1"/>
    <col min="3842" max="3842" width="42.375" style="4" bestFit="1" customWidth="1"/>
    <col min="3843" max="3843" width="10.375" style="4" bestFit="1" customWidth="1"/>
    <col min="3844" max="4096" width="9" style="4"/>
    <col min="4097" max="4097" width="46.125" style="4" bestFit="1" customWidth="1"/>
    <col min="4098" max="4098" width="42.375" style="4" bestFit="1" customWidth="1"/>
    <col min="4099" max="4099" width="10.375" style="4" bestFit="1" customWidth="1"/>
    <col min="4100" max="4352" width="9" style="4"/>
    <col min="4353" max="4353" width="46.125" style="4" bestFit="1" customWidth="1"/>
    <col min="4354" max="4354" width="42.375" style="4" bestFit="1" customWidth="1"/>
    <col min="4355" max="4355" width="10.375" style="4" bestFit="1" customWidth="1"/>
    <col min="4356" max="4608" width="9" style="4"/>
    <col min="4609" max="4609" width="46.125" style="4" bestFit="1" customWidth="1"/>
    <col min="4610" max="4610" width="42.375" style="4" bestFit="1" customWidth="1"/>
    <col min="4611" max="4611" width="10.375" style="4" bestFit="1" customWidth="1"/>
    <col min="4612" max="4864" width="9" style="4"/>
    <col min="4865" max="4865" width="46.125" style="4" bestFit="1" customWidth="1"/>
    <col min="4866" max="4866" width="42.375" style="4" bestFit="1" customWidth="1"/>
    <col min="4867" max="4867" width="10.375" style="4" bestFit="1" customWidth="1"/>
    <col min="4868" max="5120" width="9" style="4"/>
    <col min="5121" max="5121" width="46.125" style="4" bestFit="1" customWidth="1"/>
    <col min="5122" max="5122" width="42.375" style="4" bestFit="1" customWidth="1"/>
    <col min="5123" max="5123" width="10.375" style="4" bestFit="1" customWidth="1"/>
    <col min="5124" max="5376" width="9" style="4"/>
    <col min="5377" max="5377" width="46.125" style="4" bestFit="1" customWidth="1"/>
    <col min="5378" max="5378" width="42.375" style="4" bestFit="1" customWidth="1"/>
    <col min="5379" max="5379" width="10.375" style="4" bestFit="1" customWidth="1"/>
    <col min="5380" max="5632" width="9" style="4"/>
    <col min="5633" max="5633" width="46.125" style="4" bestFit="1" customWidth="1"/>
    <col min="5634" max="5634" width="42.375" style="4" bestFit="1" customWidth="1"/>
    <col min="5635" max="5635" width="10.375" style="4" bestFit="1" customWidth="1"/>
    <col min="5636" max="5888" width="9" style="4"/>
    <col min="5889" max="5889" width="46.125" style="4" bestFit="1" customWidth="1"/>
    <col min="5890" max="5890" width="42.375" style="4" bestFit="1" customWidth="1"/>
    <col min="5891" max="5891" width="10.375" style="4" bestFit="1" customWidth="1"/>
    <col min="5892" max="6144" width="9" style="4"/>
    <col min="6145" max="6145" width="46.125" style="4" bestFit="1" customWidth="1"/>
    <col min="6146" max="6146" width="42.375" style="4" bestFit="1" customWidth="1"/>
    <col min="6147" max="6147" width="10.375" style="4" bestFit="1" customWidth="1"/>
    <col min="6148" max="6400" width="9" style="4"/>
    <col min="6401" max="6401" width="46.125" style="4" bestFit="1" customWidth="1"/>
    <col min="6402" max="6402" width="42.375" style="4" bestFit="1" customWidth="1"/>
    <col min="6403" max="6403" width="10.375" style="4" bestFit="1" customWidth="1"/>
    <col min="6404" max="6656" width="9" style="4"/>
    <col min="6657" max="6657" width="46.125" style="4" bestFit="1" customWidth="1"/>
    <col min="6658" max="6658" width="42.375" style="4" bestFit="1" customWidth="1"/>
    <col min="6659" max="6659" width="10.375" style="4" bestFit="1" customWidth="1"/>
    <col min="6660" max="6912" width="9" style="4"/>
    <col min="6913" max="6913" width="46.125" style="4" bestFit="1" customWidth="1"/>
    <col min="6914" max="6914" width="42.375" style="4" bestFit="1" customWidth="1"/>
    <col min="6915" max="6915" width="10.375" style="4" bestFit="1" customWidth="1"/>
    <col min="6916" max="7168" width="9" style="4"/>
    <col min="7169" max="7169" width="46.125" style="4" bestFit="1" customWidth="1"/>
    <col min="7170" max="7170" width="42.375" style="4" bestFit="1" customWidth="1"/>
    <col min="7171" max="7171" width="10.375" style="4" bestFit="1" customWidth="1"/>
    <col min="7172" max="7424" width="9" style="4"/>
    <col min="7425" max="7425" width="46.125" style="4" bestFit="1" customWidth="1"/>
    <col min="7426" max="7426" width="42.375" style="4" bestFit="1" customWidth="1"/>
    <col min="7427" max="7427" width="10.375" style="4" bestFit="1" customWidth="1"/>
    <col min="7428" max="7680" width="9" style="4"/>
    <col min="7681" max="7681" width="46.125" style="4" bestFit="1" customWidth="1"/>
    <col min="7682" max="7682" width="42.375" style="4" bestFit="1" customWidth="1"/>
    <col min="7683" max="7683" width="10.375" style="4" bestFit="1" customWidth="1"/>
    <col min="7684" max="7936" width="9" style="4"/>
    <col min="7937" max="7937" width="46.125" style="4" bestFit="1" customWidth="1"/>
    <col min="7938" max="7938" width="42.375" style="4" bestFit="1" customWidth="1"/>
    <col min="7939" max="7939" width="10.375" style="4" bestFit="1" customWidth="1"/>
    <col min="7940" max="8192" width="9" style="4"/>
    <col min="8193" max="8193" width="46.125" style="4" bestFit="1" customWidth="1"/>
    <col min="8194" max="8194" width="42.375" style="4" bestFit="1" customWidth="1"/>
    <col min="8195" max="8195" width="10.375" style="4" bestFit="1" customWidth="1"/>
    <col min="8196" max="8448" width="9" style="4"/>
    <col min="8449" max="8449" width="46.125" style="4" bestFit="1" customWidth="1"/>
    <col min="8450" max="8450" width="42.375" style="4" bestFit="1" customWidth="1"/>
    <col min="8451" max="8451" width="10.375" style="4" bestFit="1" customWidth="1"/>
    <col min="8452" max="8704" width="9" style="4"/>
    <col min="8705" max="8705" width="46.125" style="4" bestFit="1" customWidth="1"/>
    <col min="8706" max="8706" width="42.375" style="4" bestFit="1" customWidth="1"/>
    <col min="8707" max="8707" width="10.375" style="4" bestFit="1" customWidth="1"/>
    <col min="8708" max="8960" width="9" style="4"/>
    <col min="8961" max="8961" width="46.125" style="4" bestFit="1" customWidth="1"/>
    <col min="8962" max="8962" width="42.375" style="4" bestFit="1" customWidth="1"/>
    <col min="8963" max="8963" width="10.375" style="4" bestFit="1" customWidth="1"/>
    <col min="8964" max="9216" width="9" style="4"/>
    <col min="9217" max="9217" width="46.125" style="4" bestFit="1" customWidth="1"/>
    <col min="9218" max="9218" width="42.375" style="4" bestFit="1" customWidth="1"/>
    <col min="9219" max="9219" width="10.375" style="4" bestFit="1" customWidth="1"/>
    <col min="9220" max="9472" width="9" style="4"/>
    <col min="9473" max="9473" width="46.125" style="4" bestFit="1" customWidth="1"/>
    <col min="9474" max="9474" width="42.375" style="4" bestFit="1" customWidth="1"/>
    <col min="9475" max="9475" width="10.375" style="4" bestFit="1" customWidth="1"/>
    <col min="9476" max="9728" width="9" style="4"/>
    <col min="9729" max="9729" width="46.125" style="4" bestFit="1" customWidth="1"/>
    <col min="9730" max="9730" width="42.375" style="4" bestFit="1" customWidth="1"/>
    <col min="9731" max="9731" width="10.375" style="4" bestFit="1" customWidth="1"/>
    <col min="9732" max="9984" width="9" style="4"/>
    <col min="9985" max="9985" width="46.125" style="4" bestFit="1" customWidth="1"/>
    <col min="9986" max="9986" width="42.375" style="4" bestFit="1" customWidth="1"/>
    <col min="9987" max="9987" width="10.375" style="4" bestFit="1" customWidth="1"/>
    <col min="9988" max="10240" width="9" style="4"/>
    <col min="10241" max="10241" width="46.125" style="4" bestFit="1" customWidth="1"/>
    <col min="10242" max="10242" width="42.375" style="4" bestFit="1" customWidth="1"/>
    <col min="10243" max="10243" width="10.375" style="4" bestFit="1" customWidth="1"/>
    <col min="10244" max="10496" width="9" style="4"/>
    <col min="10497" max="10497" width="46.125" style="4" bestFit="1" customWidth="1"/>
    <col min="10498" max="10498" width="42.375" style="4" bestFit="1" customWidth="1"/>
    <col min="10499" max="10499" width="10.375" style="4" bestFit="1" customWidth="1"/>
    <col min="10500" max="10752" width="9" style="4"/>
    <col min="10753" max="10753" width="46.125" style="4" bestFit="1" customWidth="1"/>
    <col min="10754" max="10754" width="42.375" style="4" bestFit="1" customWidth="1"/>
    <col min="10755" max="10755" width="10.375" style="4" bestFit="1" customWidth="1"/>
    <col min="10756" max="11008" width="9" style="4"/>
    <col min="11009" max="11009" width="46.125" style="4" bestFit="1" customWidth="1"/>
    <col min="11010" max="11010" width="42.375" style="4" bestFit="1" customWidth="1"/>
    <col min="11011" max="11011" width="10.375" style="4" bestFit="1" customWidth="1"/>
    <col min="11012" max="11264" width="9" style="4"/>
    <col min="11265" max="11265" width="46.125" style="4" bestFit="1" customWidth="1"/>
    <col min="11266" max="11266" width="42.375" style="4" bestFit="1" customWidth="1"/>
    <col min="11267" max="11267" width="10.375" style="4" bestFit="1" customWidth="1"/>
    <col min="11268" max="11520" width="9" style="4"/>
    <col min="11521" max="11521" width="46.125" style="4" bestFit="1" customWidth="1"/>
    <col min="11522" max="11522" width="42.375" style="4" bestFit="1" customWidth="1"/>
    <col min="11523" max="11523" width="10.375" style="4" bestFit="1" customWidth="1"/>
    <col min="11524" max="11776" width="9" style="4"/>
    <col min="11777" max="11777" width="46.125" style="4" bestFit="1" customWidth="1"/>
    <col min="11778" max="11778" width="42.375" style="4" bestFit="1" customWidth="1"/>
    <col min="11779" max="11779" width="10.375" style="4" bestFit="1" customWidth="1"/>
    <col min="11780" max="12032" width="9" style="4"/>
    <col min="12033" max="12033" width="46.125" style="4" bestFit="1" customWidth="1"/>
    <col min="12034" max="12034" width="42.375" style="4" bestFit="1" customWidth="1"/>
    <col min="12035" max="12035" width="10.375" style="4" bestFit="1" customWidth="1"/>
    <col min="12036" max="12288" width="9" style="4"/>
    <col min="12289" max="12289" width="46.125" style="4" bestFit="1" customWidth="1"/>
    <col min="12290" max="12290" width="42.375" style="4" bestFit="1" customWidth="1"/>
    <col min="12291" max="12291" width="10.375" style="4" bestFit="1" customWidth="1"/>
    <col min="12292" max="12544" width="9" style="4"/>
    <col min="12545" max="12545" width="46.125" style="4" bestFit="1" customWidth="1"/>
    <col min="12546" max="12546" width="42.375" style="4" bestFit="1" customWidth="1"/>
    <col min="12547" max="12547" width="10.375" style="4" bestFit="1" customWidth="1"/>
    <col min="12548" max="12800" width="9" style="4"/>
    <col min="12801" max="12801" width="46.125" style="4" bestFit="1" customWidth="1"/>
    <col min="12802" max="12802" width="42.375" style="4" bestFit="1" customWidth="1"/>
    <col min="12803" max="12803" width="10.375" style="4" bestFit="1" customWidth="1"/>
    <col min="12804" max="13056" width="9" style="4"/>
    <col min="13057" max="13057" width="46.125" style="4" bestFit="1" customWidth="1"/>
    <col min="13058" max="13058" width="42.375" style="4" bestFit="1" customWidth="1"/>
    <col min="13059" max="13059" width="10.375" style="4" bestFit="1" customWidth="1"/>
    <col min="13060" max="13312" width="9" style="4"/>
    <col min="13313" max="13313" width="46.125" style="4" bestFit="1" customWidth="1"/>
    <col min="13314" max="13314" width="42.375" style="4" bestFit="1" customWidth="1"/>
    <col min="13315" max="13315" width="10.375" style="4" bestFit="1" customWidth="1"/>
    <col min="13316" max="13568" width="9" style="4"/>
    <col min="13569" max="13569" width="46.125" style="4" bestFit="1" customWidth="1"/>
    <col min="13570" max="13570" width="42.375" style="4" bestFit="1" customWidth="1"/>
    <col min="13571" max="13571" width="10.375" style="4" bestFit="1" customWidth="1"/>
    <col min="13572" max="13824" width="9" style="4"/>
    <col min="13825" max="13825" width="46.125" style="4" bestFit="1" customWidth="1"/>
    <col min="13826" max="13826" width="42.375" style="4" bestFit="1" customWidth="1"/>
    <col min="13827" max="13827" width="10.375" style="4" bestFit="1" customWidth="1"/>
    <col min="13828" max="14080" width="9" style="4"/>
    <col min="14081" max="14081" width="46.125" style="4" bestFit="1" customWidth="1"/>
    <col min="14082" max="14082" width="42.375" style="4" bestFit="1" customWidth="1"/>
    <col min="14083" max="14083" width="10.375" style="4" bestFit="1" customWidth="1"/>
    <col min="14084" max="14336" width="9" style="4"/>
    <col min="14337" max="14337" width="46.125" style="4" bestFit="1" customWidth="1"/>
    <col min="14338" max="14338" width="42.375" style="4" bestFit="1" customWidth="1"/>
    <col min="14339" max="14339" width="10.375" style="4" bestFit="1" customWidth="1"/>
    <col min="14340" max="14592" width="9" style="4"/>
    <col min="14593" max="14593" width="46.125" style="4" bestFit="1" customWidth="1"/>
    <col min="14594" max="14594" width="42.375" style="4" bestFit="1" customWidth="1"/>
    <col min="14595" max="14595" width="10.375" style="4" bestFit="1" customWidth="1"/>
    <col min="14596" max="14848" width="9" style="4"/>
    <col min="14849" max="14849" width="46.125" style="4" bestFit="1" customWidth="1"/>
    <col min="14850" max="14850" width="42.375" style="4" bestFit="1" customWidth="1"/>
    <col min="14851" max="14851" width="10.375" style="4" bestFit="1" customWidth="1"/>
    <col min="14852" max="15104" width="9" style="4"/>
    <col min="15105" max="15105" width="46.125" style="4" bestFit="1" customWidth="1"/>
    <col min="15106" max="15106" width="42.375" style="4" bestFit="1" customWidth="1"/>
    <col min="15107" max="15107" width="10.375" style="4" bestFit="1" customWidth="1"/>
    <col min="15108" max="15360" width="9" style="4"/>
    <col min="15361" max="15361" width="46.125" style="4" bestFit="1" customWidth="1"/>
    <col min="15362" max="15362" width="42.375" style="4" bestFit="1" customWidth="1"/>
    <col min="15363" max="15363" width="10.375" style="4" bestFit="1" customWidth="1"/>
    <col min="15364" max="15616" width="9" style="4"/>
    <col min="15617" max="15617" width="46.125" style="4" bestFit="1" customWidth="1"/>
    <col min="15618" max="15618" width="42.375" style="4" bestFit="1" customWidth="1"/>
    <col min="15619" max="15619" width="10.375" style="4" bestFit="1" customWidth="1"/>
    <col min="15620" max="15872" width="9" style="4"/>
    <col min="15873" max="15873" width="46.125" style="4" bestFit="1" customWidth="1"/>
    <col min="15874" max="15874" width="42.375" style="4" bestFit="1" customWidth="1"/>
    <col min="15875" max="15875" width="10.375" style="4" bestFit="1" customWidth="1"/>
    <col min="15876" max="16128" width="9" style="4"/>
    <col min="16129" max="16129" width="46.125" style="4" bestFit="1" customWidth="1"/>
    <col min="16130" max="16130" width="42.375" style="4" bestFit="1" customWidth="1"/>
    <col min="16131" max="16131" width="10.375" style="4" bestFit="1" customWidth="1"/>
    <col min="16132" max="16384" width="9" style="4"/>
  </cols>
  <sheetData>
    <row r="1" spans="1:4" ht="17.25">
      <c r="A1" s="126" t="s">
        <v>137</v>
      </c>
      <c r="B1" s="126"/>
      <c r="C1" s="126"/>
      <c r="D1" s="126"/>
    </row>
    <row r="2" spans="1:4" ht="15" customHeight="1">
      <c r="A2" s="121" t="s">
        <v>86</v>
      </c>
      <c r="B2" s="121"/>
      <c r="C2" s="121"/>
      <c r="D2" s="121"/>
    </row>
    <row r="3" spans="1:4" ht="15" customHeight="1">
      <c r="A3" s="3" t="s">
        <v>85</v>
      </c>
      <c r="D3" s="7" t="s">
        <v>0</v>
      </c>
    </row>
    <row r="4" spans="1:4" ht="15" customHeight="1">
      <c r="A4" s="37" t="s">
        <v>43</v>
      </c>
      <c r="B4" s="127" t="s">
        <v>44</v>
      </c>
      <c r="C4" s="127"/>
      <c r="D4" s="127"/>
    </row>
    <row r="5" spans="1:4" ht="14.25" customHeight="1">
      <c r="A5" s="34" t="s">
        <v>133</v>
      </c>
      <c r="B5" s="25"/>
      <c r="C5" s="25"/>
      <c r="D5" s="25"/>
    </row>
    <row r="6" spans="1:4" ht="14.25" customHeight="1">
      <c r="A6" s="30" t="s">
        <v>132</v>
      </c>
      <c r="B6" s="25"/>
      <c r="C6" s="25"/>
      <c r="D6" s="25"/>
    </row>
    <row r="7" spans="1:4" ht="14.25" customHeight="1">
      <c r="A7" s="30" t="s">
        <v>104</v>
      </c>
      <c r="B7" s="26">
        <v>14000</v>
      </c>
      <c r="C7" s="26">
        <v>14000</v>
      </c>
      <c r="D7" s="25"/>
    </row>
    <row r="8" spans="1:4" ht="14.25" customHeight="1">
      <c r="A8" s="30" t="s">
        <v>105</v>
      </c>
      <c r="B8" s="29">
        <v>28000</v>
      </c>
      <c r="C8" s="29">
        <v>28000</v>
      </c>
      <c r="D8" s="25"/>
    </row>
    <row r="9" spans="1:4" ht="14.25" customHeight="1">
      <c r="A9" s="30" t="s">
        <v>106</v>
      </c>
      <c r="B9" s="25"/>
      <c r="C9" s="25"/>
      <c r="D9" s="25"/>
    </row>
    <row r="10" spans="1:4" ht="14.25" customHeight="1">
      <c r="A10" s="30" t="s">
        <v>107</v>
      </c>
      <c r="B10" s="26">
        <v>10282330</v>
      </c>
      <c r="C10" s="26">
        <f>B10</f>
        <v>10282330</v>
      </c>
      <c r="D10" s="25"/>
    </row>
    <row r="11" spans="1:4" ht="14.25" customHeight="1">
      <c r="A11" s="30" t="s">
        <v>108</v>
      </c>
      <c r="B11" s="25"/>
      <c r="C11" s="25"/>
      <c r="D11" s="25"/>
    </row>
    <row r="12" spans="1:4" ht="14.25" customHeight="1">
      <c r="A12" s="30" t="s">
        <v>109</v>
      </c>
      <c r="B12" s="26">
        <v>1558190</v>
      </c>
      <c r="C12" s="26">
        <f>B12</f>
        <v>1558190</v>
      </c>
      <c r="D12" s="25"/>
    </row>
    <row r="13" spans="1:4" ht="14.25" customHeight="1">
      <c r="A13" s="30" t="s">
        <v>110</v>
      </c>
      <c r="B13" s="25"/>
      <c r="C13" s="25"/>
      <c r="D13" s="25"/>
    </row>
    <row r="14" spans="1:4" ht="14.25" customHeight="1">
      <c r="A14" s="30" t="s">
        <v>51</v>
      </c>
      <c r="B14" s="25">
        <v>447</v>
      </c>
      <c r="C14" s="25"/>
      <c r="D14" s="25"/>
    </row>
    <row r="15" spans="1:4" ht="14.25" customHeight="1">
      <c r="A15" s="30" t="s">
        <v>111</v>
      </c>
      <c r="B15" s="25">
        <v>47486</v>
      </c>
      <c r="C15" s="25"/>
      <c r="D15" s="25"/>
    </row>
    <row r="16" spans="1:4" ht="14.25" customHeight="1">
      <c r="A16" s="30" t="s">
        <v>112</v>
      </c>
      <c r="B16" s="25">
        <v>200383</v>
      </c>
      <c r="C16" s="25"/>
      <c r="D16" s="25"/>
    </row>
    <row r="17" spans="1:12" ht="14.25" customHeight="1">
      <c r="A17" s="30" t="s">
        <v>113</v>
      </c>
      <c r="B17" s="25">
        <v>1269</v>
      </c>
      <c r="C17" s="25"/>
      <c r="D17" s="25"/>
    </row>
    <row r="18" spans="1:12" ht="14.25" customHeight="1">
      <c r="A18" s="30" t="s">
        <v>114</v>
      </c>
      <c r="B18" s="26">
        <v>157400</v>
      </c>
      <c r="C18" s="26">
        <f>B14+B15+B16+B17+B18</f>
        <v>406985</v>
      </c>
      <c r="D18" s="25"/>
    </row>
    <row r="19" spans="1:12" ht="14.25" customHeight="1">
      <c r="A19" s="30" t="s">
        <v>134</v>
      </c>
      <c r="B19" s="25"/>
      <c r="C19" s="25"/>
      <c r="D19" s="28">
        <f>C7+C8+C10+C12+C18</f>
        <v>12289505</v>
      </c>
    </row>
    <row r="20" spans="1:12" ht="8.25" customHeight="1">
      <c r="A20" s="30"/>
      <c r="B20" s="25"/>
      <c r="C20" s="25"/>
      <c r="D20" s="27"/>
    </row>
    <row r="21" spans="1:12" ht="14.25" customHeight="1">
      <c r="A21" s="30" t="s">
        <v>135</v>
      </c>
      <c r="B21" s="25"/>
      <c r="C21" s="25"/>
      <c r="D21" s="25"/>
      <c r="F21" s="86"/>
      <c r="G21" s="86"/>
      <c r="H21" s="86"/>
      <c r="I21" s="86"/>
      <c r="J21" s="86"/>
      <c r="K21" s="86"/>
      <c r="L21" s="86"/>
    </row>
    <row r="22" spans="1:12" ht="14.25" customHeight="1">
      <c r="A22" s="30" t="s">
        <v>60</v>
      </c>
      <c r="B22" s="25"/>
      <c r="C22" s="25"/>
      <c r="D22" s="25"/>
      <c r="F22" s="86"/>
      <c r="G22" s="86"/>
      <c r="H22" s="86"/>
      <c r="I22" s="86"/>
      <c r="J22" s="86"/>
      <c r="K22" s="86"/>
      <c r="L22" s="86"/>
    </row>
    <row r="23" spans="1:12" ht="14.25" customHeight="1">
      <c r="A23" s="33" t="s">
        <v>47</v>
      </c>
      <c r="B23" s="32">
        <v>8947934</v>
      </c>
      <c r="C23" s="25"/>
      <c r="D23" s="25"/>
      <c r="F23" s="86"/>
      <c r="G23" s="87"/>
      <c r="H23" s="86"/>
      <c r="I23" s="86"/>
      <c r="J23" s="87"/>
      <c r="K23" s="86"/>
      <c r="L23" s="86"/>
    </row>
    <row r="24" spans="1:12" ht="14.25" customHeight="1">
      <c r="A24" s="33" t="s">
        <v>115</v>
      </c>
      <c r="B24" s="32">
        <v>65480</v>
      </c>
      <c r="C24" s="25"/>
      <c r="D24" s="25"/>
      <c r="F24" s="86"/>
      <c r="G24" s="87"/>
      <c r="H24" s="86"/>
      <c r="I24" s="86"/>
      <c r="J24" s="87"/>
      <c r="K24" s="86"/>
      <c r="L24" s="86"/>
    </row>
    <row r="25" spans="1:12" ht="14.25" customHeight="1">
      <c r="A25" s="33" t="s">
        <v>48</v>
      </c>
      <c r="B25" s="25">
        <v>868047</v>
      </c>
      <c r="C25" s="25"/>
      <c r="D25" s="25"/>
      <c r="F25" s="86"/>
      <c r="G25" s="87"/>
      <c r="H25" s="86"/>
      <c r="I25" s="86"/>
      <c r="J25" s="87"/>
      <c r="K25" s="86"/>
      <c r="L25" s="86"/>
    </row>
    <row r="26" spans="1:12" ht="14.25" customHeight="1">
      <c r="A26" s="33" t="s">
        <v>49</v>
      </c>
      <c r="B26" s="25">
        <v>469351</v>
      </c>
      <c r="C26" s="25"/>
      <c r="D26" s="25"/>
      <c r="F26" s="86"/>
      <c r="G26" s="87"/>
      <c r="H26" s="86"/>
      <c r="I26" s="86"/>
      <c r="J26" s="87"/>
      <c r="K26" s="86"/>
      <c r="L26" s="86"/>
    </row>
    <row r="27" spans="1:12" ht="14.25" customHeight="1">
      <c r="A27" s="33" t="s">
        <v>50</v>
      </c>
      <c r="B27" s="25">
        <v>22614</v>
      </c>
      <c r="C27" s="25"/>
      <c r="D27" s="25"/>
      <c r="F27" s="86"/>
      <c r="G27" s="87"/>
      <c r="H27" s="86"/>
      <c r="I27" s="86"/>
      <c r="J27" s="87"/>
      <c r="K27" s="86"/>
      <c r="L27" s="86"/>
    </row>
    <row r="28" spans="1:12" ht="14.25" customHeight="1">
      <c r="A28" s="33" t="s">
        <v>116</v>
      </c>
      <c r="B28" s="25">
        <v>146530</v>
      </c>
      <c r="C28" s="25"/>
      <c r="D28" s="25"/>
      <c r="F28" s="86"/>
      <c r="G28" s="87"/>
      <c r="H28" s="86"/>
      <c r="I28" s="86"/>
      <c r="J28" s="87"/>
      <c r="K28" s="86"/>
      <c r="L28" s="86"/>
    </row>
    <row r="29" spans="1:12" ht="14.25" customHeight="1">
      <c r="A29" s="33" t="s">
        <v>57</v>
      </c>
      <c r="B29" s="25">
        <v>454221</v>
      </c>
      <c r="C29" s="25"/>
      <c r="D29" s="25"/>
      <c r="F29" s="86"/>
      <c r="G29" s="87"/>
      <c r="H29" s="86"/>
      <c r="I29" s="86"/>
      <c r="J29" s="87"/>
      <c r="K29" s="86"/>
      <c r="L29" s="86"/>
    </row>
    <row r="30" spans="1:12" ht="14.25" customHeight="1">
      <c r="A30" s="33" t="s">
        <v>117</v>
      </c>
      <c r="B30" s="25">
        <v>7997</v>
      </c>
      <c r="C30" s="25"/>
      <c r="D30" s="25"/>
      <c r="F30" s="86"/>
      <c r="G30" s="87"/>
      <c r="H30" s="86"/>
      <c r="I30" s="86"/>
      <c r="J30" s="87"/>
      <c r="K30" s="86"/>
      <c r="L30" s="86"/>
    </row>
    <row r="31" spans="1:12" ht="14.25" customHeight="1">
      <c r="A31" s="73" t="s">
        <v>118</v>
      </c>
      <c r="B31" s="25">
        <v>299697</v>
      </c>
      <c r="C31" s="25"/>
      <c r="D31" s="25"/>
      <c r="F31" s="86"/>
      <c r="G31" s="88"/>
      <c r="H31" s="86"/>
      <c r="I31" s="86"/>
      <c r="J31" s="88"/>
      <c r="K31" s="86"/>
      <c r="L31" s="86"/>
    </row>
    <row r="32" spans="1:12" ht="14.25" customHeight="1">
      <c r="A32" s="33" t="s">
        <v>119</v>
      </c>
      <c r="B32" s="25">
        <v>501659</v>
      </c>
      <c r="C32" s="25"/>
      <c r="D32" s="25"/>
      <c r="F32" s="86"/>
      <c r="G32" s="87"/>
      <c r="H32" s="86"/>
      <c r="I32" s="86"/>
      <c r="J32" s="87"/>
      <c r="K32" s="86"/>
      <c r="L32" s="86"/>
    </row>
    <row r="33" spans="1:12" ht="14.25" customHeight="1">
      <c r="A33" s="33" t="s">
        <v>120</v>
      </c>
      <c r="B33" s="25">
        <v>308130</v>
      </c>
      <c r="C33" s="25"/>
      <c r="D33" s="25"/>
      <c r="F33" s="86"/>
      <c r="G33" s="87"/>
      <c r="H33" s="89"/>
      <c r="I33" s="89"/>
      <c r="J33" s="89"/>
      <c r="K33" s="89"/>
      <c r="L33" s="86"/>
    </row>
    <row r="34" spans="1:12" ht="14.25" customHeight="1">
      <c r="A34" s="33" t="s">
        <v>59</v>
      </c>
      <c r="B34" s="25">
        <v>9300</v>
      </c>
      <c r="C34" s="25"/>
      <c r="D34" s="25"/>
      <c r="F34" s="86"/>
      <c r="G34" s="87"/>
      <c r="H34" s="89"/>
      <c r="I34" s="89"/>
      <c r="J34" s="89"/>
      <c r="K34" s="89"/>
      <c r="L34" s="86"/>
    </row>
    <row r="35" spans="1:12" ht="14.25" customHeight="1">
      <c r="A35" s="33" t="s">
        <v>58</v>
      </c>
      <c r="B35" s="25">
        <v>274000</v>
      </c>
      <c r="C35" s="25"/>
      <c r="D35" s="25"/>
      <c r="F35" s="86"/>
      <c r="G35" s="87"/>
      <c r="H35" s="89"/>
      <c r="I35" s="89"/>
      <c r="J35" s="89"/>
      <c r="K35" s="89"/>
      <c r="L35" s="86"/>
    </row>
    <row r="36" spans="1:12" ht="14.25" customHeight="1">
      <c r="A36" s="33" t="s">
        <v>122</v>
      </c>
      <c r="B36" s="25">
        <v>34995</v>
      </c>
      <c r="C36" s="25"/>
      <c r="D36" s="25"/>
      <c r="F36" s="86"/>
      <c r="G36" s="87"/>
      <c r="H36" s="89"/>
      <c r="I36" s="89"/>
      <c r="J36" s="90"/>
      <c r="K36" s="89"/>
      <c r="L36" s="86"/>
    </row>
    <row r="37" spans="1:12" ht="14.25" customHeight="1">
      <c r="A37" s="33" t="s">
        <v>121</v>
      </c>
      <c r="B37" s="25">
        <v>23939</v>
      </c>
      <c r="C37" s="25"/>
      <c r="D37" s="25"/>
      <c r="F37" s="86"/>
      <c r="G37" s="87"/>
      <c r="H37" s="89"/>
      <c r="I37" s="89"/>
      <c r="J37" s="89"/>
      <c r="K37" s="89"/>
      <c r="L37" s="86"/>
    </row>
    <row r="38" spans="1:12" ht="14.25" customHeight="1">
      <c r="A38" s="33" t="s">
        <v>123</v>
      </c>
      <c r="B38" s="25">
        <v>746821</v>
      </c>
      <c r="C38" s="25"/>
      <c r="D38" s="25"/>
      <c r="F38" s="86"/>
      <c r="G38" s="87"/>
      <c r="H38" s="89"/>
      <c r="I38" s="89"/>
      <c r="J38" s="89"/>
      <c r="K38" s="89"/>
      <c r="L38" s="86"/>
    </row>
    <row r="39" spans="1:12" ht="14.25" customHeight="1">
      <c r="A39" s="33" t="s">
        <v>124</v>
      </c>
      <c r="B39" s="25">
        <v>202496</v>
      </c>
      <c r="C39" s="25"/>
      <c r="D39" s="25"/>
      <c r="F39" s="86"/>
      <c r="G39" s="87"/>
      <c r="H39" s="89"/>
      <c r="I39" s="89"/>
      <c r="J39" s="89"/>
      <c r="K39" s="89"/>
      <c r="L39" s="86"/>
    </row>
    <row r="40" spans="1:12" ht="14.25" customHeight="1">
      <c r="A40" s="33" t="s">
        <v>125</v>
      </c>
      <c r="B40" s="25">
        <v>208153</v>
      </c>
      <c r="C40" s="25"/>
      <c r="D40" s="25"/>
      <c r="F40" s="86"/>
      <c r="G40" s="87"/>
      <c r="H40" s="89"/>
      <c r="I40" s="89"/>
      <c r="J40" s="90"/>
      <c r="K40" s="89"/>
      <c r="L40" s="86"/>
    </row>
    <row r="41" spans="1:12" ht="14.25" customHeight="1">
      <c r="A41" s="33" t="s">
        <v>126</v>
      </c>
      <c r="B41" s="25">
        <v>35371</v>
      </c>
      <c r="C41" s="25"/>
      <c r="D41" s="25"/>
      <c r="F41" s="86"/>
      <c r="G41" s="87"/>
      <c r="H41" s="89"/>
      <c r="I41" s="89"/>
      <c r="J41" s="90"/>
      <c r="K41" s="89"/>
      <c r="L41" s="86"/>
    </row>
    <row r="42" spans="1:12" ht="14.25" customHeight="1">
      <c r="A42" s="33" t="s">
        <v>127</v>
      </c>
      <c r="B42" s="28">
        <v>67500</v>
      </c>
      <c r="C42" s="26">
        <f>SUM(B23:B42)</f>
        <v>13694235</v>
      </c>
      <c r="D42" s="25"/>
      <c r="F42" s="86"/>
      <c r="G42" s="87"/>
      <c r="H42" s="89"/>
      <c r="I42" s="89"/>
      <c r="J42" s="90"/>
      <c r="K42" s="89"/>
      <c r="L42" s="86"/>
    </row>
    <row r="43" spans="1:12" ht="14.25" customHeight="1">
      <c r="A43" s="30" t="s">
        <v>61</v>
      </c>
      <c r="B43" s="39"/>
      <c r="C43" s="40"/>
      <c r="D43" s="38"/>
      <c r="F43" s="86"/>
      <c r="G43" s="86"/>
      <c r="H43" s="89"/>
      <c r="I43" s="89"/>
      <c r="J43" s="90"/>
      <c r="K43" s="89"/>
      <c r="L43" s="86"/>
    </row>
    <row r="44" spans="1:12" ht="14.25" customHeight="1">
      <c r="A44" s="33" t="s">
        <v>47</v>
      </c>
      <c r="B44" s="27">
        <v>1435462</v>
      </c>
      <c r="C44" s="38"/>
      <c r="D44" s="38"/>
      <c r="F44" s="86"/>
      <c r="G44" s="86"/>
      <c r="H44" s="86"/>
      <c r="I44" s="86"/>
      <c r="J44" s="86"/>
      <c r="K44" s="86"/>
      <c r="L44" s="86"/>
    </row>
    <row r="45" spans="1:12" ht="14.25" customHeight="1">
      <c r="A45" s="33" t="s">
        <v>115</v>
      </c>
      <c r="B45" s="27">
        <v>13000</v>
      </c>
      <c r="C45" s="38"/>
      <c r="D45" s="38"/>
      <c r="F45" s="86"/>
      <c r="G45" s="86"/>
      <c r="H45" s="86"/>
      <c r="I45" s="86"/>
      <c r="J45" s="86"/>
      <c r="K45" s="86"/>
      <c r="L45" s="86"/>
    </row>
    <row r="46" spans="1:12" ht="14.25" customHeight="1">
      <c r="A46" s="33" t="s">
        <v>48</v>
      </c>
      <c r="B46" s="27">
        <v>223313</v>
      </c>
      <c r="C46" s="38"/>
      <c r="D46" s="38"/>
      <c r="F46" s="86"/>
      <c r="G46" s="86"/>
      <c r="H46" s="86"/>
      <c r="I46" s="86"/>
      <c r="J46" s="86"/>
      <c r="K46" s="86"/>
      <c r="L46" s="86"/>
    </row>
    <row r="47" spans="1:12" ht="14.25" customHeight="1">
      <c r="A47" s="33" t="s">
        <v>49</v>
      </c>
      <c r="B47" s="27">
        <v>66067</v>
      </c>
      <c r="C47" s="38"/>
      <c r="D47" s="38"/>
    </row>
    <row r="48" spans="1:12" ht="14.25" customHeight="1">
      <c r="A48" s="33" t="s">
        <v>50</v>
      </c>
      <c r="B48" s="27">
        <v>3240</v>
      </c>
      <c r="C48" s="38"/>
      <c r="D48" s="38"/>
    </row>
    <row r="49" spans="1:4" ht="14.25" customHeight="1">
      <c r="A49" s="33" t="s">
        <v>116</v>
      </c>
      <c r="B49" s="27">
        <v>33233</v>
      </c>
      <c r="C49" s="38"/>
      <c r="D49" s="38"/>
    </row>
    <row r="50" spans="1:4" ht="14.25" customHeight="1">
      <c r="A50" s="33" t="s">
        <v>57</v>
      </c>
      <c r="B50" s="27">
        <v>222412</v>
      </c>
      <c r="C50" s="38"/>
      <c r="D50" s="38"/>
    </row>
    <row r="51" spans="1:4" ht="14.25" customHeight="1">
      <c r="A51" s="33" t="s">
        <v>117</v>
      </c>
      <c r="B51" s="27">
        <v>2730</v>
      </c>
      <c r="C51" s="38"/>
      <c r="D51" s="38"/>
    </row>
    <row r="52" spans="1:4" ht="14.25" customHeight="1">
      <c r="A52" s="73" t="s">
        <v>118</v>
      </c>
      <c r="B52" s="27">
        <v>27383</v>
      </c>
      <c r="C52" s="38"/>
      <c r="D52" s="38"/>
    </row>
    <row r="53" spans="1:4" ht="14.25" customHeight="1">
      <c r="A53" s="33" t="s">
        <v>119</v>
      </c>
      <c r="B53" s="27">
        <v>35807</v>
      </c>
      <c r="C53" s="38"/>
      <c r="D53" s="38"/>
    </row>
    <row r="54" spans="1:4" ht="14.25" customHeight="1">
      <c r="A54" s="33" t="s">
        <v>128</v>
      </c>
      <c r="B54" s="27">
        <v>1827000</v>
      </c>
      <c r="C54" s="38"/>
      <c r="D54" s="38"/>
    </row>
    <row r="55" spans="1:4" ht="14.25" customHeight="1">
      <c r="A55" s="33" t="s">
        <v>215</v>
      </c>
      <c r="B55" s="27">
        <v>827400</v>
      </c>
      <c r="C55" s="38"/>
      <c r="D55" s="38"/>
    </row>
    <row r="56" spans="1:4" ht="14.25" customHeight="1">
      <c r="A56" s="33" t="s">
        <v>129</v>
      </c>
      <c r="B56" s="27">
        <v>94387</v>
      </c>
      <c r="C56" s="38"/>
      <c r="D56" s="38"/>
    </row>
    <row r="57" spans="1:4" ht="14.25" customHeight="1">
      <c r="A57" s="33" t="s">
        <v>130</v>
      </c>
      <c r="B57" s="27">
        <v>207540</v>
      </c>
      <c r="C57" s="38"/>
      <c r="D57" s="38"/>
    </row>
    <row r="58" spans="1:4" ht="14.25" customHeight="1">
      <c r="A58" s="33" t="s">
        <v>131</v>
      </c>
      <c r="B58" s="27">
        <v>728475</v>
      </c>
      <c r="C58" s="38"/>
      <c r="D58" s="38"/>
    </row>
    <row r="59" spans="1:4" ht="14.25" customHeight="1">
      <c r="A59" s="33" t="s">
        <v>125</v>
      </c>
      <c r="B59" s="26">
        <v>58829</v>
      </c>
      <c r="C59" s="41">
        <f>B44+B45+B46+B47+B48+B49+B50+B51+B52+B53+B54+B55+B56+B57+B58+B59</f>
        <v>5806278</v>
      </c>
      <c r="D59" s="38"/>
    </row>
    <row r="60" spans="1:4" ht="14.25" customHeight="1">
      <c r="A60" s="30" t="s">
        <v>136</v>
      </c>
      <c r="B60" s="25"/>
      <c r="C60" s="25"/>
      <c r="D60" s="26">
        <f>C42+C59</f>
        <v>19500513</v>
      </c>
    </row>
    <row r="61" spans="1:4" ht="14.25" customHeight="1">
      <c r="A61" s="30" t="s">
        <v>62</v>
      </c>
      <c r="B61" s="25"/>
      <c r="C61" s="25"/>
      <c r="D61" s="28">
        <f>+D19-D60</f>
        <v>-7211008</v>
      </c>
    </row>
    <row r="62" spans="1:4" ht="14.25" customHeight="1">
      <c r="A62" s="30" t="s">
        <v>63</v>
      </c>
      <c r="B62" s="25"/>
      <c r="C62" s="27"/>
      <c r="D62" s="26">
        <v>0</v>
      </c>
    </row>
    <row r="63" spans="1:4" ht="14.25" customHeight="1">
      <c r="A63" s="31" t="s">
        <v>64</v>
      </c>
      <c r="B63" s="26"/>
      <c r="C63" s="26"/>
      <c r="D63" s="29">
        <f>D61</f>
        <v>-7211008</v>
      </c>
    </row>
  </sheetData>
  <mergeCells count="3">
    <mergeCell ref="A1:D1"/>
    <mergeCell ref="A2:D2"/>
    <mergeCell ref="B4:D4"/>
  </mergeCells>
  <phoneticPr fontId="3"/>
  <pageMargins left="0.78740157480314965" right="0.39370078740157483" top="0.19685039370078741" bottom="0.19685039370078741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36" workbookViewId="0">
      <selection activeCell="E6" sqref="E6"/>
    </sheetView>
  </sheetViews>
  <sheetFormatPr defaultRowHeight="13.5"/>
  <cols>
    <col min="1" max="1" width="4.75" customWidth="1"/>
    <col min="2" max="2" width="4.25" customWidth="1"/>
    <col min="4" max="9" width="11.875" customWidth="1"/>
  </cols>
  <sheetData>
    <row r="1" spans="1:9" ht="24">
      <c r="A1" s="130" t="s">
        <v>210</v>
      </c>
      <c r="B1" s="131"/>
      <c r="C1" s="131"/>
      <c r="D1" s="131"/>
      <c r="E1" s="131"/>
      <c r="F1" s="131"/>
      <c r="G1" s="131"/>
      <c r="H1" s="131"/>
      <c r="I1" s="131"/>
    </row>
    <row r="2" spans="1:9" ht="9" customHeight="1"/>
    <row r="3" spans="1:9" ht="17.25">
      <c r="A3" s="66" t="s">
        <v>138</v>
      </c>
    </row>
    <row r="4" spans="1:9">
      <c r="B4" t="s">
        <v>216</v>
      </c>
    </row>
    <row r="5" spans="1:9">
      <c r="B5" t="s">
        <v>139</v>
      </c>
    </row>
    <row r="6" spans="1:9">
      <c r="C6" t="s">
        <v>140</v>
      </c>
    </row>
    <row r="7" spans="1:9">
      <c r="B7" t="s">
        <v>141</v>
      </c>
    </row>
    <row r="8" spans="1:9">
      <c r="C8" t="s">
        <v>142</v>
      </c>
    </row>
    <row r="9" spans="1:9" s="1" customFormat="1">
      <c r="B9" s="1" t="s">
        <v>196</v>
      </c>
    </row>
    <row r="10" spans="1:9">
      <c r="B10" s="1"/>
      <c r="C10" s="1" t="s">
        <v>197</v>
      </c>
    </row>
    <row r="11" spans="1:9" s="1" customFormat="1">
      <c r="C11" s="1" t="s">
        <v>198</v>
      </c>
    </row>
    <row r="12" spans="1:9" ht="17.25">
      <c r="A12" s="66" t="s">
        <v>148</v>
      </c>
    </row>
    <row r="13" spans="1:9" s="1" customFormat="1">
      <c r="B13" s="1" t="s">
        <v>149</v>
      </c>
      <c r="I13" s="137" t="s">
        <v>147</v>
      </c>
    </row>
    <row r="14" spans="1:9" ht="4.5" customHeight="1">
      <c r="I14" s="138"/>
    </row>
    <row r="15" spans="1:9" ht="14.25" customHeight="1">
      <c r="A15" s="133" t="s">
        <v>146</v>
      </c>
      <c r="B15" s="134"/>
      <c r="C15" s="134"/>
      <c r="D15" s="75" t="s">
        <v>143</v>
      </c>
      <c r="E15" s="75" t="s">
        <v>144</v>
      </c>
      <c r="F15" s="75" t="s">
        <v>145</v>
      </c>
      <c r="G15" s="75" t="s">
        <v>150</v>
      </c>
      <c r="H15" s="75" t="s">
        <v>151</v>
      </c>
      <c r="I15" s="75" t="s">
        <v>152</v>
      </c>
    </row>
    <row r="16" spans="1:9" s="1" customFormat="1" ht="14.25" customHeight="1">
      <c r="A16" s="142" t="s">
        <v>153</v>
      </c>
      <c r="B16" s="143"/>
      <c r="C16" s="143"/>
      <c r="D16" s="104"/>
      <c r="E16" s="104"/>
      <c r="F16" s="105"/>
      <c r="G16" s="105"/>
      <c r="H16" s="106"/>
      <c r="I16" s="106"/>
    </row>
    <row r="17" spans="1:9" s="1" customFormat="1" ht="14.25" customHeight="1">
      <c r="A17" s="128" t="s">
        <v>154</v>
      </c>
      <c r="B17" s="129"/>
      <c r="C17" s="129"/>
      <c r="D17" s="91">
        <v>14000</v>
      </c>
      <c r="E17" s="91">
        <v>0</v>
      </c>
      <c r="F17" s="92">
        <v>0</v>
      </c>
      <c r="G17" s="92">
        <f>D17+E17+F17</f>
        <v>14000</v>
      </c>
      <c r="H17" s="107">
        <v>0</v>
      </c>
      <c r="I17" s="107">
        <f>G17+H17</f>
        <v>14000</v>
      </c>
    </row>
    <row r="18" spans="1:9" s="1" customFormat="1" ht="14.25" customHeight="1">
      <c r="A18" s="128" t="s">
        <v>155</v>
      </c>
      <c r="B18" s="129"/>
      <c r="C18" s="129"/>
      <c r="D18" s="91">
        <v>28000</v>
      </c>
      <c r="E18" s="91">
        <v>0</v>
      </c>
      <c r="F18" s="92">
        <v>0</v>
      </c>
      <c r="G18" s="92">
        <f t="shared" ref="G18:G21" si="0">D18+E18+F18</f>
        <v>28000</v>
      </c>
      <c r="H18" s="107">
        <v>0</v>
      </c>
      <c r="I18" s="107">
        <f t="shared" ref="I18:I21" si="1">G18+H18</f>
        <v>28000</v>
      </c>
    </row>
    <row r="19" spans="1:9" s="1" customFormat="1" ht="14.25" customHeight="1">
      <c r="A19" s="128" t="s">
        <v>156</v>
      </c>
      <c r="B19" s="129"/>
      <c r="C19" s="129"/>
      <c r="D19" s="91">
        <v>0</v>
      </c>
      <c r="E19" s="91">
        <v>6609264</v>
      </c>
      <c r="F19" s="92">
        <v>3673066</v>
      </c>
      <c r="G19" s="92">
        <f t="shared" si="0"/>
        <v>10282330</v>
      </c>
      <c r="H19" s="107">
        <v>0</v>
      </c>
      <c r="I19" s="107">
        <f t="shared" si="1"/>
        <v>10282330</v>
      </c>
    </row>
    <row r="20" spans="1:9" s="1" customFormat="1" ht="14.25" customHeight="1">
      <c r="A20" s="72" t="s">
        <v>157</v>
      </c>
      <c r="B20" s="76"/>
      <c r="C20" s="76"/>
      <c r="D20" s="91">
        <v>0</v>
      </c>
      <c r="E20" s="91">
        <v>0</v>
      </c>
      <c r="F20" s="92">
        <v>1558190</v>
      </c>
      <c r="G20" s="92">
        <f t="shared" si="0"/>
        <v>1558190</v>
      </c>
      <c r="H20" s="107">
        <v>0</v>
      </c>
      <c r="I20" s="107">
        <f t="shared" si="1"/>
        <v>1558190</v>
      </c>
    </row>
    <row r="21" spans="1:9" s="1" customFormat="1" ht="14.25" customHeight="1">
      <c r="A21" s="72" t="s">
        <v>158</v>
      </c>
      <c r="B21" s="76"/>
      <c r="C21" s="76"/>
      <c r="D21" s="93">
        <v>196113</v>
      </c>
      <c r="E21" s="93">
        <v>9220</v>
      </c>
      <c r="F21" s="94">
        <v>201652</v>
      </c>
      <c r="G21" s="92">
        <f t="shared" si="0"/>
        <v>406985</v>
      </c>
      <c r="H21" s="108">
        <v>0</v>
      </c>
      <c r="I21" s="107">
        <f t="shared" si="1"/>
        <v>406985</v>
      </c>
    </row>
    <row r="22" spans="1:9" s="1" customFormat="1" ht="14.25" customHeight="1">
      <c r="A22" s="72" t="s">
        <v>183</v>
      </c>
      <c r="B22" s="76"/>
      <c r="C22" s="77"/>
      <c r="D22" s="81">
        <f>D17+D18+D19+D20+D21</f>
        <v>238113</v>
      </c>
      <c r="E22" s="81">
        <f t="shared" ref="E22:I22" si="2">E17+E18+E19+E20+E21</f>
        <v>6618484</v>
      </c>
      <c r="F22" s="81">
        <f t="shared" si="2"/>
        <v>5432908</v>
      </c>
      <c r="G22" s="81">
        <f t="shared" si="2"/>
        <v>12289505</v>
      </c>
      <c r="H22" s="81">
        <f t="shared" si="2"/>
        <v>0</v>
      </c>
      <c r="I22" s="81">
        <f t="shared" si="2"/>
        <v>12289505</v>
      </c>
    </row>
    <row r="23" spans="1:9" s="1" customFormat="1" ht="14.25" customHeight="1">
      <c r="A23" s="72" t="s">
        <v>159</v>
      </c>
      <c r="B23" s="76"/>
      <c r="C23" s="76"/>
      <c r="D23" s="95"/>
      <c r="E23" s="96"/>
      <c r="F23" s="96"/>
      <c r="G23" s="95"/>
      <c r="H23" s="97"/>
      <c r="I23" s="97"/>
    </row>
    <row r="24" spans="1:9" ht="14.25" customHeight="1">
      <c r="A24" s="128" t="s">
        <v>160</v>
      </c>
      <c r="B24" s="129"/>
      <c r="C24" s="129"/>
      <c r="D24" s="98">
        <v>0</v>
      </c>
      <c r="E24" s="99">
        <v>7130014</v>
      </c>
      <c r="F24" s="99">
        <v>1817920</v>
      </c>
      <c r="G24" s="98">
        <f>D24+E24+F24</f>
        <v>8947934</v>
      </c>
      <c r="H24" s="100">
        <f>1435462</f>
        <v>1435462</v>
      </c>
      <c r="I24" s="100">
        <f>G24+H24</f>
        <v>10383396</v>
      </c>
    </row>
    <row r="25" spans="1:9" ht="14.25" customHeight="1">
      <c r="A25" s="128" t="s">
        <v>161</v>
      </c>
      <c r="B25" s="129"/>
      <c r="C25" s="129"/>
      <c r="D25" s="98">
        <v>0</v>
      </c>
      <c r="E25" s="99">
        <v>20000</v>
      </c>
      <c r="F25" s="99">
        <v>45480</v>
      </c>
      <c r="G25" s="98">
        <f t="shared" ref="G25:G48" si="3">D25+E25+F25</f>
        <v>65480</v>
      </c>
      <c r="H25" s="100">
        <f>13000</f>
        <v>13000</v>
      </c>
      <c r="I25" s="100">
        <f t="shared" ref="I25:I48" si="4">G25+H25</f>
        <v>78480</v>
      </c>
    </row>
    <row r="26" spans="1:9" ht="14.25" customHeight="1">
      <c r="A26" s="128" t="s">
        <v>162</v>
      </c>
      <c r="B26" s="129"/>
      <c r="C26" s="129"/>
      <c r="D26" s="98">
        <v>0</v>
      </c>
      <c r="E26" s="99">
        <v>708051</v>
      </c>
      <c r="F26" s="99">
        <v>159996</v>
      </c>
      <c r="G26" s="98">
        <f t="shared" si="3"/>
        <v>868047</v>
      </c>
      <c r="H26" s="100">
        <f>223313</f>
        <v>223313</v>
      </c>
      <c r="I26" s="100">
        <f t="shared" si="4"/>
        <v>1091360</v>
      </c>
    </row>
    <row r="27" spans="1:9" ht="14.25" customHeight="1">
      <c r="A27" s="128" t="s">
        <v>163</v>
      </c>
      <c r="B27" s="129"/>
      <c r="C27" s="129"/>
      <c r="D27" s="98">
        <v>51869</v>
      </c>
      <c r="E27" s="99">
        <v>399750</v>
      </c>
      <c r="F27" s="99">
        <v>17732</v>
      </c>
      <c r="G27" s="98">
        <f t="shared" si="3"/>
        <v>469351</v>
      </c>
      <c r="H27" s="100">
        <f>66067</f>
        <v>66067</v>
      </c>
      <c r="I27" s="100">
        <f t="shared" si="4"/>
        <v>535418</v>
      </c>
    </row>
    <row r="28" spans="1:9" ht="14.25" customHeight="1">
      <c r="A28" s="128" t="s">
        <v>164</v>
      </c>
      <c r="B28" s="129"/>
      <c r="C28" s="129"/>
      <c r="D28" s="98">
        <v>3500</v>
      </c>
      <c r="E28" s="99">
        <v>10914</v>
      </c>
      <c r="F28" s="99">
        <v>8200</v>
      </c>
      <c r="G28" s="98">
        <f t="shared" si="3"/>
        <v>22614</v>
      </c>
      <c r="H28" s="100">
        <v>3240</v>
      </c>
      <c r="I28" s="100">
        <f t="shared" si="4"/>
        <v>25854</v>
      </c>
    </row>
    <row r="29" spans="1:9" ht="14.25" customHeight="1">
      <c r="A29" s="128" t="s">
        <v>165</v>
      </c>
      <c r="B29" s="129"/>
      <c r="C29" s="129"/>
      <c r="D29" s="98">
        <v>7380</v>
      </c>
      <c r="E29" s="99">
        <v>98395</v>
      </c>
      <c r="F29" s="99">
        <v>40755</v>
      </c>
      <c r="G29" s="98">
        <f t="shared" si="3"/>
        <v>146530</v>
      </c>
      <c r="H29" s="100">
        <v>33233</v>
      </c>
      <c r="I29" s="100">
        <f t="shared" si="4"/>
        <v>179763</v>
      </c>
    </row>
    <row r="30" spans="1:9" ht="14.25" customHeight="1">
      <c r="A30" s="128" t="s">
        <v>166</v>
      </c>
      <c r="B30" s="129"/>
      <c r="C30" s="129"/>
      <c r="D30" s="98">
        <v>7330</v>
      </c>
      <c r="E30" s="99">
        <v>340932</v>
      </c>
      <c r="F30" s="99">
        <v>105959</v>
      </c>
      <c r="G30" s="98">
        <f t="shared" si="3"/>
        <v>454221</v>
      </c>
      <c r="H30" s="100">
        <f>222013+399</f>
        <v>222412</v>
      </c>
      <c r="I30" s="100">
        <f t="shared" si="4"/>
        <v>676633</v>
      </c>
    </row>
    <row r="31" spans="1:9" ht="14.25" customHeight="1">
      <c r="A31" s="128" t="s">
        <v>167</v>
      </c>
      <c r="B31" s="129"/>
      <c r="C31" s="129"/>
      <c r="D31" s="98">
        <v>0</v>
      </c>
      <c r="E31" s="99">
        <v>7997</v>
      </c>
      <c r="F31" s="99">
        <v>0</v>
      </c>
      <c r="G31" s="98">
        <f t="shared" si="3"/>
        <v>7997</v>
      </c>
      <c r="H31" s="100">
        <v>2730</v>
      </c>
      <c r="I31" s="100">
        <f t="shared" si="4"/>
        <v>10727</v>
      </c>
    </row>
    <row r="32" spans="1:9" ht="14.25" customHeight="1">
      <c r="A32" s="132" t="s">
        <v>168</v>
      </c>
      <c r="B32" s="129"/>
      <c r="C32" s="129"/>
      <c r="D32" s="98">
        <v>3461</v>
      </c>
      <c r="E32" s="99">
        <v>282447</v>
      </c>
      <c r="F32" s="99">
        <v>13789</v>
      </c>
      <c r="G32" s="98">
        <f t="shared" si="3"/>
        <v>299697</v>
      </c>
      <c r="H32" s="100">
        <v>27383</v>
      </c>
      <c r="I32" s="100">
        <f t="shared" si="4"/>
        <v>327080</v>
      </c>
    </row>
    <row r="33" spans="1:9" ht="14.25" customHeight="1">
      <c r="A33" s="128" t="s">
        <v>169</v>
      </c>
      <c r="B33" s="129"/>
      <c r="C33" s="129"/>
      <c r="D33" s="98">
        <v>0</v>
      </c>
      <c r="E33" s="99">
        <v>127759</v>
      </c>
      <c r="F33" s="99">
        <v>373900</v>
      </c>
      <c r="G33" s="98">
        <f t="shared" si="3"/>
        <v>501659</v>
      </c>
      <c r="H33" s="100">
        <v>35807</v>
      </c>
      <c r="I33" s="100">
        <f t="shared" si="4"/>
        <v>537466</v>
      </c>
    </row>
    <row r="34" spans="1:9" ht="14.25" customHeight="1">
      <c r="A34" s="128" t="s">
        <v>170</v>
      </c>
      <c r="B34" s="129"/>
      <c r="C34" s="129"/>
      <c r="D34" s="98">
        <v>0</v>
      </c>
      <c r="E34" s="99">
        <v>0</v>
      </c>
      <c r="F34" s="99">
        <v>0</v>
      </c>
      <c r="G34" s="98">
        <f t="shared" si="3"/>
        <v>0</v>
      </c>
      <c r="H34" s="100">
        <f>187250+320075+320075</f>
        <v>827400</v>
      </c>
      <c r="I34" s="100">
        <f t="shared" si="4"/>
        <v>827400</v>
      </c>
    </row>
    <row r="35" spans="1:9" s="1" customFormat="1" ht="14.25" customHeight="1">
      <c r="A35" s="139" t="s">
        <v>211</v>
      </c>
      <c r="B35" s="140"/>
      <c r="C35" s="141"/>
      <c r="D35" s="98">
        <v>0</v>
      </c>
      <c r="E35" s="99">
        <v>0</v>
      </c>
      <c r="F35" s="99">
        <v>0</v>
      </c>
      <c r="G35" s="98">
        <f t="shared" si="3"/>
        <v>0</v>
      </c>
      <c r="H35" s="100">
        <f>171900+990000+665100</f>
        <v>1827000</v>
      </c>
      <c r="I35" s="100">
        <f t="shared" si="4"/>
        <v>1827000</v>
      </c>
    </row>
    <row r="36" spans="1:9" s="1" customFormat="1" ht="14.25" customHeight="1">
      <c r="A36" s="139" t="s">
        <v>212</v>
      </c>
      <c r="B36" s="140"/>
      <c r="C36" s="141"/>
      <c r="D36" s="98">
        <v>0</v>
      </c>
      <c r="E36" s="99">
        <v>0</v>
      </c>
      <c r="F36" s="99">
        <v>0</v>
      </c>
      <c r="G36" s="98">
        <f t="shared" si="3"/>
        <v>0</v>
      </c>
      <c r="H36" s="100">
        <v>94387</v>
      </c>
      <c r="I36" s="100">
        <f t="shared" si="4"/>
        <v>94387</v>
      </c>
    </row>
    <row r="37" spans="1:9" s="1" customFormat="1" ht="14.25" customHeight="1">
      <c r="A37" s="139" t="s">
        <v>213</v>
      </c>
      <c r="B37" s="140"/>
      <c r="C37" s="141"/>
      <c r="D37" s="98">
        <v>0</v>
      </c>
      <c r="E37" s="99">
        <v>0</v>
      </c>
      <c r="F37" s="99">
        <v>0</v>
      </c>
      <c r="G37" s="98">
        <f t="shared" si="3"/>
        <v>0</v>
      </c>
      <c r="H37" s="100">
        <v>207540</v>
      </c>
      <c r="I37" s="100">
        <f t="shared" si="4"/>
        <v>207540</v>
      </c>
    </row>
    <row r="38" spans="1:9" s="1" customFormat="1" ht="14.25" customHeight="1">
      <c r="A38" s="139" t="s">
        <v>214</v>
      </c>
      <c r="B38" s="140"/>
      <c r="C38" s="141"/>
      <c r="D38" s="98">
        <v>0</v>
      </c>
      <c r="E38" s="99">
        <v>0</v>
      </c>
      <c r="F38" s="99">
        <v>0</v>
      </c>
      <c r="G38" s="98">
        <f t="shared" si="3"/>
        <v>0</v>
      </c>
      <c r="H38" s="100">
        <v>728475</v>
      </c>
      <c r="I38" s="100">
        <f t="shared" si="4"/>
        <v>728475</v>
      </c>
    </row>
    <row r="39" spans="1:9" ht="14.25" customHeight="1">
      <c r="A39" s="128" t="s">
        <v>171</v>
      </c>
      <c r="B39" s="129"/>
      <c r="C39" s="129"/>
      <c r="D39" s="98">
        <v>0</v>
      </c>
      <c r="E39" s="99">
        <v>308130</v>
      </c>
      <c r="F39" s="99">
        <v>0</v>
      </c>
      <c r="G39" s="98">
        <f t="shared" si="3"/>
        <v>308130</v>
      </c>
      <c r="H39" s="100">
        <v>0</v>
      </c>
      <c r="I39" s="100">
        <f t="shared" si="4"/>
        <v>308130</v>
      </c>
    </row>
    <row r="40" spans="1:9" ht="14.25" customHeight="1">
      <c r="A40" s="128" t="s">
        <v>172</v>
      </c>
      <c r="B40" s="129"/>
      <c r="C40" s="129"/>
      <c r="D40" s="98">
        <v>0</v>
      </c>
      <c r="E40" s="99">
        <v>9300</v>
      </c>
      <c r="F40" s="99">
        <v>0</v>
      </c>
      <c r="G40" s="98">
        <f t="shared" si="3"/>
        <v>9300</v>
      </c>
      <c r="H40" s="100">
        <v>0</v>
      </c>
      <c r="I40" s="100">
        <f t="shared" si="4"/>
        <v>9300</v>
      </c>
    </row>
    <row r="41" spans="1:9" ht="14.25" customHeight="1">
      <c r="A41" s="128" t="s">
        <v>173</v>
      </c>
      <c r="B41" s="129"/>
      <c r="C41" s="129"/>
      <c r="D41" s="98">
        <v>88000</v>
      </c>
      <c r="E41" s="99">
        <v>93000</v>
      </c>
      <c r="F41" s="99">
        <v>93000</v>
      </c>
      <c r="G41" s="98">
        <f t="shared" si="3"/>
        <v>274000</v>
      </c>
      <c r="H41" s="100">
        <v>0</v>
      </c>
      <c r="I41" s="100">
        <f t="shared" si="4"/>
        <v>274000</v>
      </c>
    </row>
    <row r="42" spans="1:9" ht="14.25" customHeight="1">
      <c r="A42" s="128" t="s">
        <v>174</v>
      </c>
      <c r="B42" s="129"/>
      <c r="C42" s="129"/>
      <c r="D42" s="98">
        <v>5512</v>
      </c>
      <c r="E42" s="99">
        <v>23866</v>
      </c>
      <c r="F42" s="99">
        <v>5617</v>
      </c>
      <c r="G42" s="98">
        <f t="shared" si="3"/>
        <v>34995</v>
      </c>
      <c r="H42" s="100">
        <v>0</v>
      </c>
      <c r="I42" s="100">
        <f t="shared" si="4"/>
        <v>34995</v>
      </c>
    </row>
    <row r="43" spans="1:9" ht="14.25" customHeight="1">
      <c r="A43" s="128" t="s">
        <v>175</v>
      </c>
      <c r="B43" s="129"/>
      <c r="C43" s="129"/>
      <c r="D43" s="98">
        <v>0</v>
      </c>
      <c r="E43" s="99">
        <v>23939</v>
      </c>
      <c r="F43" s="99">
        <v>0</v>
      </c>
      <c r="G43" s="98">
        <f t="shared" si="3"/>
        <v>23939</v>
      </c>
      <c r="H43" s="100">
        <v>0</v>
      </c>
      <c r="I43" s="100">
        <f t="shared" si="4"/>
        <v>23939</v>
      </c>
    </row>
    <row r="44" spans="1:9" ht="14.25" customHeight="1">
      <c r="A44" s="128" t="s">
        <v>176</v>
      </c>
      <c r="B44" s="129"/>
      <c r="C44" s="129"/>
      <c r="D44" s="98">
        <v>0</v>
      </c>
      <c r="E44" s="99">
        <v>0</v>
      </c>
      <c r="F44" s="99">
        <v>746821</v>
      </c>
      <c r="G44" s="98">
        <f t="shared" si="3"/>
        <v>746821</v>
      </c>
      <c r="H44" s="100">
        <v>0</v>
      </c>
      <c r="I44" s="100">
        <f t="shared" si="4"/>
        <v>746821</v>
      </c>
    </row>
    <row r="45" spans="1:9" ht="14.25" customHeight="1">
      <c r="A45" s="128" t="s">
        <v>177</v>
      </c>
      <c r="B45" s="129"/>
      <c r="C45" s="129"/>
      <c r="D45" s="98">
        <v>0</v>
      </c>
      <c r="E45" s="99">
        <v>0</v>
      </c>
      <c r="F45" s="99">
        <v>202496</v>
      </c>
      <c r="G45" s="98">
        <f t="shared" si="3"/>
        <v>202496</v>
      </c>
      <c r="H45" s="100">
        <v>0</v>
      </c>
      <c r="I45" s="100">
        <f t="shared" si="4"/>
        <v>202496</v>
      </c>
    </row>
    <row r="46" spans="1:9" ht="14.25" customHeight="1">
      <c r="A46" s="128" t="s">
        <v>178</v>
      </c>
      <c r="B46" s="129"/>
      <c r="C46" s="129"/>
      <c r="D46" s="98">
        <v>161345</v>
      </c>
      <c r="E46" s="99">
        <v>4458</v>
      </c>
      <c r="F46" s="99">
        <v>42350</v>
      </c>
      <c r="G46" s="98">
        <f t="shared" si="3"/>
        <v>208153</v>
      </c>
      <c r="H46" s="100">
        <f>10319+48510</f>
        <v>58829</v>
      </c>
      <c r="I46" s="100">
        <f t="shared" si="4"/>
        <v>266982</v>
      </c>
    </row>
    <row r="47" spans="1:9" ht="14.25" customHeight="1">
      <c r="A47" s="128" t="s">
        <v>179</v>
      </c>
      <c r="B47" s="129"/>
      <c r="C47" s="129"/>
      <c r="D47" s="98">
        <v>35371</v>
      </c>
      <c r="E47" s="99"/>
      <c r="F47" s="99"/>
      <c r="G47" s="98">
        <f t="shared" si="3"/>
        <v>35371</v>
      </c>
      <c r="H47" s="100">
        <v>0</v>
      </c>
      <c r="I47" s="100">
        <f t="shared" si="4"/>
        <v>35371</v>
      </c>
    </row>
    <row r="48" spans="1:9" ht="14.25" customHeight="1">
      <c r="A48" s="128" t="s">
        <v>180</v>
      </c>
      <c r="B48" s="129"/>
      <c r="C48" s="129"/>
      <c r="D48" s="101">
        <v>67500</v>
      </c>
      <c r="E48" s="102">
        <v>0</v>
      </c>
      <c r="F48" s="102">
        <v>0</v>
      </c>
      <c r="G48" s="101">
        <f t="shared" si="3"/>
        <v>67500</v>
      </c>
      <c r="H48" s="103">
        <v>0</v>
      </c>
      <c r="I48" s="103">
        <f t="shared" si="4"/>
        <v>67500</v>
      </c>
    </row>
    <row r="49" spans="1:9">
      <c r="A49" s="128" t="s">
        <v>181</v>
      </c>
      <c r="B49" s="129"/>
      <c r="C49" s="141"/>
      <c r="D49" s="109">
        <f>SUM(D24:D48)</f>
        <v>431268</v>
      </c>
      <c r="E49" s="110">
        <f t="shared" ref="E49:F49" si="5">SUM(E24:E48)</f>
        <v>9588952</v>
      </c>
      <c r="F49" s="110">
        <f t="shared" si="5"/>
        <v>3674015</v>
      </c>
      <c r="G49" s="110">
        <f>SUM(G24:G48)</f>
        <v>13694235</v>
      </c>
      <c r="H49" s="110">
        <f t="shared" ref="H49" si="6">SUM(H24:H48)</f>
        <v>5806278</v>
      </c>
      <c r="I49" s="110">
        <f t="shared" ref="I49" si="7">SUM(I24:I48)</f>
        <v>19500513</v>
      </c>
    </row>
    <row r="50" spans="1:9" ht="14.25" thickBot="1">
      <c r="A50" s="83" t="s">
        <v>182</v>
      </c>
      <c r="B50" s="84"/>
      <c r="C50" s="85"/>
      <c r="D50" s="111">
        <f>D22-D49</f>
        <v>-193155</v>
      </c>
      <c r="E50" s="111">
        <f t="shared" ref="E50:H50" si="8">E22-E49</f>
        <v>-2970468</v>
      </c>
      <c r="F50" s="111">
        <f t="shared" si="8"/>
        <v>1758893</v>
      </c>
      <c r="G50" s="111">
        <f t="shared" si="8"/>
        <v>-1404730</v>
      </c>
      <c r="H50" s="111">
        <f t="shared" si="8"/>
        <v>-5806278</v>
      </c>
      <c r="I50" s="111">
        <f>I22-I49</f>
        <v>-7211008</v>
      </c>
    </row>
    <row r="51" spans="1:9" ht="14.25" thickTop="1"/>
    <row r="52" spans="1:9" ht="17.25">
      <c r="A52" s="66" t="s">
        <v>184</v>
      </c>
      <c r="B52" s="1"/>
      <c r="C52" s="1"/>
    </row>
    <row r="53" spans="1:9" ht="9" customHeight="1">
      <c r="A53" s="1"/>
      <c r="B53" s="1"/>
      <c r="C53" s="1"/>
    </row>
    <row r="54" spans="1:9">
      <c r="A54" s="135" t="s">
        <v>146</v>
      </c>
      <c r="B54" s="136"/>
      <c r="C54" s="136"/>
      <c r="D54" s="78" t="s">
        <v>185</v>
      </c>
      <c r="E54" s="78" t="s">
        <v>186</v>
      </c>
      <c r="F54" s="78" t="s">
        <v>187</v>
      </c>
      <c r="G54" s="78" t="s">
        <v>188</v>
      </c>
      <c r="H54" s="78" t="s">
        <v>189</v>
      </c>
      <c r="I54" s="78" t="s">
        <v>190</v>
      </c>
    </row>
    <row r="55" spans="1:9" s="1" customFormat="1">
      <c r="A55" s="135" t="s">
        <v>192</v>
      </c>
      <c r="B55" s="136"/>
      <c r="C55" s="136"/>
      <c r="D55" s="74">
        <v>0</v>
      </c>
      <c r="E55" s="81">
        <v>738150</v>
      </c>
      <c r="F55" s="81">
        <v>0</v>
      </c>
      <c r="G55" s="80">
        <f t="shared" ref="G55:G56" si="9">E55</f>
        <v>738150</v>
      </c>
      <c r="H55" s="81">
        <v>0</v>
      </c>
      <c r="I55" s="80">
        <f t="shared" ref="I55:I57" si="10">G55-H55</f>
        <v>738150</v>
      </c>
    </row>
    <row r="56" spans="1:9">
      <c r="A56" s="135" t="s">
        <v>191</v>
      </c>
      <c r="B56" s="136"/>
      <c r="C56" s="136"/>
      <c r="D56" s="74">
        <v>0</v>
      </c>
      <c r="E56" s="81">
        <v>3360850</v>
      </c>
      <c r="F56" s="81">
        <v>0</v>
      </c>
      <c r="G56" s="80">
        <f t="shared" si="9"/>
        <v>3360850</v>
      </c>
      <c r="H56" s="79">
        <v>0</v>
      </c>
      <c r="I56" s="80">
        <f t="shared" si="10"/>
        <v>3360850</v>
      </c>
    </row>
    <row r="57" spans="1:9">
      <c r="A57" s="135" t="s">
        <v>193</v>
      </c>
      <c r="B57" s="136"/>
      <c r="C57" s="136"/>
      <c r="D57" s="74">
        <v>0</v>
      </c>
      <c r="E57" s="82">
        <v>900000</v>
      </c>
      <c r="F57" s="81">
        <v>0</v>
      </c>
      <c r="G57" s="80">
        <f>E57</f>
        <v>900000</v>
      </c>
      <c r="H57" s="80">
        <v>0</v>
      </c>
      <c r="I57" s="80">
        <f t="shared" si="10"/>
        <v>900000</v>
      </c>
    </row>
    <row r="58" spans="1:9">
      <c r="A58" s="135" t="s">
        <v>194</v>
      </c>
      <c r="B58" s="136"/>
      <c r="C58" s="136"/>
      <c r="D58" s="74">
        <v>0</v>
      </c>
      <c r="E58" s="82">
        <v>106113</v>
      </c>
      <c r="F58" s="81">
        <v>0</v>
      </c>
      <c r="G58" s="80">
        <f>E58-F58</f>
        <v>106113</v>
      </c>
      <c r="H58" s="80">
        <v>35371</v>
      </c>
      <c r="I58" s="80">
        <f>G58-H58</f>
        <v>70742</v>
      </c>
    </row>
    <row r="60" spans="1:9" ht="17.25">
      <c r="A60" s="66" t="s">
        <v>195</v>
      </c>
    </row>
    <row r="61" spans="1:9">
      <c r="C61" t="s">
        <v>199</v>
      </c>
    </row>
  </sheetData>
  <mergeCells count="38">
    <mergeCell ref="A58:C58"/>
    <mergeCell ref="I13:I14"/>
    <mergeCell ref="A35:C35"/>
    <mergeCell ref="A36:C36"/>
    <mergeCell ref="A37:C37"/>
    <mergeCell ref="A38:C38"/>
    <mergeCell ref="A56:C56"/>
    <mergeCell ref="A57:C57"/>
    <mergeCell ref="A55:C55"/>
    <mergeCell ref="A16:C16"/>
    <mergeCell ref="A17:C17"/>
    <mergeCell ref="A18:C18"/>
    <mergeCell ref="A19:C19"/>
    <mergeCell ref="A54:C54"/>
    <mergeCell ref="A48:C48"/>
    <mergeCell ref="A49:C49"/>
    <mergeCell ref="A47:C47"/>
    <mergeCell ref="A34:C34"/>
    <mergeCell ref="A39:C39"/>
    <mergeCell ref="A40:C40"/>
    <mergeCell ref="A41:C41"/>
    <mergeCell ref="A42:C42"/>
    <mergeCell ref="A43:C43"/>
    <mergeCell ref="A28:C28"/>
    <mergeCell ref="A1:I1"/>
    <mergeCell ref="A44:C44"/>
    <mergeCell ref="A45:C45"/>
    <mergeCell ref="A46:C46"/>
    <mergeCell ref="A29:C29"/>
    <mergeCell ref="A30:C30"/>
    <mergeCell ref="A31:C31"/>
    <mergeCell ref="A32:C32"/>
    <mergeCell ref="A33:C33"/>
    <mergeCell ref="A15:C15"/>
    <mergeCell ref="A24:C24"/>
    <mergeCell ref="A25:C25"/>
    <mergeCell ref="A26:C26"/>
    <mergeCell ref="A27:C27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22" workbookViewId="0">
      <selection activeCell="B20" sqref="B20"/>
    </sheetView>
  </sheetViews>
  <sheetFormatPr defaultRowHeight="13.5"/>
  <cols>
    <col min="1" max="1" width="30.5" style="3" customWidth="1"/>
    <col min="2" max="2" width="21.625" style="4" bestFit="1" customWidth="1"/>
    <col min="3" max="3" width="14.25" style="4" customWidth="1"/>
    <col min="4" max="4" width="12.375" style="4" bestFit="1" customWidth="1"/>
    <col min="5" max="5" width="10.25" style="4" bestFit="1" customWidth="1"/>
    <col min="6" max="256" width="9" style="4"/>
    <col min="257" max="257" width="46.125" style="4" bestFit="1" customWidth="1"/>
    <col min="258" max="258" width="21.625" style="4" bestFit="1" customWidth="1"/>
    <col min="259" max="259" width="10.375" style="4" bestFit="1" customWidth="1"/>
    <col min="260" max="512" width="9" style="4"/>
    <col min="513" max="513" width="46.125" style="4" bestFit="1" customWidth="1"/>
    <col min="514" max="514" width="21.625" style="4" bestFit="1" customWidth="1"/>
    <col min="515" max="515" width="10.375" style="4" bestFit="1" customWidth="1"/>
    <col min="516" max="768" width="9" style="4"/>
    <col min="769" max="769" width="46.125" style="4" bestFit="1" customWidth="1"/>
    <col min="770" max="770" width="21.625" style="4" bestFit="1" customWidth="1"/>
    <col min="771" max="771" width="10.375" style="4" bestFit="1" customWidth="1"/>
    <col min="772" max="1024" width="9" style="4"/>
    <col min="1025" max="1025" width="46.125" style="4" bestFit="1" customWidth="1"/>
    <col min="1026" max="1026" width="21.625" style="4" bestFit="1" customWidth="1"/>
    <col min="1027" max="1027" width="10.375" style="4" bestFit="1" customWidth="1"/>
    <col min="1028" max="1280" width="9" style="4"/>
    <col min="1281" max="1281" width="46.125" style="4" bestFit="1" customWidth="1"/>
    <col min="1282" max="1282" width="21.625" style="4" bestFit="1" customWidth="1"/>
    <col min="1283" max="1283" width="10.375" style="4" bestFit="1" customWidth="1"/>
    <col min="1284" max="1536" width="9" style="4"/>
    <col min="1537" max="1537" width="46.125" style="4" bestFit="1" customWidth="1"/>
    <col min="1538" max="1538" width="21.625" style="4" bestFit="1" customWidth="1"/>
    <col min="1539" max="1539" width="10.375" style="4" bestFit="1" customWidth="1"/>
    <col min="1540" max="1792" width="9" style="4"/>
    <col min="1793" max="1793" width="46.125" style="4" bestFit="1" customWidth="1"/>
    <col min="1794" max="1794" width="21.625" style="4" bestFit="1" customWidth="1"/>
    <col min="1795" max="1795" width="10.375" style="4" bestFit="1" customWidth="1"/>
    <col min="1796" max="2048" width="9" style="4"/>
    <col min="2049" max="2049" width="46.125" style="4" bestFit="1" customWidth="1"/>
    <col min="2050" max="2050" width="21.625" style="4" bestFit="1" customWidth="1"/>
    <col min="2051" max="2051" width="10.375" style="4" bestFit="1" customWidth="1"/>
    <col min="2052" max="2304" width="9" style="4"/>
    <col min="2305" max="2305" width="46.125" style="4" bestFit="1" customWidth="1"/>
    <col min="2306" max="2306" width="21.625" style="4" bestFit="1" customWidth="1"/>
    <col min="2307" max="2307" width="10.375" style="4" bestFit="1" customWidth="1"/>
    <col min="2308" max="2560" width="9" style="4"/>
    <col min="2561" max="2561" width="46.125" style="4" bestFit="1" customWidth="1"/>
    <col min="2562" max="2562" width="21.625" style="4" bestFit="1" customWidth="1"/>
    <col min="2563" max="2563" width="10.375" style="4" bestFit="1" customWidth="1"/>
    <col min="2564" max="2816" width="9" style="4"/>
    <col min="2817" max="2817" width="46.125" style="4" bestFit="1" customWidth="1"/>
    <col min="2818" max="2818" width="21.625" style="4" bestFit="1" customWidth="1"/>
    <col min="2819" max="2819" width="10.375" style="4" bestFit="1" customWidth="1"/>
    <col min="2820" max="3072" width="9" style="4"/>
    <col min="3073" max="3073" width="46.125" style="4" bestFit="1" customWidth="1"/>
    <col min="3074" max="3074" width="21.625" style="4" bestFit="1" customWidth="1"/>
    <col min="3075" max="3075" width="10.375" style="4" bestFit="1" customWidth="1"/>
    <col min="3076" max="3328" width="9" style="4"/>
    <col min="3329" max="3329" width="46.125" style="4" bestFit="1" customWidth="1"/>
    <col min="3330" max="3330" width="21.625" style="4" bestFit="1" customWidth="1"/>
    <col min="3331" max="3331" width="10.375" style="4" bestFit="1" customWidth="1"/>
    <col min="3332" max="3584" width="9" style="4"/>
    <col min="3585" max="3585" width="46.125" style="4" bestFit="1" customWidth="1"/>
    <col min="3586" max="3586" width="21.625" style="4" bestFit="1" customWidth="1"/>
    <col min="3587" max="3587" width="10.375" style="4" bestFit="1" customWidth="1"/>
    <col min="3588" max="3840" width="9" style="4"/>
    <col min="3841" max="3841" width="46.125" style="4" bestFit="1" customWidth="1"/>
    <col min="3842" max="3842" width="21.625" style="4" bestFit="1" customWidth="1"/>
    <col min="3843" max="3843" width="10.375" style="4" bestFit="1" customWidth="1"/>
    <col min="3844" max="4096" width="9" style="4"/>
    <col min="4097" max="4097" width="46.125" style="4" bestFit="1" customWidth="1"/>
    <col min="4098" max="4098" width="21.625" style="4" bestFit="1" customWidth="1"/>
    <col min="4099" max="4099" width="10.375" style="4" bestFit="1" customWidth="1"/>
    <col min="4100" max="4352" width="9" style="4"/>
    <col min="4353" max="4353" width="46.125" style="4" bestFit="1" customWidth="1"/>
    <col min="4354" max="4354" width="21.625" style="4" bestFit="1" customWidth="1"/>
    <col min="4355" max="4355" width="10.375" style="4" bestFit="1" customWidth="1"/>
    <col min="4356" max="4608" width="9" style="4"/>
    <col min="4609" max="4609" width="46.125" style="4" bestFit="1" customWidth="1"/>
    <col min="4610" max="4610" width="21.625" style="4" bestFit="1" customWidth="1"/>
    <col min="4611" max="4611" width="10.375" style="4" bestFit="1" customWidth="1"/>
    <col min="4612" max="4864" width="9" style="4"/>
    <col min="4865" max="4865" width="46.125" style="4" bestFit="1" customWidth="1"/>
    <col min="4866" max="4866" width="21.625" style="4" bestFit="1" customWidth="1"/>
    <col min="4867" max="4867" width="10.375" style="4" bestFit="1" customWidth="1"/>
    <col min="4868" max="5120" width="9" style="4"/>
    <col min="5121" max="5121" width="46.125" style="4" bestFit="1" customWidth="1"/>
    <col min="5122" max="5122" width="21.625" style="4" bestFit="1" customWidth="1"/>
    <col min="5123" max="5123" width="10.375" style="4" bestFit="1" customWidth="1"/>
    <col min="5124" max="5376" width="9" style="4"/>
    <col min="5377" max="5377" width="46.125" style="4" bestFit="1" customWidth="1"/>
    <col min="5378" max="5378" width="21.625" style="4" bestFit="1" customWidth="1"/>
    <col min="5379" max="5379" width="10.375" style="4" bestFit="1" customWidth="1"/>
    <col min="5380" max="5632" width="9" style="4"/>
    <col min="5633" max="5633" width="46.125" style="4" bestFit="1" customWidth="1"/>
    <col min="5634" max="5634" width="21.625" style="4" bestFit="1" customWidth="1"/>
    <col min="5635" max="5635" width="10.375" style="4" bestFit="1" customWidth="1"/>
    <col min="5636" max="5888" width="9" style="4"/>
    <col min="5889" max="5889" width="46.125" style="4" bestFit="1" customWidth="1"/>
    <col min="5890" max="5890" width="21.625" style="4" bestFit="1" customWidth="1"/>
    <col min="5891" max="5891" width="10.375" style="4" bestFit="1" customWidth="1"/>
    <col min="5892" max="6144" width="9" style="4"/>
    <col min="6145" max="6145" width="46.125" style="4" bestFit="1" customWidth="1"/>
    <col min="6146" max="6146" width="21.625" style="4" bestFit="1" customWidth="1"/>
    <col min="6147" max="6147" width="10.375" style="4" bestFit="1" customWidth="1"/>
    <col min="6148" max="6400" width="9" style="4"/>
    <col min="6401" max="6401" width="46.125" style="4" bestFit="1" customWidth="1"/>
    <col min="6402" max="6402" width="21.625" style="4" bestFit="1" customWidth="1"/>
    <col min="6403" max="6403" width="10.375" style="4" bestFit="1" customWidth="1"/>
    <col min="6404" max="6656" width="9" style="4"/>
    <col min="6657" max="6657" width="46.125" style="4" bestFit="1" customWidth="1"/>
    <col min="6658" max="6658" width="21.625" style="4" bestFit="1" customWidth="1"/>
    <col min="6659" max="6659" width="10.375" style="4" bestFit="1" customWidth="1"/>
    <col min="6660" max="6912" width="9" style="4"/>
    <col min="6913" max="6913" width="46.125" style="4" bestFit="1" customWidth="1"/>
    <col min="6914" max="6914" width="21.625" style="4" bestFit="1" customWidth="1"/>
    <col min="6915" max="6915" width="10.375" style="4" bestFit="1" customWidth="1"/>
    <col min="6916" max="7168" width="9" style="4"/>
    <col min="7169" max="7169" width="46.125" style="4" bestFit="1" customWidth="1"/>
    <col min="7170" max="7170" width="21.625" style="4" bestFit="1" customWidth="1"/>
    <col min="7171" max="7171" width="10.375" style="4" bestFit="1" customWidth="1"/>
    <col min="7172" max="7424" width="9" style="4"/>
    <col min="7425" max="7425" width="46.125" style="4" bestFit="1" customWidth="1"/>
    <col min="7426" max="7426" width="21.625" style="4" bestFit="1" customWidth="1"/>
    <col min="7427" max="7427" width="10.375" style="4" bestFit="1" customWidth="1"/>
    <col min="7428" max="7680" width="9" style="4"/>
    <col min="7681" max="7681" width="46.125" style="4" bestFit="1" customWidth="1"/>
    <col min="7682" max="7682" width="21.625" style="4" bestFit="1" customWidth="1"/>
    <col min="7683" max="7683" width="10.375" style="4" bestFit="1" customWidth="1"/>
    <col min="7684" max="7936" width="9" style="4"/>
    <col min="7937" max="7937" width="46.125" style="4" bestFit="1" customWidth="1"/>
    <col min="7938" max="7938" width="21.625" style="4" bestFit="1" customWidth="1"/>
    <col min="7939" max="7939" width="10.375" style="4" bestFit="1" customWidth="1"/>
    <col min="7940" max="8192" width="9" style="4"/>
    <col min="8193" max="8193" width="46.125" style="4" bestFit="1" customWidth="1"/>
    <col min="8194" max="8194" width="21.625" style="4" bestFit="1" customWidth="1"/>
    <col min="8195" max="8195" width="10.375" style="4" bestFit="1" customWidth="1"/>
    <col min="8196" max="8448" width="9" style="4"/>
    <col min="8449" max="8449" width="46.125" style="4" bestFit="1" customWidth="1"/>
    <col min="8450" max="8450" width="21.625" style="4" bestFit="1" customWidth="1"/>
    <col min="8451" max="8451" width="10.375" style="4" bestFit="1" customWidth="1"/>
    <col min="8452" max="8704" width="9" style="4"/>
    <col min="8705" max="8705" width="46.125" style="4" bestFit="1" customWidth="1"/>
    <col min="8706" max="8706" width="21.625" style="4" bestFit="1" customWidth="1"/>
    <col min="8707" max="8707" width="10.375" style="4" bestFit="1" customWidth="1"/>
    <col min="8708" max="8960" width="9" style="4"/>
    <col min="8961" max="8961" width="46.125" style="4" bestFit="1" customWidth="1"/>
    <col min="8962" max="8962" width="21.625" style="4" bestFit="1" customWidth="1"/>
    <col min="8963" max="8963" width="10.375" style="4" bestFit="1" customWidth="1"/>
    <col min="8964" max="9216" width="9" style="4"/>
    <col min="9217" max="9217" width="46.125" style="4" bestFit="1" customWidth="1"/>
    <col min="9218" max="9218" width="21.625" style="4" bestFit="1" customWidth="1"/>
    <col min="9219" max="9219" width="10.375" style="4" bestFit="1" customWidth="1"/>
    <col min="9220" max="9472" width="9" style="4"/>
    <col min="9473" max="9473" width="46.125" style="4" bestFit="1" customWidth="1"/>
    <col min="9474" max="9474" width="21.625" style="4" bestFit="1" customWidth="1"/>
    <col min="9475" max="9475" width="10.375" style="4" bestFit="1" customWidth="1"/>
    <col min="9476" max="9728" width="9" style="4"/>
    <col min="9729" max="9729" width="46.125" style="4" bestFit="1" customWidth="1"/>
    <col min="9730" max="9730" width="21.625" style="4" bestFit="1" customWidth="1"/>
    <col min="9731" max="9731" width="10.375" style="4" bestFit="1" customWidth="1"/>
    <col min="9732" max="9984" width="9" style="4"/>
    <col min="9985" max="9985" width="46.125" style="4" bestFit="1" customWidth="1"/>
    <col min="9986" max="9986" width="21.625" style="4" bestFit="1" customWidth="1"/>
    <col min="9987" max="9987" width="10.375" style="4" bestFit="1" customWidth="1"/>
    <col min="9988" max="10240" width="9" style="4"/>
    <col min="10241" max="10241" width="46.125" style="4" bestFit="1" customWidth="1"/>
    <col min="10242" max="10242" width="21.625" style="4" bestFit="1" customWidth="1"/>
    <col min="10243" max="10243" width="10.375" style="4" bestFit="1" customWidth="1"/>
    <col min="10244" max="10496" width="9" style="4"/>
    <col min="10497" max="10497" width="46.125" style="4" bestFit="1" customWidth="1"/>
    <col min="10498" max="10498" width="21.625" style="4" bestFit="1" customWidth="1"/>
    <col min="10499" max="10499" width="10.375" style="4" bestFit="1" customWidth="1"/>
    <col min="10500" max="10752" width="9" style="4"/>
    <col min="10753" max="10753" width="46.125" style="4" bestFit="1" customWidth="1"/>
    <col min="10754" max="10754" width="21.625" style="4" bestFit="1" customWidth="1"/>
    <col min="10755" max="10755" width="10.375" style="4" bestFit="1" customWidth="1"/>
    <col min="10756" max="11008" width="9" style="4"/>
    <col min="11009" max="11009" width="46.125" style="4" bestFit="1" customWidth="1"/>
    <col min="11010" max="11010" width="21.625" style="4" bestFit="1" customWidth="1"/>
    <col min="11011" max="11011" width="10.375" style="4" bestFit="1" customWidth="1"/>
    <col min="11012" max="11264" width="9" style="4"/>
    <col min="11265" max="11265" width="46.125" style="4" bestFit="1" customWidth="1"/>
    <col min="11266" max="11266" width="21.625" style="4" bestFit="1" customWidth="1"/>
    <col min="11267" max="11267" width="10.375" style="4" bestFit="1" customWidth="1"/>
    <col min="11268" max="11520" width="9" style="4"/>
    <col min="11521" max="11521" width="46.125" style="4" bestFit="1" customWidth="1"/>
    <col min="11522" max="11522" width="21.625" style="4" bestFit="1" customWidth="1"/>
    <col min="11523" max="11523" width="10.375" style="4" bestFit="1" customWidth="1"/>
    <col min="11524" max="11776" width="9" style="4"/>
    <col min="11777" max="11777" width="46.125" style="4" bestFit="1" customWidth="1"/>
    <col min="11778" max="11778" width="21.625" style="4" bestFit="1" customWidth="1"/>
    <col min="11779" max="11779" width="10.375" style="4" bestFit="1" customWidth="1"/>
    <col min="11780" max="12032" width="9" style="4"/>
    <col min="12033" max="12033" width="46.125" style="4" bestFit="1" customWidth="1"/>
    <col min="12034" max="12034" width="21.625" style="4" bestFit="1" customWidth="1"/>
    <col min="12035" max="12035" width="10.375" style="4" bestFit="1" customWidth="1"/>
    <col min="12036" max="12288" width="9" style="4"/>
    <col min="12289" max="12289" width="46.125" style="4" bestFit="1" customWidth="1"/>
    <col min="12290" max="12290" width="21.625" style="4" bestFit="1" customWidth="1"/>
    <col min="12291" max="12291" width="10.375" style="4" bestFit="1" customWidth="1"/>
    <col min="12292" max="12544" width="9" style="4"/>
    <col min="12545" max="12545" width="46.125" style="4" bestFit="1" customWidth="1"/>
    <col min="12546" max="12546" width="21.625" style="4" bestFit="1" customWidth="1"/>
    <col min="12547" max="12547" width="10.375" style="4" bestFit="1" customWidth="1"/>
    <col min="12548" max="12800" width="9" style="4"/>
    <col min="12801" max="12801" width="46.125" style="4" bestFit="1" customWidth="1"/>
    <col min="12802" max="12802" width="21.625" style="4" bestFit="1" customWidth="1"/>
    <col min="12803" max="12803" width="10.375" style="4" bestFit="1" customWidth="1"/>
    <col min="12804" max="13056" width="9" style="4"/>
    <col min="13057" max="13057" width="46.125" style="4" bestFit="1" customWidth="1"/>
    <col min="13058" max="13058" width="21.625" style="4" bestFit="1" customWidth="1"/>
    <col min="13059" max="13059" width="10.375" style="4" bestFit="1" customWidth="1"/>
    <col min="13060" max="13312" width="9" style="4"/>
    <col min="13313" max="13313" width="46.125" style="4" bestFit="1" customWidth="1"/>
    <col min="13314" max="13314" width="21.625" style="4" bestFit="1" customWidth="1"/>
    <col min="13315" max="13315" width="10.375" style="4" bestFit="1" customWidth="1"/>
    <col min="13316" max="13568" width="9" style="4"/>
    <col min="13569" max="13569" width="46.125" style="4" bestFit="1" customWidth="1"/>
    <col min="13570" max="13570" width="21.625" style="4" bestFit="1" customWidth="1"/>
    <col min="13571" max="13571" width="10.375" style="4" bestFit="1" customWidth="1"/>
    <col min="13572" max="13824" width="9" style="4"/>
    <col min="13825" max="13825" width="46.125" style="4" bestFit="1" customWidth="1"/>
    <col min="13826" max="13826" width="21.625" style="4" bestFit="1" customWidth="1"/>
    <col min="13827" max="13827" width="10.375" style="4" bestFit="1" customWidth="1"/>
    <col min="13828" max="14080" width="9" style="4"/>
    <col min="14081" max="14081" width="46.125" style="4" bestFit="1" customWidth="1"/>
    <col min="14082" max="14082" width="21.625" style="4" bestFit="1" customWidth="1"/>
    <col min="14083" max="14083" width="10.375" style="4" bestFit="1" customWidth="1"/>
    <col min="14084" max="14336" width="9" style="4"/>
    <col min="14337" max="14337" width="46.125" style="4" bestFit="1" customWidth="1"/>
    <col min="14338" max="14338" width="21.625" style="4" bestFit="1" customWidth="1"/>
    <col min="14339" max="14339" width="10.375" style="4" bestFit="1" customWidth="1"/>
    <col min="14340" max="14592" width="9" style="4"/>
    <col min="14593" max="14593" width="46.125" style="4" bestFit="1" customWidth="1"/>
    <col min="14594" max="14594" width="21.625" style="4" bestFit="1" customWidth="1"/>
    <col min="14595" max="14595" width="10.375" style="4" bestFit="1" customWidth="1"/>
    <col min="14596" max="14848" width="9" style="4"/>
    <col min="14849" max="14849" width="46.125" style="4" bestFit="1" customWidth="1"/>
    <col min="14850" max="14850" width="21.625" style="4" bestFit="1" customWidth="1"/>
    <col min="14851" max="14851" width="10.375" style="4" bestFit="1" customWidth="1"/>
    <col min="14852" max="15104" width="9" style="4"/>
    <col min="15105" max="15105" width="46.125" style="4" bestFit="1" customWidth="1"/>
    <col min="15106" max="15106" width="21.625" style="4" bestFit="1" customWidth="1"/>
    <col min="15107" max="15107" width="10.375" style="4" bestFit="1" customWidth="1"/>
    <col min="15108" max="15360" width="9" style="4"/>
    <col min="15361" max="15361" width="46.125" style="4" bestFit="1" customWidth="1"/>
    <col min="15362" max="15362" width="21.625" style="4" bestFit="1" customWidth="1"/>
    <col min="15363" max="15363" width="10.375" style="4" bestFit="1" customWidth="1"/>
    <col min="15364" max="15616" width="9" style="4"/>
    <col min="15617" max="15617" width="46.125" style="4" bestFit="1" customWidth="1"/>
    <col min="15618" max="15618" width="21.625" style="4" bestFit="1" customWidth="1"/>
    <col min="15619" max="15619" width="10.375" style="4" bestFit="1" customWidth="1"/>
    <col min="15620" max="15872" width="9" style="4"/>
    <col min="15873" max="15873" width="46.125" style="4" bestFit="1" customWidth="1"/>
    <col min="15874" max="15874" width="21.625" style="4" bestFit="1" customWidth="1"/>
    <col min="15875" max="15875" width="10.375" style="4" bestFit="1" customWidth="1"/>
    <col min="15876" max="16128" width="9" style="4"/>
    <col min="16129" max="16129" width="46.125" style="4" bestFit="1" customWidth="1"/>
    <col min="16130" max="16130" width="21.625" style="4" bestFit="1" customWidth="1"/>
    <col min="16131" max="16131" width="10.375" style="4" bestFit="1" customWidth="1"/>
    <col min="16132" max="16384" width="9" style="4"/>
  </cols>
  <sheetData>
    <row r="1" spans="1:4">
      <c r="A1" s="21" t="s">
        <v>13</v>
      </c>
    </row>
    <row r="2" spans="1:4" ht="17.25">
      <c r="A2" s="126" t="s">
        <v>208</v>
      </c>
      <c r="B2" s="126"/>
      <c r="C2" s="126"/>
      <c r="D2" s="126"/>
    </row>
    <row r="3" spans="1:4">
      <c r="A3" s="6"/>
      <c r="B3" s="2"/>
      <c r="C3" s="3"/>
    </row>
    <row r="4" spans="1:4">
      <c r="A4" s="121" t="s">
        <v>84</v>
      </c>
      <c r="B4" s="121"/>
      <c r="C4" s="121"/>
      <c r="D4" s="121"/>
    </row>
    <row r="5" spans="1:4">
      <c r="A5" s="4"/>
      <c r="B5" s="3"/>
      <c r="C5" s="3"/>
    </row>
    <row r="6" spans="1:4">
      <c r="A6" s="3" t="s">
        <v>85</v>
      </c>
      <c r="D6" s="7" t="s">
        <v>0</v>
      </c>
    </row>
    <row r="7" spans="1:4">
      <c r="A7" s="144" t="s">
        <v>14</v>
      </c>
      <c r="B7" s="145"/>
      <c r="C7" s="145"/>
      <c r="D7" s="146"/>
    </row>
    <row r="8" spans="1:4">
      <c r="A8" s="8" t="s">
        <v>9</v>
      </c>
      <c r="B8" s="9"/>
      <c r="C8" s="9"/>
      <c r="D8" s="10"/>
    </row>
    <row r="9" spans="1:4">
      <c r="A9" s="11" t="s">
        <v>15</v>
      </c>
      <c r="B9" s="12"/>
      <c r="C9" s="12"/>
      <c r="D9" s="13"/>
    </row>
    <row r="10" spans="1:4">
      <c r="A10" s="11" t="s">
        <v>19</v>
      </c>
      <c r="B10" s="14">
        <v>2768585</v>
      </c>
      <c r="C10" s="12"/>
      <c r="D10" s="13"/>
    </row>
    <row r="11" spans="1:4">
      <c r="A11" s="11" t="s">
        <v>203</v>
      </c>
      <c r="B11" s="14">
        <v>3079051</v>
      </c>
      <c r="C11" s="12"/>
      <c r="D11" s="13"/>
    </row>
    <row r="12" spans="1:4">
      <c r="A12" s="11" t="s">
        <v>202</v>
      </c>
      <c r="B12" s="15">
        <v>203700</v>
      </c>
      <c r="C12" s="12"/>
      <c r="D12" s="13"/>
    </row>
    <row r="13" spans="1:4">
      <c r="A13" s="11" t="s">
        <v>20</v>
      </c>
      <c r="B13" s="12"/>
      <c r="C13" s="15">
        <f>B10+B11+B12</f>
        <v>6051336</v>
      </c>
      <c r="D13" s="13"/>
    </row>
    <row r="14" spans="1:4">
      <c r="A14" s="11" t="s">
        <v>16</v>
      </c>
      <c r="B14" s="12"/>
      <c r="C14" s="12"/>
      <c r="D14" s="13"/>
    </row>
    <row r="15" spans="1:4">
      <c r="A15" s="11" t="s">
        <v>17</v>
      </c>
      <c r="B15" s="12"/>
      <c r="C15" s="12"/>
      <c r="D15" s="13"/>
    </row>
    <row r="16" spans="1:4">
      <c r="A16" s="11" t="s">
        <v>200</v>
      </c>
      <c r="B16" s="14">
        <v>738150</v>
      </c>
      <c r="C16" s="12"/>
      <c r="D16" s="13"/>
    </row>
    <row r="17" spans="1:4">
      <c r="A17" s="11" t="s">
        <v>46</v>
      </c>
      <c r="B17" s="14">
        <v>3360850</v>
      </c>
      <c r="C17" s="12"/>
      <c r="D17" s="13"/>
    </row>
    <row r="18" spans="1:4">
      <c r="A18" s="11" t="s">
        <v>21</v>
      </c>
      <c r="B18" s="14">
        <v>900000</v>
      </c>
      <c r="C18" s="12"/>
      <c r="D18" s="13"/>
    </row>
    <row r="19" spans="1:4">
      <c r="A19" s="11" t="s">
        <v>201</v>
      </c>
      <c r="B19" s="15">
        <v>70742</v>
      </c>
      <c r="C19" s="12"/>
      <c r="D19" s="13"/>
    </row>
    <row r="20" spans="1:4">
      <c r="A20" s="11" t="s">
        <v>22</v>
      </c>
      <c r="B20" s="13"/>
      <c r="C20" s="15">
        <f>B16+B17+B18+B19</f>
        <v>5069742</v>
      </c>
      <c r="D20" s="13"/>
    </row>
    <row r="21" spans="1:4">
      <c r="A21" s="11" t="s">
        <v>18</v>
      </c>
      <c r="B21" s="12"/>
      <c r="C21" s="12"/>
      <c r="D21" s="13"/>
    </row>
    <row r="22" spans="1:4">
      <c r="A22" s="11" t="s">
        <v>204</v>
      </c>
      <c r="B22" s="12">
        <v>500978</v>
      </c>
      <c r="C22" s="12"/>
      <c r="D22" s="13"/>
    </row>
    <row r="23" spans="1:4">
      <c r="A23" s="11" t="s">
        <v>205</v>
      </c>
      <c r="B23" s="12">
        <v>2316086</v>
      </c>
      <c r="C23" s="12"/>
      <c r="D23" s="13"/>
    </row>
    <row r="24" spans="1:4">
      <c r="A24" s="11" t="s">
        <v>23</v>
      </c>
      <c r="B24" s="15">
        <v>540000</v>
      </c>
      <c r="C24" s="12"/>
      <c r="D24" s="13"/>
    </row>
    <row r="25" spans="1:4">
      <c r="A25" s="11" t="s">
        <v>24</v>
      </c>
      <c r="B25" s="13"/>
      <c r="C25" s="15">
        <f>B24+B22+B23</f>
        <v>3357064</v>
      </c>
      <c r="D25" s="13"/>
    </row>
    <row r="26" spans="1:4">
      <c r="A26" s="11" t="s">
        <v>25</v>
      </c>
      <c r="B26" s="12"/>
      <c r="C26" s="15">
        <f>C20+C25</f>
        <v>8426806</v>
      </c>
      <c r="D26" s="13"/>
    </row>
    <row r="27" spans="1:4" ht="12.75" customHeight="1">
      <c r="A27" s="11" t="s">
        <v>26</v>
      </c>
      <c r="B27" s="12"/>
      <c r="C27" s="13"/>
      <c r="D27" s="15">
        <f>C13+C26</f>
        <v>14478142</v>
      </c>
    </row>
    <row r="28" spans="1:4">
      <c r="A28" s="11"/>
      <c r="B28" s="13"/>
      <c r="C28" s="13"/>
      <c r="D28" s="13"/>
    </row>
    <row r="29" spans="1:4">
      <c r="A29" s="17" t="s">
        <v>10</v>
      </c>
      <c r="B29" s="12"/>
      <c r="C29" s="12"/>
      <c r="D29" s="13"/>
    </row>
    <row r="30" spans="1:4">
      <c r="A30" s="17" t="s">
        <v>31</v>
      </c>
      <c r="B30" s="12"/>
      <c r="C30" s="12"/>
      <c r="D30" s="13"/>
    </row>
    <row r="31" spans="1:4">
      <c r="A31" s="17" t="s">
        <v>27</v>
      </c>
      <c r="B31" s="14">
        <v>11187068</v>
      </c>
      <c r="C31" s="12"/>
      <c r="D31" s="13"/>
    </row>
    <row r="32" spans="1:4">
      <c r="A32" s="17" t="s">
        <v>28</v>
      </c>
      <c r="B32" s="14">
        <v>167947</v>
      </c>
      <c r="C32" s="12"/>
      <c r="D32" s="13"/>
    </row>
    <row r="33" spans="1:4">
      <c r="A33" s="17" t="s">
        <v>206</v>
      </c>
      <c r="B33" s="14">
        <v>1323550</v>
      </c>
      <c r="C33" s="12"/>
      <c r="D33" s="13"/>
    </row>
    <row r="34" spans="1:4">
      <c r="A34" s="17" t="s">
        <v>207</v>
      </c>
      <c r="B34" s="14">
        <v>55000</v>
      </c>
      <c r="C34" s="12"/>
      <c r="D34" s="13"/>
    </row>
    <row r="35" spans="1:4">
      <c r="A35" s="17" t="s">
        <v>29</v>
      </c>
      <c r="B35" s="15">
        <v>145585</v>
      </c>
      <c r="C35" s="12"/>
      <c r="D35" s="13"/>
    </row>
    <row r="36" spans="1:4">
      <c r="A36" s="17" t="s">
        <v>30</v>
      </c>
      <c r="B36" s="12"/>
      <c r="C36" s="15">
        <f>B31+B32+B33+B34+B35</f>
        <v>12879150</v>
      </c>
      <c r="D36" s="13"/>
    </row>
    <row r="37" spans="1:4" ht="14.25" customHeight="1">
      <c r="A37" s="17" t="s">
        <v>32</v>
      </c>
      <c r="B37" s="12"/>
      <c r="C37" s="12"/>
      <c r="D37" s="13"/>
    </row>
    <row r="38" spans="1:4" ht="14.25" customHeight="1">
      <c r="A38" s="17" t="s">
        <v>33</v>
      </c>
      <c r="B38" s="15">
        <v>8810000</v>
      </c>
      <c r="C38" s="12"/>
      <c r="D38" s="13"/>
    </row>
    <row r="39" spans="1:4" ht="14.25" customHeight="1">
      <c r="A39" s="17" t="s">
        <v>34</v>
      </c>
      <c r="B39" s="12"/>
      <c r="C39" s="15">
        <f>B38</f>
        <v>8810000</v>
      </c>
      <c r="D39" s="13"/>
    </row>
    <row r="40" spans="1:4" ht="14.25" customHeight="1">
      <c r="A40" s="17" t="s">
        <v>35</v>
      </c>
      <c r="B40" s="12"/>
      <c r="C40" s="13"/>
      <c r="D40" s="15">
        <f>C36+C39</f>
        <v>21689150</v>
      </c>
    </row>
    <row r="41" spans="1:4" ht="14.25" customHeight="1">
      <c r="A41" s="17"/>
      <c r="B41" s="12"/>
      <c r="C41" s="12"/>
      <c r="D41" s="13"/>
    </row>
    <row r="42" spans="1:4" ht="14.25" customHeight="1">
      <c r="A42" s="17" t="s">
        <v>36</v>
      </c>
      <c r="B42" s="12"/>
      <c r="C42" s="13"/>
      <c r="D42" s="15">
        <f>D27-D40</f>
        <v>-7211008</v>
      </c>
    </row>
    <row r="43" spans="1:4" ht="14.25" customHeight="1">
      <c r="A43" s="18"/>
      <c r="B43" s="19"/>
      <c r="C43" s="19"/>
      <c r="D43" s="19"/>
    </row>
    <row r="44" spans="1:4" ht="14.25" customHeight="1"/>
    <row r="45" spans="1:4" ht="14.25" customHeight="1"/>
    <row r="46" spans="1:4" ht="14.25" customHeight="1"/>
    <row r="47" spans="1:4" ht="14.25" customHeight="1"/>
    <row r="48" spans="1: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mergeCells count="3">
    <mergeCell ref="A2:D2"/>
    <mergeCell ref="A4:D4"/>
    <mergeCell ref="A7:D7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B11" sqref="B11"/>
    </sheetView>
  </sheetViews>
  <sheetFormatPr defaultRowHeight="13.5"/>
  <cols>
    <col min="1" max="1" width="5.875" customWidth="1"/>
    <col min="8" max="8" width="16.375" customWidth="1"/>
  </cols>
  <sheetData>
    <row r="1" spans="1:9" ht="24">
      <c r="A1" s="149" t="s">
        <v>87</v>
      </c>
      <c r="B1" s="149"/>
      <c r="C1" s="149"/>
      <c r="D1" s="149"/>
      <c r="E1" s="149"/>
      <c r="F1" s="149"/>
      <c r="G1" s="149"/>
      <c r="H1" s="149"/>
      <c r="I1" s="149"/>
    </row>
    <row r="2" spans="1:9" ht="9.75" customHeight="1"/>
    <row r="3" spans="1:9" ht="14.25">
      <c r="A3" s="150" t="s">
        <v>88</v>
      </c>
      <c r="B3" s="150"/>
      <c r="C3" s="150"/>
      <c r="D3" s="150"/>
      <c r="E3" s="150"/>
      <c r="F3" s="150"/>
      <c r="G3" s="150"/>
      <c r="H3" s="150"/>
      <c r="I3" s="150"/>
    </row>
    <row r="4" spans="1:9" ht="6.75" customHeight="1"/>
    <row r="5" spans="1:9">
      <c r="A5" s="151" t="s">
        <v>89</v>
      </c>
      <c r="B5" s="151"/>
      <c r="C5" s="151"/>
      <c r="D5" s="151"/>
      <c r="E5" s="151"/>
      <c r="F5" s="151"/>
      <c r="G5" s="151"/>
      <c r="H5" s="151"/>
      <c r="I5" s="151"/>
    </row>
    <row r="6" spans="1:9" ht="8.25" customHeight="1"/>
    <row r="7" spans="1:9" ht="18.75">
      <c r="A7" s="65" t="s">
        <v>65</v>
      </c>
    </row>
    <row r="8" spans="1:9" s="1" customFormat="1" ht="13.5" customHeight="1">
      <c r="A8" s="65"/>
      <c r="B8" s="1" t="s">
        <v>218</v>
      </c>
    </row>
    <row r="9" spans="1:9" s="1" customFormat="1" ht="13.5" customHeight="1">
      <c r="A9" s="65"/>
      <c r="B9" s="1" t="s">
        <v>234</v>
      </c>
    </row>
    <row r="10" spans="1:9" s="1" customFormat="1" ht="13.5" customHeight="1">
      <c r="A10" s="65"/>
      <c r="B10" s="1" t="s">
        <v>246</v>
      </c>
    </row>
    <row r="11" spans="1:9" s="1" customFormat="1" ht="13.5" customHeight="1">
      <c r="A11" s="65"/>
      <c r="B11" s="1" t="s">
        <v>243</v>
      </c>
    </row>
    <row r="12" spans="1:9" s="1" customFormat="1" ht="13.5" customHeight="1">
      <c r="A12" s="65"/>
      <c r="B12" s="1" t="s">
        <v>244</v>
      </c>
    </row>
    <row r="13" spans="1:9" s="1" customFormat="1" ht="13.5" customHeight="1">
      <c r="A13" s="65"/>
      <c r="B13" s="1" t="s">
        <v>219</v>
      </c>
    </row>
    <row r="14" spans="1:9" s="1" customFormat="1" ht="13.5" customHeight="1">
      <c r="A14" s="65"/>
      <c r="B14" s="1" t="s">
        <v>235</v>
      </c>
    </row>
    <row r="15" spans="1:9" s="1" customFormat="1" ht="13.5" customHeight="1">
      <c r="A15" s="65"/>
      <c r="B15" s="1" t="s">
        <v>236</v>
      </c>
    </row>
    <row r="16" spans="1:9" s="1" customFormat="1" ht="13.5" customHeight="1">
      <c r="A16" s="65"/>
      <c r="B16" s="1" t="s">
        <v>220</v>
      </c>
    </row>
    <row r="17" spans="1:9" s="1" customFormat="1" ht="13.5" customHeight="1">
      <c r="A17" s="65"/>
      <c r="B17" s="1" t="s">
        <v>245</v>
      </c>
    </row>
    <row r="18" spans="1:9" s="1" customFormat="1" ht="13.5" customHeight="1">
      <c r="A18" s="65"/>
      <c r="B18" s="1" t="s">
        <v>237</v>
      </c>
    </row>
    <row r="19" spans="1:9">
      <c r="B19" t="s">
        <v>221</v>
      </c>
    </row>
    <row r="20" spans="1:9">
      <c r="B20" t="s">
        <v>238</v>
      </c>
    </row>
    <row r="21" spans="1:9">
      <c r="B21" t="s">
        <v>240</v>
      </c>
    </row>
    <row r="22" spans="1:9" s="1" customFormat="1">
      <c r="B22" s="1" t="s">
        <v>239</v>
      </c>
    </row>
    <row r="23" spans="1:9">
      <c r="B23" t="s">
        <v>222</v>
      </c>
    </row>
    <row r="24" spans="1:9">
      <c r="B24" s="1" t="s">
        <v>242</v>
      </c>
    </row>
    <row r="25" spans="1:9" s="1" customFormat="1">
      <c r="B25" s="1" t="s">
        <v>241</v>
      </c>
    </row>
    <row r="26" spans="1:9" s="1" customFormat="1"/>
    <row r="27" spans="1:9" s="1" customFormat="1"/>
    <row r="28" spans="1:9" ht="18.75">
      <c r="A28" s="65" t="s">
        <v>66</v>
      </c>
    </row>
    <row r="30" spans="1:9" ht="17.25">
      <c r="A30" s="66" t="s">
        <v>67</v>
      </c>
    </row>
    <row r="31" spans="1:9" s="1" customFormat="1" ht="5.25" customHeight="1"/>
    <row r="32" spans="1:9" ht="5.25" customHeight="1">
      <c r="B32" s="43"/>
      <c r="C32" s="46"/>
      <c r="D32" s="48"/>
      <c r="E32" s="43"/>
      <c r="F32" s="43"/>
      <c r="G32" s="43"/>
      <c r="H32" s="43"/>
      <c r="I32" s="48"/>
    </row>
    <row r="33" spans="1:9">
      <c r="B33" s="44" t="s">
        <v>68</v>
      </c>
      <c r="C33" s="147" t="s">
        <v>80</v>
      </c>
      <c r="D33" s="148"/>
      <c r="E33" s="44" t="s">
        <v>70</v>
      </c>
      <c r="F33" s="44" t="s">
        <v>70</v>
      </c>
      <c r="G33" s="44" t="s">
        <v>73</v>
      </c>
      <c r="H33" s="44" t="s">
        <v>75</v>
      </c>
      <c r="I33" s="50" t="s">
        <v>77</v>
      </c>
    </row>
    <row r="34" spans="1:9">
      <c r="B34" s="44" t="s">
        <v>69</v>
      </c>
      <c r="C34" s="147"/>
      <c r="D34" s="148"/>
      <c r="E34" s="44" t="s">
        <v>71</v>
      </c>
      <c r="F34" s="44" t="s">
        <v>72</v>
      </c>
      <c r="G34" s="44" t="s">
        <v>74</v>
      </c>
      <c r="H34" s="44" t="s">
        <v>76</v>
      </c>
      <c r="I34" s="50" t="s">
        <v>78</v>
      </c>
    </row>
    <row r="35" spans="1:9" ht="4.5" customHeight="1">
      <c r="B35" s="45"/>
      <c r="C35" s="113"/>
      <c r="D35" s="114"/>
      <c r="E35" s="45"/>
      <c r="F35" s="44"/>
      <c r="G35" s="45"/>
      <c r="H35" s="45"/>
      <c r="I35" s="52"/>
    </row>
    <row r="36" spans="1:9" s="1" customFormat="1" ht="13.5" customHeight="1">
      <c r="B36" s="156" t="s">
        <v>223</v>
      </c>
      <c r="C36" s="162" t="s">
        <v>233</v>
      </c>
      <c r="D36" s="163"/>
      <c r="E36" s="47"/>
      <c r="F36" s="159" t="s">
        <v>224</v>
      </c>
      <c r="G36" s="60"/>
      <c r="H36" s="60"/>
      <c r="I36" s="60"/>
    </row>
    <row r="37" spans="1:9" s="1" customFormat="1" ht="13.5" customHeight="1">
      <c r="B37" s="157"/>
      <c r="C37" s="164"/>
      <c r="D37" s="165"/>
      <c r="E37" s="63" t="s">
        <v>83</v>
      </c>
      <c r="F37" s="160"/>
      <c r="G37" s="44" t="s">
        <v>225</v>
      </c>
      <c r="H37" s="44" t="s">
        <v>226</v>
      </c>
      <c r="I37" s="115">
        <v>3674</v>
      </c>
    </row>
    <row r="38" spans="1:9" s="1" customFormat="1" ht="13.5" customHeight="1">
      <c r="B38" s="157"/>
      <c r="C38" s="166"/>
      <c r="D38" s="167"/>
      <c r="E38" s="64">
        <v>41061</v>
      </c>
      <c r="F38" s="161"/>
      <c r="G38" s="45"/>
      <c r="H38" s="45"/>
      <c r="I38" s="45"/>
    </row>
    <row r="39" spans="1:9" ht="13.5" customHeight="1">
      <c r="B39" s="157"/>
      <c r="C39" s="172"/>
      <c r="D39" s="173"/>
      <c r="E39" s="154" t="s">
        <v>81</v>
      </c>
      <c r="F39" s="159" t="s">
        <v>228</v>
      </c>
      <c r="G39" s="60"/>
      <c r="H39" s="60"/>
      <c r="I39" s="60"/>
    </row>
    <row r="40" spans="1:9" s="1" customFormat="1">
      <c r="B40" s="157"/>
      <c r="C40" s="147" t="s">
        <v>227</v>
      </c>
      <c r="D40" s="148"/>
      <c r="E40" s="155"/>
      <c r="F40" s="160"/>
      <c r="G40" s="44" t="s">
        <v>229</v>
      </c>
      <c r="H40" s="44" t="s">
        <v>229</v>
      </c>
      <c r="I40" s="44">
        <v>0</v>
      </c>
    </row>
    <row r="41" spans="1:9" s="1" customFormat="1">
      <c r="B41" s="157"/>
      <c r="C41" s="118"/>
      <c r="D41" s="117"/>
      <c r="E41" s="119"/>
      <c r="F41" s="161"/>
      <c r="G41" s="45"/>
      <c r="H41" s="45"/>
      <c r="I41" s="45"/>
    </row>
    <row r="42" spans="1:9" s="1" customFormat="1">
      <c r="B42" s="157"/>
      <c r="C42" s="49"/>
      <c r="D42" s="112"/>
      <c r="E42" s="64">
        <v>40999</v>
      </c>
      <c r="F42" s="159" t="s">
        <v>228</v>
      </c>
      <c r="G42" s="112"/>
      <c r="H42" s="112"/>
      <c r="I42" s="112"/>
    </row>
    <row r="43" spans="1:9" s="1" customFormat="1">
      <c r="B43" s="157"/>
      <c r="C43" s="174" t="s">
        <v>230</v>
      </c>
      <c r="D43" s="148"/>
      <c r="E43" s="64"/>
      <c r="F43" s="160"/>
      <c r="G43" s="50" t="s">
        <v>231</v>
      </c>
      <c r="H43" s="50" t="s">
        <v>232</v>
      </c>
      <c r="I43" s="116">
        <v>9588</v>
      </c>
    </row>
    <row r="44" spans="1:9">
      <c r="B44" s="158"/>
      <c r="C44" s="152"/>
      <c r="D44" s="153"/>
      <c r="E44" s="51"/>
      <c r="F44" s="161"/>
      <c r="G44" s="52"/>
      <c r="H44" s="52"/>
      <c r="I44" s="52"/>
    </row>
    <row r="45" spans="1:9" s="1" customFormat="1">
      <c r="B45" s="49"/>
      <c r="C45" s="49"/>
      <c r="D45" s="49"/>
      <c r="E45" s="49"/>
      <c r="F45" s="49"/>
      <c r="G45" s="49"/>
      <c r="H45" s="49"/>
      <c r="I45" s="49"/>
    </row>
    <row r="46" spans="1:9" ht="17.25">
      <c r="A46" s="66" t="s">
        <v>79</v>
      </c>
      <c r="B46" s="42"/>
      <c r="C46" s="42"/>
      <c r="D46" s="42"/>
      <c r="E46" s="42"/>
      <c r="F46" s="42"/>
      <c r="G46" s="42"/>
      <c r="H46" s="42"/>
      <c r="I46" s="42"/>
    </row>
    <row r="47" spans="1:9" s="1" customFormat="1" ht="5.25" customHeight="1">
      <c r="B47" s="42"/>
      <c r="C47" s="42"/>
      <c r="D47" s="42"/>
      <c r="E47" s="42"/>
      <c r="F47" s="42"/>
      <c r="G47" s="42"/>
      <c r="H47" s="42"/>
      <c r="I47" s="42"/>
    </row>
    <row r="48" spans="1:9" ht="5.25" customHeight="1">
      <c r="A48" s="1"/>
      <c r="B48" s="53"/>
      <c r="C48" s="53"/>
      <c r="D48" s="55"/>
      <c r="E48" s="54"/>
      <c r="F48" s="53"/>
      <c r="G48" s="60"/>
      <c r="H48" s="55"/>
      <c r="I48" s="55"/>
    </row>
    <row r="49" spans="1:9">
      <c r="A49" s="1"/>
      <c r="B49" s="56" t="s">
        <v>68</v>
      </c>
      <c r="C49" s="147" t="s">
        <v>80</v>
      </c>
      <c r="D49" s="148"/>
      <c r="E49" s="49" t="s">
        <v>70</v>
      </c>
      <c r="F49" s="56" t="s">
        <v>70</v>
      </c>
      <c r="G49" s="44" t="s">
        <v>73</v>
      </c>
      <c r="H49" s="50" t="s">
        <v>75</v>
      </c>
      <c r="I49" s="50" t="s">
        <v>77</v>
      </c>
    </row>
    <row r="50" spans="1:9">
      <c r="A50" s="1"/>
      <c r="B50" s="56" t="s">
        <v>69</v>
      </c>
      <c r="C50" s="147"/>
      <c r="D50" s="148"/>
      <c r="E50" s="49" t="s">
        <v>71</v>
      </c>
      <c r="F50" s="56" t="s">
        <v>72</v>
      </c>
      <c r="G50" s="44" t="s">
        <v>74</v>
      </c>
      <c r="H50" s="50" t="s">
        <v>76</v>
      </c>
      <c r="I50" s="50" t="s">
        <v>78</v>
      </c>
    </row>
    <row r="51" spans="1:9" ht="5.25" customHeight="1">
      <c r="B51" s="57"/>
      <c r="C51" s="67"/>
      <c r="D51" s="68"/>
      <c r="E51" s="58"/>
      <c r="F51" s="57"/>
      <c r="G51" s="61"/>
      <c r="H51" s="59"/>
      <c r="I51" s="59"/>
    </row>
    <row r="52" spans="1:9">
      <c r="B52" s="46"/>
      <c r="C52" s="175"/>
      <c r="D52" s="176"/>
      <c r="E52" s="47"/>
      <c r="F52" s="43"/>
      <c r="G52" s="48"/>
      <c r="H52" s="48"/>
      <c r="I52" s="48"/>
    </row>
    <row r="53" spans="1:9">
      <c r="B53" s="67"/>
      <c r="C53" s="168" t="s">
        <v>82</v>
      </c>
      <c r="D53" s="169"/>
      <c r="E53" s="62"/>
      <c r="F53" s="69"/>
      <c r="G53" s="68"/>
      <c r="H53" s="68"/>
      <c r="I53" s="68"/>
    </row>
    <row r="54" spans="1:9">
      <c r="B54" s="57"/>
      <c r="C54" s="170"/>
      <c r="D54" s="171"/>
      <c r="E54" s="58"/>
      <c r="F54" s="61"/>
      <c r="G54" s="59"/>
      <c r="H54" s="59"/>
      <c r="I54" s="59"/>
    </row>
  </sheetData>
  <mergeCells count="18">
    <mergeCell ref="C53:D53"/>
    <mergeCell ref="C54:D54"/>
    <mergeCell ref="C39:D39"/>
    <mergeCell ref="C43:D43"/>
    <mergeCell ref="C52:D52"/>
    <mergeCell ref="C33:D34"/>
    <mergeCell ref="C49:D50"/>
    <mergeCell ref="A1:I1"/>
    <mergeCell ref="A3:I3"/>
    <mergeCell ref="A5:I5"/>
    <mergeCell ref="C44:D44"/>
    <mergeCell ref="E39:E40"/>
    <mergeCell ref="B36:B44"/>
    <mergeCell ref="F36:F38"/>
    <mergeCell ref="C40:D40"/>
    <mergeCell ref="F42:F44"/>
    <mergeCell ref="C36:D38"/>
    <mergeCell ref="F39:F41"/>
  </mergeCells>
  <phoneticPr fontId="3"/>
  <pageMargins left="0.51181102362204722" right="0.47244094488188981" top="0.47244094488188981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貸借対照表 (2４)</vt:lpstr>
      <vt:lpstr>活動計算書 (2４)</vt:lpstr>
      <vt:lpstr>注記</vt:lpstr>
      <vt:lpstr>財産目録</vt:lpstr>
      <vt:lpstr>事業報告</vt:lpstr>
      <vt:lpstr>'活動計算書 (2４)'!Print_Area</vt:lpstr>
      <vt:lpstr>財産目録!Print_Area</vt:lpstr>
      <vt:lpstr>'貸借対照表 (2４)'!Print_Area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稲村圭治</dc:creator>
  <cp:lastModifiedBy>kusunoki01</cp:lastModifiedBy>
  <cp:lastPrinted>2013-06-25T01:36:56Z</cp:lastPrinted>
  <dcterms:created xsi:type="dcterms:W3CDTF">2010-05-24T09:25:20Z</dcterms:created>
  <dcterms:modified xsi:type="dcterms:W3CDTF">2015-06-28T13:46:08Z</dcterms:modified>
</cp:coreProperties>
</file>