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mbw2.canon.jp/docs/User/管理/1.管理・運営/理事会・総会/理事会/第16回　理事会　R3/第1号議案/"/>
    </mc:Choice>
  </mc:AlternateContent>
  <xr:revisionPtr revIDLastSave="0" documentId="13_ncr:1_{72519720-99F9-4735-B1AF-D5B6E2C4E3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決算" sheetId="3" r:id="rId1"/>
    <sheet name="1決算" sheetId="1" r:id="rId2"/>
    <sheet name="30決算" sheetId="2" r:id="rId3"/>
  </sheets>
  <definedNames>
    <definedName name="_xlnm.Print_Area" localSheetId="1">'1決算'!$A$1:$AR$80</definedName>
    <definedName name="_xlnm.Print_Area" localSheetId="0">'2決算'!$A$1:$AR$75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7" i="3" l="1"/>
  <c r="AT77" i="3" l="1"/>
  <c r="AY77" i="3" s="1"/>
  <c r="AC74" i="3"/>
  <c r="X74" i="3"/>
  <c r="AX72" i="3"/>
  <c r="AC71" i="3"/>
  <c r="X71" i="3"/>
  <c r="AC69" i="3"/>
  <c r="X69" i="3"/>
  <c r="N67" i="3"/>
  <c r="AC65" i="3"/>
  <c r="X65" i="3"/>
  <c r="AC64" i="3"/>
  <c r="X64" i="3"/>
  <c r="AC63" i="3"/>
  <c r="X63" i="3"/>
  <c r="AC62" i="3"/>
  <c r="X62" i="3"/>
  <c r="AC61" i="3"/>
  <c r="X61" i="3"/>
  <c r="AC60" i="3"/>
  <c r="X60" i="3"/>
  <c r="AC59" i="3"/>
  <c r="X59" i="3"/>
  <c r="AC58" i="3"/>
  <c r="X58" i="3"/>
  <c r="AC57" i="3"/>
  <c r="X57" i="3"/>
  <c r="AC56" i="3"/>
  <c r="X56" i="3"/>
  <c r="AC55" i="3"/>
  <c r="X55" i="3"/>
  <c r="AC54" i="3"/>
  <c r="X54" i="3"/>
  <c r="AC53" i="3"/>
  <c r="X53" i="3"/>
  <c r="AC52" i="3"/>
  <c r="X52" i="3"/>
  <c r="AC51" i="3"/>
  <c r="X51" i="3"/>
  <c r="AC50" i="3"/>
  <c r="X50" i="3"/>
  <c r="AC49" i="3"/>
  <c r="X49" i="3"/>
  <c r="AC48" i="3"/>
  <c r="X48" i="3"/>
  <c r="AC47" i="3"/>
  <c r="X47" i="3"/>
  <c r="AC46" i="3"/>
  <c r="X46" i="3"/>
  <c r="AC45" i="3"/>
  <c r="X45" i="3"/>
  <c r="AC44" i="3"/>
  <c r="X44" i="3"/>
  <c r="X67" i="3" s="1"/>
  <c r="S40" i="3"/>
  <c r="N40" i="3"/>
  <c r="N68" i="3" s="1"/>
  <c r="N72" i="3" s="1"/>
  <c r="AC39" i="3"/>
  <c r="X39" i="3"/>
  <c r="AC38" i="3"/>
  <c r="X38" i="3"/>
  <c r="BE37" i="3"/>
  <c r="BE38" i="3" s="1"/>
  <c r="BA37" i="3"/>
  <c r="BA38" i="3" s="1"/>
  <c r="AW37" i="3"/>
  <c r="AW38" i="3" s="1"/>
  <c r="AC37" i="3"/>
  <c r="X37" i="3"/>
  <c r="AC36" i="3"/>
  <c r="X36" i="3"/>
  <c r="S30" i="3"/>
  <c r="N30" i="3"/>
  <c r="AC29" i="3"/>
  <c r="X29" i="3"/>
  <c r="AC28" i="3"/>
  <c r="X28" i="3"/>
  <c r="AC27" i="3"/>
  <c r="X27" i="3"/>
  <c r="S25" i="3"/>
  <c r="X25" i="3" s="1"/>
  <c r="N25" i="3"/>
  <c r="AC24" i="3"/>
  <c r="X24" i="3"/>
  <c r="S22" i="3"/>
  <c r="X22" i="3" s="1"/>
  <c r="N22" i="3"/>
  <c r="AC21" i="3"/>
  <c r="X21" i="3"/>
  <c r="BE20" i="3"/>
  <c r="BE40" i="3" s="1"/>
  <c r="BE41" i="3" s="1"/>
  <c r="BA20" i="3"/>
  <c r="BA21" i="3" s="1"/>
  <c r="AZ69" i="3" s="1"/>
  <c r="AW20" i="3"/>
  <c r="AW40" i="3" s="1"/>
  <c r="AW41" i="3" s="1"/>
  <c r="AC20" i="3"/>
  <c r="X20" i="3"/>
  <c r="X17" i="3"/>
  <c r="AC16" i="3"/>
  <c r="X16" i="3"/>
  <c r="S15" i="3"/>
  <c r="N15" i="3"/>
  <c r="AC14" i="3"/>
  <c r="X14" i="3"/>
  <c r="AC13" i="3"/>
  <c r="X13" i="3"/>
  <c r="AC12" i="3"/>
  <c r="X12" i="3"/>
  <c r="X15" i="3" s="1"/>
  <c r="AW21" i="3" l="1"/>
  <c r="BE21" i="3"/>
  <c r="AC67" i="3"/>
  <c r="X40" i="3"/>
  <c r="N31" i="3"/>
  <c r="N73" i="3" s="1"/>
  <c r="N75" i="3" s="1"/>
  <c r="X30" i="3"/>
  <c r="X31" i="3" s="1"/>
  <c r="AC15" i="3"/>
  <c r="BD69" i="3"/>
  <c r="AV69" i="3"/>
  <c r="BG69" i="3" s="1"/>
  <c r="X68" i="3"/>
  <c r="AC22" i="3"/>
  <c r="AC25" i="3"/>
  <c r="AC30" i="3"/>
  <c r="S31" i="3"/>
  <c r="AC40" i="3"/>
  <c r="BA40" i="3"/>
  <c r="BA41" i="3" s="1"/>
  <c r="S68" i="3"/>
  <c r="AW37" i="1"/>
  <c r="N66" i="1"/>
  <c r="AC37" i="1"/>
  <c r="X37" i="1"/>
  <c r="AT78" i="2"/>
  <c r="AY78" i="2" s="1"/>
  <c r="AC75" i="2"/>
  <c r="X75" i="2"/>
  <c r="AX72" i="2"/>
  <c r="AX73" i="2" s="1"/>
  <c r="X72" i="2"/>
  <c r="AC71" i="2"/>
  <c r="X71" i="2"/>
  <c r="AC69" i="2"/>
  <c r="X69" i="2"/>
  <c r="S67" i="2"/>
  <c r="AC67" i="2" s="1"/>
  <c r="N67" i="2"/>
  <c r="AC66" i="2"/>
  <c r="X66" i="2"/>
  <c r="AC65" i="2"/>
  <c r="X65" i="2"/>
  <c r="AC64" i="2"/>
  <c r="X64" i="2"/>
  <c r="BE63" i="2"/>
  <c r="BE64" i="2" s="1"/>
  <c r="BA63" i="2"/>
  <c r="BA64" i="2" s="1"/>
  <c r="AW63" i="2"/>
  <c r="AW64" i="2" s="1"/>
  <c r="AC63" i="2"/>
  <c r="X63" i="2"/>
  <c r="AC62" i="2"/>
  <c r="X62" i="2"/>
  <c r="AC61" i="2"/>
  <c r="X61" i="2"/>
  <c r="AC60" i="2"/>
  <c r="X60" i="2"/>
  <c r="AC59" i="2"/>
  <c r="X59" i="2"/>
  <c r="AC58" i="2"/>
  <c r="X58" i="2"/>
  <c r="AC57" i="2"/>
  <c r="X57" i="2"/>
  <c r="AC56" i="2"/>
  <c r="X56" i="2"/>
  <c r="AC55" i="2"/>
  <c r="X55" i="2"/>
  <c r="AC54" i="2"/>
  <c r="X54" i="2"/>
  <c r="AC53" i="2"/>
  <c r="X53" i="2"/>
  <c r="AC52" i="2"/>
  <c r="X52" i="2"/>
  <c r="AC51" i="2"/>
  <c r="X51" i="2"/>
  <c r="AC50" i="2"/>
  <c r="X50" i="2"/>
  <c r="AC49" i="2"/>
  <c r="X49" i="2"/>
  <c r="AC48" i="2"/>
  <c r="X48" i="2"/>
  <c r="AC47" i="2"/>
  <c r="X47" i="2"/>
  <c r="AC46" i="2"/>
  <c r="X46" i="2"/>
  <c r="AW45" i="2"/>
  <c r="AC45" i="2"/>
  <c r="X45" i="2"/>
  <c r="X67" i="2" s="1"/>
  <c r="BE44" i="2"/>
  <c r="BE45" i="2" s="1"/>
  <c r="BA44" i="2"/>
  <c r="BA45" i="2" s="1"/>
  <c r="AW44" i="2"/>
  <c r="S41" i="2"/>
  <c r="S68" i="2" s="1"/>
  <c r="N41" i="2"/>
  <c r="N68" i="2" s="1"/>
  <c r="N73" i="2" s="1"/>
  <c r="AC40" i="2"/>
  <c r="X40" i="2"/>
  <c r="AC39" i="2"/>
  <c r="X39" i="2"/>
  <c r="AC37" i="2"/>
  <c r="X37" i="2"/>
  <c r="S31" i="2"/>
  <c r="N31" i="2"/>
  <c r="X31" i="2" s="1"/>
  <c r="AC30" i="2"/>
  <c r="X30" i="2"/>
  <c r="AC29" i="2"/>
  <c r="X29" i="2"/>
  <c r="AC28" i="2"/>
  <c r="X28" i="2"/>
  <c r="S26" i="2"/>
  <c r="N26" i="2"/>
  <c r="X25" i="2"/>
  <c r="AC24" i="2"/>
  <c r="X24" i="2"/>
  <c r="S22" i="2"/>
  <c r="N22" i="2"/>
  <c r="BE21" i="2"/>
  <c r="BE66" i="2" s="1"/>
  <c r="AC21" i="2"/>
  <c r="X21" i="2"/>
  <c r="BE20" i="2"/>
  <c r="BA20" i="2"/>
  <c r="BA21" i="2" s="1"/>
  <c r="AW20" i="2"/>
  <c r="AW21" i="2" s="1"/>
  <c r="AC20" i="2"/>
  <c r="X20" i="2"/>
  <c r="AC17" i="2"/>
  <c r="X17" i="2"/>
  <c r="AC16" i="2"/>
  <c r="X16" i="2"/>
  <c r="S15" i="2"/>
  <c r="S32" i="2" s="1"/>
  <c r="N15" i="2"/>
  <c r="AC14" i="2"/>
  <c r="X14" i="2"/>
  <c r="AC13" i="2"/>
  <c r="X13" i="2"/>
  <c r="AC12" i="2"/>
  <c r="X12" i="2"/>
  <c r="X15" i="2" s="1"/>
  <c r="S72" i="3" l="1"/>
  <c r="AC68" i="3"/>
  <c r="S73" i="3"/>
  <c r="AC31" i="3"/>
  <c r="AC22" i="2"/>
  <c r="AC26" i="2"/>
  <c r="AC31" i="2"/>
  <c r="AC68" i="2"/>
  <c r="S73" i="2"/>
  <c r="AV69" i="2"/>
  <c r="AW66" i="2"/>
  <c r="S74" i="2"/>
  <c r="BA66" i="2"/>
  <c r="AZ69" i="2"/>
  <c r="AC15" i="2"/>
  <c r="X26" i="2"/>
  <c r="X41" i="2"/>
  <c r="X68" i="2" s="1"/>
  <c r="X22" i="2"/>
  <c r="X32" i="2" s="1"/>
  <c r="AC41" i="2"/>
  <c r="BD69" i="2"/>
  <c r="N32" i="2"/>
  <c r="N74" i="2" s="1"/>
  <c r="N76" i="2" s="1"/>
  <c r="S75" i="3" l="1"/>
  <c r="AC73" i="3"/>
  <c r="X73" i="3"/>
  <c r="X72" i="3"/>
  <c r="AC72" i="3"/>
  <c r="AC74" i="2"/>
  <c r="X74" i="2"/>
  <c r="S76" i="2"/>
  <c r="BG69" i="2"/>
  <c r="AC73" i="2"/>
  <c r="X73" i="2"/>
  <c r="AC32" i="2"/>
  <c r="AC75" i="3" l="1"/>
  <c r="X75" i="3"/>
  <c r="AC76" i="2"/>
  <c r="X76" i="2"/>
  <c r="AX71" i="1" l="1"/>
  <c r="AC55" i="1" l="1"/>
  <c r="AC52" i="1"/>
  <c r="AC28" i="1"/>
  <c r="X12" i="1" l="1"/>
  <c r="AC12" i="1"/>
  <c r="X13" i="1"/>
  <c r="AC13" i="1"/>
  <c r="X14" i="1"/>
  <c r="AC14" i="1"/>
  <c r="N15" i="1"/>
  <c r="S15" i="1"/>
  <c r="X16" i="1"/>
  <c r="AC16" i="1"/>
  <c r="X17" i="1"/>
  <c r="X20" i="1"/>
  <c r="AC20" i="1"/>
  <c r="AW20" i="1"/>
  <c r="BA20" i="1"/>
  <c r="BE20" i="1"/>
  <c r="X21" i="1"/>
  <c r="AC21" i="1"/>
  <c r="N22" i="1"/>
  <c r="S22" i="1"/>
  <c r="X24" i="1"/>
  <c r="AC24" i="1"/>
  <c r="N25" i="1"/>
  <c r="S25" i="1"/>
  <c r="X27" i="1"/>
  <c r="AC27" i="1"/>
  <c r="X28" i="1"/>
  <c r="X29" i="1"/>
  <c r="AC29" i="1"/>
  <c r="N30" i="1"/>
  <c r="S30" i="1"/>
  <c r="X36" i="1"/>
  <c r="AC36" i="1"/>
  <c r="X38" i="1"/>
  <c r="AC38" i="1"/>
  <c r="X39" i="1"/>
  <c r="AC39" i="1"/>
  <c r="N40" i="1"/>
  <c r="S40" i="1"/>
  <c r="X44" i="1"/>
  <c r="AC44" i="1"/>
  <c r="X45" i="1"/>
  <c r="AC45" i="1"/>
  <c r="X46" i="1"/>
  <c r="AC46" i="1"/>
  <c r="X47" i="1"/>
  <c r="AC47" i="1"/>
  <c r="X48" i="1"/>
  <c r="AC48" i="1"/>
  <c r="X49" i="1"/>
  <c r="AC49" i="1"/>
  <c r="X50" i="1"/>
  <c r="AC50" i="1"/>
  <c r="X51" i="1"/>
  <c r="AC51" i="1"/>
  <c r="X52" i="1"/>
  <c r="X53" i="1"/>
  <c r="AC53" i="1"/>
  <c r="X54" i="1"/>
  <c r="AC54" i="1"/>
  <c r="X55" i="1"/>
  <c r="X56" i="1"/>
  <c r="AC56" i="1"/>
  <c r="X57" i="1"/>
  <c r="AC57" i="1"/>
  <c r="X58" i="1"/>
  <c r="AC58" i="1"/>
  <c r="X59" i="1"/>
  <c r="AC59" i="1"/>
  <c r="X60" i="1"/>
  <c r="AC60" i="1"/>
  <c r="X61" i="1"/>
  <c r="AC61" i="1"/>
  <c r="X62" i="1"/>
  <c r="AC62" i="1"/>
  <c r="BA37" i="1"/>
  <c r="BA38" i="1" s="1"/>
  <c r="BE37" i="1"/>
  <c r="BE38" i="1" s="1"/>
  <c r="X63" i="1"/>
  <c r="AC63" i="1"/>
  <c r="X64" i="1"/>
  <c r="AC64" i="1"/>
  <c r="X65" i="1"/>
  <c r="AC65" i="1"/>
  <c r="S66" i="1"/>
  <c r="X68" i="1"/>
  <c r="AC68" i="1"/>
  <c r="X70" i="1"/>
  <c r="AC70" i="1"/>
  <c r="X73" i="1"/>
  <c r="AC73" i="1"/>
  <c r="AT76" i="1"/>
  <c r="AY76" i="1"/>
  <c r="BE21" i="1" l="1"/>
  <c r="BE40" i="1"/>
  <c r="BE41" i="1" s="1"/>
  <c r="AW21" i="1"/>
  <c r="AW40" i="1"/>
  <c r="AW41" i="1" s="1"/>
  <c r="BA21" i="1"/>
  <c r="AZ68" i="1" s="1"/>
  <c r="BA40" i="1"/>
  <c r="BA41" i="1" s="1"/>
  <c r="AW38" i="1"/>
  <c r="AV68" i="1"/>
  <c r="BD68" i="1"/>
  <c r="AC66" i="1"/>
  <c r="N67" i="1"/>
  <c r="N71" i="1" s="1"/>
  <c r="X40" i="1"/>
  <c r="X30" i="1"/>
  <c r="X25" i="1"/>
  <c r="X22" i="1"/>
  <c r="AC15" i="1"/>
  <c r="X15" i="1"/>
  <c r="N31" i="1"/>
  <c r="X66" i="1"/>
  <c r="S31" i="1"/>
  <c r="AC30" i="1"/>
  <c r="AC22" i="1"/>
  <c r="AC25" i="1"/>
  <c r="AC40" i="1"/>
  <c r="S67" i="1"/>
  <c r="S71" i="1" s="1"/>
  <c r="BG68" i="1" l="1"/>
  <c r="N72" i="1"/>
  <c r="N74" i="1" s="1"/>
  <c r="X67" i="1"/>
  <c r="X31" i="1"/>
  <c r="AC67" i="1"/>
  <c r="S72" i="1"/>
  <c r="AC31" i="1"/>
  <c r="S74" i="1" l="1"/>
  <c r="X72" i="1"/>
  <c r="AC72" i="1"/>
  <c r="AC71" i="1"/>
  <c r="X71" i="1"/>
  <c r="X74" i="1" l="1"/>
  <c r="AC74" i="1"/>
</calcChain>
</file>

<file path=xl/sharedStrings.xml><?xml version="1.0" encoding="utf-8"?>
<sst xmlns="http://schemas.openxmlformats.org/spreadsheetml/2006/main" count="531" uniqueCount="167">
  <si>
    <t>㎡</t>
    <phoneticPr fontId="3"/>
  </si>
  <si>
    <t>㎡</t>
  </si>
  <si>
    <r>
      <t>■■</t>
    </r>
    <r>
      <rPr>
        <sz val="11"/>
        <rFont val="ＭＳ ゴシック"/>
        <family val="3"/>
        <charset val="128"/>
      </rPr>
      <t>次期繰越正味財産額</t>
    </r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3"/>
  </si>
  <si>
    <t>　三ノ輪事務所</t>
    <rPh sb="1" eb="2">
      <t>ミ</t>
    </rPh>
    <rPh sb="3" eb="4">
      <t>ワ</t>
    </rPh>
    <rPh sb="4" eb="6">
      <t>ジム</t>
    </rPh>
    <rPh sb="6" eb="7">
      <t>ショ</t>
    </rPh>
    <phoneticPr fontId="8"/>
  </si>
  <si>
    <r>
      <t>■■</t>
    </r>
    <r>
      <rPr>
        <sz val="11"/>
        <rFont val="ＭＳ ゴシック"/>
        <family val="3"/>
        <charset val="128"/>
      </rPr>
      <t>前年度正味財産額</t>
    </r>
    <rPh sb="2" eb="5">
      <t>ゼンネンド</t>
    </rPh>
    <rPh sb="5" eb="7">
      <t>ショウミ</t>
    </rPh>
    <rPh sb="7" eb="9">
      <t>ザイサン</t>
    </rPh>
    <rPh sb="9" eb="10">
      <t>ガク</t>
    </rPh>
    <phoneticPr fontId="3"/>
  </si>
  <si>
    <r>
      <t>■■</t>
    </r>
    <r>
      <rPr>
        <sz val="11"/>
        <rFont val="ＭＳ ゴシック"/>
        <family val="3"/>
        <charset val="128"/>
      </rPr>
      <t>当期正味財産増減額</t>
    </r>
    <rPh sb="2" eb="4">
      <t>トウキ</t>
    </rPh>
    <rPh sb="4" eb="6">
      <t>ショウミ</t>
    </rPh>
    <rPh sb="6" eb="8">
      <t>ザイサン</t>
    </rPh>
    <rPh sb="8" eb="11">
      <t>ゾウゲンガク</t>
    </rPh>
    <phoneticPr fontId="3"/>
  </si>
  <si>
    <t>以外</t>
    <rPh sb="0" eb="2">
      <t>イガイ</t>
    </rPh>
    <phoneticPr fontId="3"/>
  </si>
  <si>
    <r>
      <t>■</t>
    </r>
    <r>
      <rPr>
        <sz val="11"/>
        <rFont val="ＭＳ ゴシック"/>
        <family val="3"/>
        <charset val="128"/>
      </rPr>
      <t>経常費用計</t>
    </r>
    <rPh sb="1" eb="3">
      <t>ケイジョウ</t>
    </rPh>
    <rPh sb="3" eb="5">
      <t>ヒヨウ</t>
    </rPh>
    <rPh sb="5" eb="6">
      <t>ケイ</t>
    </rPh>
    <phoneticPr fontId="3"/>
  </si>
  <si>
    <t>賃借料</t>
    <rPh sb="0" eb="3">
      <t>チンシャクリョウ</t>
    </rPh>
    <phoneticPr fontId="3"/>
  </si>
  <si>
    <t>事業報告書参照</t>
    <rPh sb="0" eb="2">
      <t>ジギョウ</t>
    </rPh>
    <rPh sb="2" eb="5">
      <t>ホウコクショ</t>
    </rPh>
    <rPh sb="5" eb="7">
      <t>サンショウ</t>
    </rPh>
    <phoneticPr fontId="2"/>
  </si>
  <si>
    <r>
      <t>　</t>
    </r>
    <r>
      <rPr>
        <sz val="11"/>
        <color theme="0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歩行訓練委託費</t>
    </r>
    <rPh sb="2" eb="4">
      <t>ホコウ</t>
    </rPh>
    <rPh sb="4" eb="6">
      <t>クンレン</t>
    </rPh>
    <rPh sb="6" eb="8">
      <t>イタク</t>
    </rPh>
    <rPh sb="8" eb="9">
      <t>ヒ</t>
    </rPh>
    <phoneticPr fontId="3"/>
  </si>
  <si>
    <t>　②障害者の社会活動を促進する事業</t>
    <rPh sb="2" eb="5">
      <t>ショウガイシャ</t>
    </rPh>
    <rPh sb="6" eb="8">
      <t>シャカイ</t>
    </rPh>
    <rPh sb="8" eb="10">
      <t>カツドウ</t>
    </rPh>
    <rPh sb="11" eb="12">
      <t>ソク</t>
    </rPh>
    <rPh sb="12" eb="13">
      <t>ススム</t>
    </rPh>
    <rPh sb="15" eb="17">
      <t>ジギョウ</t>
    </rPh>
    <phoneticPr fontId="2"/>
  </si>
  <si>
    <t>　　就労支援事業費</t>
    <rPh sb="2" eb="4">
      <t>シュウロウ</t>
    </rPh>
    <rPh sb="4" eb="6">
      <t>シエン</t>
    </rPh>
    <rPh sb="6" eb="9">
      <t>ジギョウヒ</t>
    </rPh>
    <phoneticPr fontId="3"/>
  </si>
  <si>
    <t>計</t>
    <rPh sb="0" eb="1">
      <t>ケイ</t>
    </rPh>
    <phoneticPr fontId="8"/>
  </si>
  <si>
    <t>交通費</t>
    <rPh sb="0" eb="3">
      <t>コウツウヒ</t>
    </rPh>
    <phoneticPr fontId="8"/>
  </si>
  <si>
    <t>法定福利費</t>
    <rPh sb="0" eb="2">
      <t>ホウテイ</t>
    </rPh>
    <rPh sb="2" eb="4">
      <t>フクリ</t>
    </rPh>
    <rPh sb="4" eb="5">
      <t>ヒ</t>
    </rPh>
    <phoneticPr fontId="8"/>
  </si>
  <si>
    <t>給与</t>
    <rPh sb="0" eb="2">
      <t>キュウヨ</t>
    </rPh>
    <phoneticPr fontId="8"/>
  </si>
  <si>
    <t>　　一般事業費　計</t>
    <rPh sb="2" eb="4">
      <t>イッパン</t>
    </rPh>
    <rPh sb="4" eb="7">
      <t>ジギョウヒ</t>
    </rPh>
    <rPh sb="8" eb="9">
      <t>ケイ</t>
    </rPh>
    <phoneticPr fontId="2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</si>
  <si>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color theme="1"/>
        <rFont val="ＭＳ ゴシック"/>
        <family val="3"/>
        <charset val="128"/>
      </rPr>
      <t>その他の経費　計</t>
    </r>
    <rPh sb="4" eb="5">
      <t>タ</t>
    </rPh>
    <rPh sb="6" eb="8">
      <t>ケイヒ</t>
    </rPh>
    <rPh sb="9" eb="10">
      <t>ケイ</t>
    </rPh>
    <phoneticPr fontId="2"/>
  </si>
  <si>
    <t>計</t>
    <rPh sb="0" eb="1">
      <t>ケイ</t>
    </rPh>
    <phoneticPr fontId="3"/>
  </si>
  <si>
    <r>
      <t>■■■</t>
    </r>
    <r>
      <rPr>
        <sz val="11"/>
        <rFont val="ＭＳ ゴシック"/>
        <family val="3"/>
        <charset val="128"/>
      </rPr>
      <t>雑費</t>
    </r>
    <rPh sb="3" eb="5">
      <t>ザッピ</t>
    </rPh>
    <phoneticPr fontId="3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</si>
  <si>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</si>
  <si>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　　　委託費</t>
    <rPh sb="3" eb="5">
      <t>イタク</t>
    </rPh>
    <rPh sb="5" eb="6">
      <t>ヒ</t>
    </rPh>
    <phoneticPr fontId="3"/>
  </si>
  <si>
    <t>振込手数料</t>
    <rPh sb="0" eb="2">
      <t>フリコミ</t>
    </rPh>
    <rPh sb="2" eb="5">
      <t>テスウリョウ</t>
    </rPh>
    <phoneticPr fontId="2"/>
  </si>
  <si>
    <r>
      <t>■■■</t>
    </r>
    <r>
      <rPr>
        <sz val="11"/>
        <rFont val="ＭＳ ゴシック"/>
        <family val="3"/>
        <charset val="128"/>
      </rPr>
      <t>支払手数料</t>
    </r>
    <rPh sb="3" eb="5">
      <t>シハライ</t>
    </rPh>
    <rPh sb="5" eb="8">
      <t>テスウリョウ</t>
    </rPh>
    <phoneticPr fontId="3"/>
  </si>
  <si>
    <t>日本盲人職能職能開発センター年会費　他</t>
    <rPh sb="0" eb="2">
      <t>ニホン</t>
    </rPh>
    <rPh sb="2" eb="4">
      <t>モウジン</t>
    </rPh>
    <rPh sb="4" eb="6">
      <t>ショクノウ</t>
    </rPh>
    <rPh sb="6" eb="8">
      <t>ショクノウ</t>
    </rPh>
    <rPh sb="8" eb="10">
      <t>カイハツ</t>
    </rPh>
    <rPh sb="14" eb="17">
      <t>ネンカイヒ</t>
    </rPh>
    <rPh sb="18" eb="19">
      <t>ホカ</t>
    </rPh>
    <phoneticPr fontId="2"/>
  </si>
  <si>
    <r>
      <t>■■■</t>
    </r>
    <r>
      <rPr>
        <sz val="11"/>
        <rFont val="ＭＳ ゴシック"/>
        <family val="3"/>
        <charset val="128"/>
      </rPr>
      <t>支払負担金</t>
    </r>
    <rPh sb="3" eb="5">
      <t>シハライ</t>
    </rPh>
    <rPh sb="5" eb="8">
      <t>フタンキン</t>
    </rPh>
    <phoneticPr fontId="3"/>
  </si>
  <si>
    <t>3月</t>
  </si>
  <si>
    <t>車検重量税、印紙税　</t>
    <rPh sb="0" eb="2">
      <t>シャケン</t>
    </rPh>
    <rPh sb="2" eb="5">
      <t>ジュウリョウゼイ</t>
    </rPh>
    <rPh sb="6" eb="9">
      <t>インシゼイ</t>
    </rPh>
    <phoneticPr fontId="2"/>
  </si>
  <si>
    <r>
      <t>■■■</t>
    </r>
    <r>
      <rPr>
        <sz val="11"/>
        <rFont val="ＭＳ ゴシック"/>
        <family val="3"/>
        <charset val="128"/>
      </rPr>
      <t>公租公課</t>
    </r>
    <rPh sb="3" eb="5">
      <t>コウソ</t>
    </rPh>
    <rPh sb="5" eb="7">
      <t>コウカ</t>
    </rPh>
    <phoneticPr fontId="3"/>
  </si>
  <si>
    <t>2月</t>
  </si>
  <si>
    <r>
      <t>■■■</t>
    </r>
    <r>
      <rPr>
        <sz val="11"/>
        <rFont val="ＭＳ ゴシック"/>
        <family val="3"/>
        <charset val="128"/>
      </rPr>
      <t>諸謝金</t>
    </r>
    <rPh sb="3" eb="4">
      <t>ショ</t>
    </rPh>
    <rPh sb="4" eb="6">
      <t>シャキン</t>
    </rPh>
    <phoneticPr fontId="3"/>
  </si>
  <si>
    <t>1月</t>
  </si>
  <si>
    <t>自動車保険、新事業所火災保険、施設責任賠償保険</t>
    <rPh sb="0" eb="3">
      <t>ジドウシャ</t>
    </rPh>
    <rPh sb="3" eb="5">
      <t>ホケン</t>
    </rPh>
    <rPh sb="6" eb="10">
      <t>シンジギョウショ</t>
    </rPh>
    <rPh sb="10" eb="12">
      <t>カサイ</t>
    </rPh>
    <rPh sb="12" eb="14">
      <t>ホケン</t>
    </rPh>
    <rPh sb="15" eb="17">
      <t>シセツ</t>
    </rPh>
    <rPh sb="17" eb="19">
      <t>セキニン</t>
    </rPh>
    <rPh sb="19" eb="21">
      <t>バイショウ</t>
    </rPh>
    <rPh sb="21" eb="23">
      <t>ホケン</t>
    </rPh>
    <phoneticPr fontId="2"/>
  </si>
  <si>
    <r>
      <t>■■■</t>
    </r>
    <r>
      <rPr>
        <sz val="11"/>
        <rFont val="ＭＳ ゴシック"/>
        <family val="3"/>
        <charset val="128"/>
      </rPr>
      <t>保険料</t>
    </r>
    <rPh sb="3" eb="6">
      <t>ホケンリョウ</t>
    </rPh>
    <phoneticPr fontId="3"/>
  </si>
  <si>
    <t>賞与</t>
    <rPh sb="0" eb="2">
      <t>ショウヨ</t>
    </rPh>
    <phoneticPr fontId="3"/>
  </si>
  <si>
    <r>
      <t>■■■</t>
    </r>
    <r>
      <rPr>
        <sz val="11"/>
        <rFont val="ＭＳ ゴシック"/>
        <family val="3"/>
        <charset val="128"/>
      </rPr>
      <t>賃借料</t>
    </r>
    <rPh sb="3" eb="6">
      <t>チンシャクリョウ</t>
    </rPh>
    <phoneticPr fontId="3"/>
  </si>
  <si>
    <t>12月</t>
  </si>
  <si>
    <t>電気料、ガス料、水道料</t>
    <rPh sb="0" eb="2">
      <t>デンキ</t>
    </rPh>
    <rPh sb="2" eb="3">
      <t>リョウ</t>
    </rPh>
    <rPh sb="6" eb="7">
      <t>リョウ</t>
    </rPh>
    <rPh sb="8" eb="11">
      <t>スイドウリョウ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</si>
  <si>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水道光熱費</t>
    </r>
    <rPh sb="3" eb="5">
      <t>スイドウ</t>
    </rPh>
    <rPh sb="5" eb="8">
      <t>コウネツヒ</t>
    </rPh>
    <phoneticPr fontId="3"/>
  </si>
  <si>
    <t>11月</t>
  </si>
  <si>
    <t>ガソリン代等</t>
    <rPh sb="4" eb="5">
      <t>ダイ</t>
    </rPh>
    <rPh sb="5" eb="6">
      <t>トウ</t>
    </rPh>
    <phoneticPr fontId="2"/>
  </si>
  <si>
    <r>
      <t>■■■</t>
    </r>
    <r>
      <rPr>
        <sz val="11"/>
        <rFont val="ＭＳ ゴシック"/>
        <family val="3"/>
        <charset val="128"/>
      </rPr>
      <t>燃料費</t>
    </r>
    <rPh sb="3" eb="6">
      <t>ネンリョウヒ</t>
    </rPh>
    <phoneticPr fontId="3"/>
  </si>
  <si>
    <t>10月</t>
  </si>
  <si>
    <r>
      <t>■■■</t>
    </r>
    <r>
      <rPr>
        <sz val="11"/>
        <rFont val="ＭＳ ゴシック"/>
        <family val="3"/>
        <charset val="128"/>
      </rPr>
      <t>新聞図書費</t>
    </r>
    <rPh sb="3" eb="5">
      <t>シンブン</t>
    </rPh>
    <rPh sb="5" eb="8">
      <t>トショヒ</t>
    </rPh>
    <phoneticPr fontId="3"/>
  </si>
  <si>
    <t>9月</t>
  </si>
  <si>
    <t>てのひら通信　他</t>
    <rPh sb="4" eb="6">
      <t>ツウシン</t>
    </rPh>
    <rPh sb="7" eb="8">
      <t>ホカ</t>
    </rPh>
    <phoneticPr fontId="2"/>
  </si>
  <si>
    <r>
      <t>■■■</t>
    </r>
    <r>
      <rPr>
        <sz val="11"/>
        <rFont val="ＭＳ ゴシック"/>
        <family val="3"/>
        <charset val="128"/>
      </rPr>
      <t>印刷製本費</t>
    </r>
    <rPh sb="3" eb="5">
      <t>インサツ</t>
    </rPh>
    <rPh sb="5" eb="7">
      <t>セイホン</t>
    </rPh>
    <rPh sb="7" eb="8">
      <t>ヒ</t>
    </rPh>
    <phoneticPr fontId="3"/>
  </si>
  <si>
    <t>8月</t>
  </si>
  <si>
    <t>車両法定点検、整備費</t>
    <rPh sb="0" eb="2">
      <t>シャリョウ</t>
    </rPh>
    <rPh sb="2" eb="4">
      <t>ホウテイ</t>
    </rPh>
    <rPh sb="4" eb="6">
      <t>テンケン</t>
    </rPh>
    <rPh sb="7" eb="9">
      <t>セイビ</t>
    </rPh>
    <rPh sb="9" eb="10">
      <t>ヒ</t>
    </rPh>
    <phoneticPr fontId="2"/>
  </si>
  <si>
    <r>
      <t>■■■</t>
    </r>
    <r>
      <rPr>
        <sz val="11"/>
        <rFont val="ＭＳ ゴシック"/>
        <family val="3"/>
        <charset val="128"/>
      </rPr>
      <t>車両費</t>
    </r>
    <rPh sb="3" eb="5">
      <t>シャリョウ</t>
    </rPh>
    <rPh sb="5" eb="6">
      <t>ヒ</t>
    </rPh>
    <phoneticPr fontId="3"/>
  </si>
  <si>
    <r>
      <t>■■■</t>
    </r>
    <r>
      <rPr>
        <sz val="11"/>
        <rFont val="ＭＳ ゴシック"/>
        <family val="3"/>
        <charset val="128"/>
      </rPr>
      <t>修繕費</t>
    </r>
    <rPh sb="3" eb="6">
      <t>シュウゼンヒ</t>
    </rPh>
    <phoneticPr fontId="3"/>
  </si>
  <si>
    <t>7月</t>
  </si>
  <si>
    <r>
      <rPr>
        <sz val="9"/>
        <rFont val="ＭＳ 明朝"/>
        <family val="1"/>
        <charset val="128"/>
      </rPr>
      <t>プリンターインク</t>
    </r>
    <r>
      <rPr>
        <sz val="10"/>
        <rFont val="ＭＳ 明朝"/>
        <family val="1"/>
        <charset val="128"/>
      </rPr>
      <t>等</t>
    </r>
    <rPh sb="8" eb="9">
      <t>トウ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</si>
  <si>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消耗品費</t>
    </r>
    <rPh sb="3" eb="5">
      <t>ショウモウ</t>
    </rPh>
    <rPh sb="5" eb="6">
      <t>ヒン</t>
    </rPh>
    <rPh sb="6" eb="7">
      <t>ヒ</t>
    </rPh>
    <phoneticPr fontId="3"/>
  </si>
  <si>
    <t>6月</t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</si>
  <si>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広告宣伝費</t>
    </r>
    <rPh sb="3" eb="5">
      <t>コウコク</t>
    </rPh>
    <rPh sb="5" eb="8">
      <t>センデンヒ</t>
    </rPh>
    <rPh sb="7" eb="8">
      <t>ヒ</t>
    </rPh>
    <phoneticPr fontId="3"/>
  </si>
  <si>
    <t>5月</t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</si>
  <si>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消耗什器備品費</t>
    </r>
    <rPh sb="3" eb="5">
      <t>ショウモウ</t>
    </rPh>
    <rPh sb="5" eb="7">
      <t>ジュウキ</t>
    </rPh>
    <rPh sb="7" eb="9">
      <t>ビヒン</t>
    </rPh>
    <rPh sb="9" eb="10">
      <t>ヒ</t>
    </rPh>
    <phoneticPr fontId="3"/>
  </si>
  <si>
    <t>4月</t>
    <rPh sb="1" eb="2">
      <t>ガツ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</si>
  <si>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減価償却費</t>
    </r>
    <rPh sb="3" eb="5">
      <t>ゲンカ</t>
    </rPh>
    <rPh sb="5" eb="7">
      <t>ショウキャク</t>
    </rPh>
    <rPh sb="7" eb="8">
      <t>ヒ</t>
    </rPh>
    <phoneticPr fontId="3"/>
  </si>
  <si>
    <t>通勤費</t>
    <rPh sb="0" eb="2">
      <t>ツウキン</t>
    </rPh>
    <rPh sb="2" eb="3">
      <t>ヒ</t>
    </rPh>
    <phoneticPr fontId="8"/>
  </si>
  <si>
    <t>法定福利費</t>
    <rPh sb="0" eb="2">
      <t>ホウテイ</t>
    </rPh>
    <rPh sb="2" eb="4">
      <t>フクリ</t>
    </rPh>
    <rPh sb="4" eb="5">
      <t>ヒ</t>
    </rPh>
    <phoneticPr fontId="3"/>
  </si>
  <si>
    <t>庄司吉伸</t>
    <rPh sb="0" eb="2">
      <t>ショウジ</t>
    </rPh>
    <rPh sb="2" eb="4">
      <t>ヨシノブ</t>
    </rPh>
    <phoneticPr fontId="3"/>
  </si>
  <si>
    <t>電話、ネット、郵送料他</t>
    <rPh sb="0" eb="2">
      <t>デンワ</t>
    </rPh>
    <rPh sb="7" eb="10">
      <t>ユウソウリョウ</t>
    </rPh>
    <rPh sb="10" eb="11">
      <t>ホカ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</si>
  <si>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通信運搬費</t>
    </r>
    <rPh sb="3" eb="5">
      <t>ツウシン</t>
    </rPh>
    <rPh sb="5" eb="7">
      <t>ウンパン</t>
    </rPh>
    <rPh sb="7" eb="8">
      <t>ヒ</t>
    </rPh>
    <phoneticPr fontId="3"/>
  </si>
  <si>
    <t>出張旅費等</t>
    <rPh sb="0" eb="2">
      <t>シュッチョウ</t>
    </rPh>
    <rPh sb="2" eb="4">
      <t>リョヒ</t>
    </rPh>
    <rPh sb="4" eb="5">
      <t>トウ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</si>
  <si>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旅費交通費</t>
    </r>
    <rPh sb="3" eb="5">
      <t>リョヒ</t>
    </rPh>
    <rPh sb="5" eb="8">
      <t>コウツウヒ</t>
    </rPh>
    <rPh sb="7" eb="8">
      <t>ヒ</t>
    </rPh>
    <phoneticPr fontId="3"/>
  </si>
  <si>
    <t>総会、理事会</t>
    <rPh sb="0" eb="2">
      <t>ソウカイ</t>
    </rPh>
    <rPh sb="3" eb="6">
      <t>リジカイ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</si>
  <si>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会議費</t>
    </r>
    <rPh sb="3" eb="6">
      <t>カイギヒ</t>
    </rPh>
    <phoneticPr fontId="3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</si>
  <si>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研修費</t>
    </r>
    <rPh sb="3" eb="6">
      <t>ケンシュウヒ</t>
    </rPh>
    <phoneticPr fontId="3"/>
  </si>
  <si>
    <r>
      <rPr>
        <sz val="11"/>
        <color indexed="9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（２）その他の経費</t>
    </r>
    <rPh sb="6" eb="7">
      <t>タ</t>
    </rPh>
    <rPh sb="8" eb="10">
      <t>ケイヒ</t>
    </rPh>
    <phoneticPr fontId="3"/>
  </si>
  <si>
    <t>Ｂ/Ａ</t>
    <phoneticPr fontId="2"/>
  </si>
  <si>
    <t>Ｂ-Ａ</t>
    <phoneticPr fontId="2"/>
  </si>
  <si>
    <t>Ｂ</t>
    <phoneticPr fontId="2"/>
  </si>
  <si>
    <t>Ａ</t>
    <phoneticPr fontId="2"/>
  </si>
  <si>
    <t>備　　　考</t>
    <rPh sb="0" eb="1">
      <t>ビ</t>
    </rPh>
    <rPh sb="4" eb="5">
      <t>コウ</t>
    </rPh>
    <phoneticPr fontId="2"/>
  </si>
  <si>
    <t>対比％</t>
    <rPh sb="0" eb="2">
      <t>タイヒ</t>
    </rPh>
    <phoneticPr fontId="2"/>
  </si>
  <si>
    <t>差額</t>
    <rPh sb="0" eb="2">
      <t>サガク</t>
    </rPh>
    <phoneticPr fontId="2"/>
  </si>
  <si>
    <t>科目・摘要</t>
    <rPh sb="3" eb="5">
      <t>テキヨウ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</si>
  <si>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人件費　計</t>
    </r>
    <rPh sb="3" eb="6">
      <t>ジンケンヒ</t>
    </rPh>
    <rPh sb="7" eb="8">
      <t>ケイ</t>
    </rPh>
    <phoneticPr fontId="2"/>
  </si>
  <si>
    <t>職員健康診断　他</t>
    <rPh sb="0" eb="2">
      <t>ショクイン</t>
    </rPh>
    <rPh sb="2" eb="4">
      <t>ケンコウ</t>
    </rPh>
    <rPh sb="4" eb="6">
      <t>シンダン</t>
    </rPh>
    <rPh sb="7" eb="8">
      <t>ホカ</t>
    </rPh>
    <phoneticPr fontId="2"/>
  </si>
  <si>
    <r>
      <rPr>
        <sz val="11"/>
        <color indexed="9"/>
        <rFont val="ＭＳ ゴシック"/>
        <family val="3"/>
        <charset val="128"/>
      </rPr>
      <t>■■■</t>
    </r>
    <r>
      <rPr>
        <sz val="11"/>
        <rFont val="ＭＳ ゴシック"/>
        <family val="3"/>
        <charset val="128"/>
      </rPr>
      <t>福利厚生費</t>
    </r>
    <rPh sb="3" eb="5">
      <t>フクリ</t>
    </rPh>
    <rPh sb="5" eb="8">
      <t>コウセイヒ</t>
    </rPh>
    <phoneticPr fontId="3"/>
  </si>
  <si>
    <t>社会保険・厚生年金・労災・労働保険料</t>
    <rPh sb="0" eb="2">
      <t>シャカイ</t>
    </rPh>
    <rPh sb="2" eb="4">
      <t>ホケン</t>
    </rPh>
    <rPh sb="5" eb="7">
      <t>コウセイ</t>
    </rPh>
    <rPh sb="7" eb="9">
      <t>ネンキン</t>
    </rPh>
    <rPh sb="10" eb="12">
      <t>ロウサイ</t>
    </rPh>
    <rPh sb="13" eb="15">
      <t>ロウドウ</t>
    </rPh>
    <rPh sb="15" eb="17">
      <t>ホケン</t>
    </rPh>
    <rPh sb="17" eb="18">
      <t>リョウ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</si>
  <si>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法定福利費</t>
    </r>
    <rPh sb="3" eb="5">
      <t>ホウテイ</t>
    </rPh>
    <rPh sb="5" eb="7">
      <t>フクリ</t>
    </rPh>
    <rPh sb="7" eb="8">
      <t>ヒ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</si>
  <si>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退職給付費用</t>
    </r>
    <rPh sb="3" eb="9">
      <t>タイショクキュウフヒヨウ</t>
    </rPh>
    <phoneticPr fontId="2"/>
  </si>
  <si>
    <r>
      <t>■■■</t>
    </r>
    <r>
      <rPr>
        <sz val="11"/>
        <rFont val="ＭＳ ゴシック"/>
        <family val="3"/>
        <charset val="128"/>
      </rPr>
      <t>給料手当</t>
    </r>
    <rPh sb="3" eb="5">
      <t>キュウリョウ</t>
    </rPh>
    <rPh sb="5" eb="7">
      <t>テアテ</t>
    </rPh>
    <phoneticPr fontId="2"/>
  </si>
  <si>
    <r>
      <t>■</t>
    </r>
    <r>
      <rPr>
        <sz val="11"/>
        <rFont val="ＭＳ ゴシック"/>
        <family val="3"/>
        <charset val="128"/>
      </rPr>
      <t>（１）人件費</t>
    </r>
    <rPh sb="4" eb="7">
      <t>ジンケンヒ</t>
    </rPh>
    <phoneticPr fontId="2"/>
  </si>
  <si>
    <r>
      <t>■</t>
    </r>
    <r>
      <rPr>
        <sz val="11"/>
        <rFont val="ＭＳ ゴシック"/>
        <family val="3"/>
        <charset val="128"/>
      </rPr>
      <t>１．事業費</t>
    </r>
    <rPh sb="3" eb="6">
      <t>ジギョウヒ</t>
    </rPh>
    <phoneticPr fontId="2"/>
  </si>
  <si>
    <t>　①障害者総合支援法に基づく障害福祉サービス事業</t>
    <rPh sb="2" eb="5">
      <t>ショウガイシャ</t>
    </rPh>
    <rPh sb="5" eb="7">
      <t>ソウゴウ</t>
    </rPh>
    <rPh sb="7" eb="9">
      <t>シエン</t>
    </rPh>
    <rPh sb="9" eb="10">
      <t>ホウ</t>
    </rPh>
    <rPh sb="11" eb="12">
      <t>モト</t>
    </rPh>
    <rPh sb="14" eb="16">
      <t>ショウガイ</t>
    </rPh>
    <rPh sb="16" eb="18">
      <t>フクシ</t>
    </rPh>
    <rPh sb="22" eb="24">
      <t>ジギョウ</t>
    </rPh>
    <phoneticPr fontId="2"/>
  </si>
  <si>
    <t>Ⅱ　経常費用</t>
    <rPh sb="2" eb="4">
      <t>ケイジョウ</t>
    </rPh>
    <rPh sb="4" eb="6">
      <t>ヒヨウ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</si>
  <si>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</si>
  <si>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計</t>
    <rPh sb="0" eb="1">
      <t>ケイ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</si>
  <si>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雑収益</t>
    </r>
    <rPh sb="3" eb="4">
      <t>ザツ</t>
    </rPh>
    <rPh sb="4" eb="6">
      <t>シュウエキ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</si>
  <si>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受取配当金</t>
    </r>
    <rPh sb="3" eb="5">
      <t>ウケトリ</t>
    </rPh>
    <rPh sb="5" eb="8">
      <t>ハイトウキン</t>
    </rPh>
    <phoneticPr fontId="2"/>
  </si>
  <si>
    <r>
      <rPr>
        <sz val="11"/>
        <color theme="0"/>
        <rFont val="ＭＳ ゴシック"/>
        <family val="3"/>
        <charset val="128"/>
      </rPr>
      <t>■■■</t>
    </r>
    <r>
      <rPr>
        <sz val="11"/>
        <color theme="1"/>
        <rFont val="ＭＳ ゴシック"/>
        <family val="3"/>
        <charset val="128"/>
      </rPr>
      <t>受取利息</t>
    </r>
    <rPh sb="3" eb="5">
      <t>ウケトリ</t>
    </rPh>
    <rPh sb="5" eb="7">
      <t>リソク</t>
    </rPh>
    <phoneticPr fontId="2"/>
  </si>
  <si>
    <r>
      <t>■</t>
    </r>
    <r>
      <rPr>
        <sz val="11"/>
        <rFont val="ＭＳ ゴシック"/>
        <family val="3"/>
        <charset val="128"/>
      </rPr>
      <t>５．その他収益</t>
    </r>
    <rPh sb="5" eb="6">
      <t>タ</t>
    </rPh>
    <rPh sb="6" eb="8">
      <t>シュウエキ</t>
    </rPh>
    <phoneticPr fontId="2"/>
  </si>
  <si>
    <t>訪問マッサージ収益</t>
    <rPh sb="0" eb="2">
      <t>ホウモン</t>
    </rPh>
    <rPh sb="7" eb="9">
      <t>シュウエキ</t>
    </rPh>
    <phoneticPr fontId="2"/>
  </si>
  <si>
    <t>豊橋市視覚障害者歩行訓練事業</t>
    <rPh sb="0" eb="3">
      <t>トヨハシシ</t>
    </rPh>
    <rPh sb="3" eb="5">
      <t>シカク</t>
    </rPh>
    <rPh sb="5" eb="8">
      <t>ショウガイシャ</t>
    </rPh>
    <rPh sb="8" eb="10">
      <t>ホコウ</t>
    </rPh>
    <rPh sb="10" eb="12">
      <t>クンレン</t>
    </rPh>
    <rPh sb="12" eb="14">
      <t>ジギョウ</t>
    </rPh>
    <phoneticPr fontId="2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</si>
  <si>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rFont val="ＭＳ ゴシック"/>
        <family val="3"/>
        <charset val="128"/>
      </rPr>
      <t>歩行訓練事業収益</t>
    </r>
    <rPh sb="2" eb="4">
      <t>ホコウ</t>
    </rPh>
    <rPh sb="4" eb="6">
      <t>クンレン</t>
    </rPh>
    <rPh sb="6" eb="8">
      <t>ジギョウ</t>
    </rPh>
    <rPh sb="8" eb="10">
      <t>シュウエキ</t>
    </rPh>
    <phoneticPr fontId="2"/>
  </si>
  <si>
    <r>
      <rPr>
        <sz val="11"/>
        <color theme="0"/>
        <rFont val="ＭＳ ゴシック"/>
        <family val="3"/>
        <charset val="128"/>
      </rPr>
      <t>■ ■</t>
    </r>
    <r>
      <rPr>
        <sz val="11"/>
        <rFont val="ＭＳ ゴシック"/>
        <family val="3"/>
        <charset val="128"/>
      </rPr>
      <t>就労支援事業収益</t>
    </r>
    <rPh sb="3" eb="5">
      <t>シュウロウ</t>
    </rPh>
    <rPh sb="5" eb="7">
      <t>シエン</t>
    </rPh>
    <rPh sb="7" eb="9">
      <t>ジギョウ</t>
    </rPh>
    <rPh sb="9" eb="11">
      <t>シュウエキ</t>
    </rPh>
    <phoneticPr fontId="2"/>
  </si>
  <si>
    <r>
      <rPr>
        <sz val="11"/>
        <color theme="0"/>
        <rFont val="ＭＳ ゴシック"/>
        <family val="3"/>
        <charset val="128"/>
      </rPr>
      <t>■■</t>
    </r>
    <r>
      <rPr>
        <sz val="11"/>
        <rFont val="ＭＳ ゴシック"/>
        <family val="3"/>
        <charset val="128"/>
      </rPr>
      <t xml:space="preserve"> 就労継続支援事業収益</t>
    </r>
    <rPh sb="3" eb="5">
      <t>シュウロウ</t>
    </rPh>
    <rPh sb="5" eb="7">
      <t>ケイゾク</t>
    </rPh>
    <rPh sb="7" eb="9">
      <t>シエン</t>
    </rPh>
    <rPh sb="9" eb="11">
      <t>ジギョウ</t>
    </rPh>
    <rPh sb="11" eb="13">
      <t>シュウエキ</t>
    </rPh>
    <phoneticPr fontId="2"/>
  </si>
  <si>
    <t>　 ①障害者総合支援法に基づく障害福祉サービス事業</t>
    <rPh sb="3" eb="6">
      <t>ショウガイシャ</t>
    </rPh>
    <rPh sb="6" eb="8">
      <t>ソウゴウ</t>
    </rPh>
    <rPh sb="8" eb="10">
      <t>シエン</t>
    </rPh>
    <rPh sb="10" eb="11">
      <t>ホウ</t>
    </rPh>
    <rPh sb="12" eb="13">
      <t>モト</t>
    </rPh>
    <rPh sb="15" eb="17">
      <t>ショウガイ</t>
    </rPh>
    <rPh sb="17" eb="19">
      <t>フクシ</t>
    </rPh>
    <rPh sb="23" eb="25">
      <t>ジギョウ</t>
    </rPh>
    <phoneticPr fontId="2"/>
  </si>
  <si>
    <r>
      <t>■</t>
    </r>
    <r>
      <rPr>
        <sz val="11"/>
        <rFont val="ＭＳ ゴシック"/>
        <family val="3"/>
        <charset val="128"/>
      </rPr>
      <t>４．事業収益</t>
    </r>
    <rPh sb="3" eb="5">
      <t>ジギョウ</t>
    </rPh>
    <rPh sb="5" eb="7">
      <t>シュウエキ</t>
    </rPh>
    <phoneticPr fontId="2"/>
  </si>
  <si>
    <r>
      <t>■</t>
    </r>
    <r>
      <rPr>
        <sz val="11"/>
        <rFont val="ＭＳ ゴシック"/>
        <family val="3"/>
        <charset val="128"/>
      </rPr>
      <t>３．受取補助金</t>
    </r>
    <rPh sb="3" eb="5">
      <t>ウケトリ</t>
    </rPh>
    <rPh sb="5" eb="7">
      <t>ホジョ</t>
    </rPh>
    <phoneticPr fontId="2"/>
  </si>
  <si>
    <r>
      <t>■</t>
    </r>
    <r>
      <rPr>
        <sz val="11"/>
        <rFont val="ＭＳ ゴシック"/>
        <family val="3"/>
        <charset val="128"/>
      </rPr>
      <t>２．受取寄付金</t>
    </r>
    <rPh sb="3" eb="5">
      <t>ウケトリ</t>
    </rPh>
    <rPh sb="5" eb="8">
      <t>キフキン</t>
    </rPh>
    <phoneticPr fontId="2"/>
  </si>
  <si>
    <r>
      <t>■■■</t>
    </r>
    <r>
      <rPr>
        <sz val="11"/>
        <rFont val="ＭＳ ゴシック"/>
        <family val="3"/>
        <charset val="128"/>
      </rPr>
      <t>賛助会員受取会費収益</t>
    </r>
    <rPh sb="3" eb="5">
      <t>サンジョ</t>
    </rPh>
    <rPh sb="5" eb="7">
      <t>カイイン</t>
    </rPh>
    <rPh sb="7" eb="9">
      <t>ウケトリ</t>
    </rPh>
    <rPh sb="9" eb="11">
      <t>カイヒ</t>
    </rPh>
    <rPh sb="11" eb="13">
      <t>シュウエキ</t>
    </rPh>
    <phoneticPr fontId="2"/>
  </si>
  <si>
    <r>
      <t>■■■</t>
    </r>
    <r>
      <rPr>
        <sz val="11"/>
        <rFont val="ＭＳ ゴシック"/>
        <family val="3"/>
        <charset val="128"/>
      </rPr>
      <t>正会員受取会費収益</t>
    </r>
    <rPh sb="3" eb="6">
      <t>セイカイイン</t>
    </rPh>
    <rPh sb="6" eb="8">
      <t>ウケトリ</t>
    </rPh>
    <rPh sb="8" eb="10">
      <t>カイヒ</t>
    </rPh>
    <rPh sb="10" eb="12">
      <t>シュウエキ</t>
    </rPh>
    <phoneticPr fontId="2"/>
  </si>
  <si>
    <r>
      <t>■■■</t>
    </r>
    <r>
      <rPr>
        <sz val="11"/>
        <rFont val="ＭＳ ゴシック"/>
        <family val="3"/>
        <charset val="128"/>
      </rPr>
      <t>入会金収益</t>
    </r>
    <rPh sb="3" eb="6">
      <t>ニュウカイキン</t>
    </rPh>
    <rPh sb="6" eb="8">
      <t>シュウエキ</t>
    </rPh>
    <phoneticPr fontId="2"/>
  </si>
  <si>
    <r>
      <t>■</t>
    </r>
    <r>
      <rPr>
        <sz val="11"/>
        <rFont val="ＭＳ ゴシック"/>
        <family val="3"/>
        <charset val="128"/>
      </rPr>
      <t>１．会費・入会金収益</t>
    </r>
    <rPh sb="3" eb="5">
      <t>カイヒ</t>
    </rPh>
    <rPh sb="6" eb="9">
      <t>ニュウカイキン</t>
    </rPh>
    <rPh sb="9" eb="11">
      <t>シュウエキ</t>
    </rPh>
    <phoneticPr fontId="2"/>
  </si>
  <si>
    <t>Ⅰ　経常収益</t>
    <rPh sb="2" eb="4">
      <t>ケイジョウ</t>
    </rPh>
    <rPh sb="4" eb="6">
      <t>シュウエキ</t>
    </rPh>
    <phoneticPr fontId="2"/>
  </si>
  <si>
    <t>Ａ</t>
    <phoneticPr fontId="2"/>
  </si>
  <si>
    <t>（単位：円）</t>
    <rPh sb="1" eb="3">
      <t>タンイ</t>
    </rPh>
    <rPh sb="4" eb="5">
      <t>エン</t>
    </rPh>
    <phoneticPr fontId="2"/>
  </si>
  <si>
    <t>4月</t>
    <rPh sb="1" eb="2">
      <t>ガツ</t>
    </rPh>
    <phoneticPr fontId="8"/>
  </si>
  <si>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</si>
  <si>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豊田</t>
    <rPh sb="0" eb="2">
      <t>トヨダ</t>
    </rPh>
    <phoneticPr fontId="3"/>
  </si>
  <si>
    <t>人件費</t>
    <rPh sb="0" eb="3">
      <t>ジンケンヒ</t>
    </rPh>
    <phoneticPr fontId="3"/>
  </si>
  <si>
    <t>　　　　　　</t>
    <phoneticPr fontId="2"/>
  </si>
  <si>
    <t>テープ起こし用パソコン・フットペダル</t>
    <rPh sb="3" eb="4">
      <t>オ</t>
    </rPh>
    <rPh sb="6" eb="7">
      <t>ヨウ</t>
    </rPh>
    <phoneticPr fontId="2"/>
  </si>
  <si>
    <t>お歳暮　他</t>
    <rPh sb="1" eb="3">
      <t>セイボ</t>
    </rPh>
    <rPh sb="4" eb="5">
      <t>ホカ</t>
    </rPh>
    <phoneticPr fontId="2"/>
  </si>
  <si>
    <t>正会員2,000/1口、賛助会員1,000/1口</t>
    <rPh sb="0" eb="3">
      <t>セイカイイン</t>
    </rPh>
    <rPh sb="10" eb="11">
      <t>クチ</t>
    </rPh>
    <rPh sb="12" eb="14">
      <t>サンジョ</t>
    </rPh>
    <rPh sb="14" eb="16">
      <t>カイイン</t>
    </rPh>
    <rPh sb="23" eb="24">
      <t>クチ</t>
    </rPh>
    <phoneticPr fontId="2"/>
  </si>
  <si>
    <t>年会費1,000円/口</t>
    <rPh sb="0" eb="3">
      <t>ネンカイヒ</t>
    </rPh>
    <rPh sb="8" eb="9">
      <t>エン</t>
    </rPh>
    <rPh sb="10" eb="11">
      <t>クチ</t>
    </rPh>
    <phoneticPr fontId="2"/>
  </si>
  <si>
    <t>共同募金会</t>
    <rPh sb="0" eb="2">
      <t>キョウドウ</t>
    </rPh>
    <rPh sb="2" eb="5">
      <t>ボキンカイ</t>
    </rPh>
    <phoneticPr fontId="2"/>
  </si>
  <si>
    <t>自販機、寄付物品販売、国際ソロプチミスト他</t>
    <rPh sb="0" eb="3">
      <t>ジハンキ</t>
    </rPh>
    <rPh sb="4" eb="6">
      <t>キフ</t>
    </rPh>
    <rPh sb="6" eb="8">
      <t>ブッピン</t>
    </rPh>
    <rPh sb="8" eb="10">
      <t>ハンバイ</t>
    </rPh>
    <rPh sb="11" eb="13">
      <t>コクサイ</t>
    </rPh>
    <rPh sb="20" eb="21">
      <t>ホカ</t>
    </rPh>
    <phoneticPr fontId="2"/>
  </si>
  <si>
    <t>中退共加入</t>
    <rPh sb="0" eb="5">
      <t>チュウタイキョウカニュウ</t>
    </rPh>
    <phoneticPr fontId="2"/>
  </si>
  <si>
    <t>リソグラフ・紙折り機取得</t>
    <rPh sb="6" eb="8">
      <t>カミオ</t>
    </rPh>
    <rPh sb="9" eb="10">
      <t>キ</t>
    </rPh>
    <rPh sb="10" eb="12">
      <t>シュトク</t>
    </rPh>
    <phoneticPr fontId="2"/>
  </si>
  <si>
    <t>家賃、Web会計、駐車場(職員用）</t>
    <rPh sb="0" eb="2">
      <t>ヤチン</t>
    </rPh>
    <rPh sb="6" eb="8">
      <t>カイケイ</t>
    </rPh>
    <phoneticPr fontId="2"/>
  </si>
  <si>
    <t>利用者飲物代　設備装置除却　等</t>
    <rPh sb="0" eb="3">
      <t>リヨウシャ</t>
    </rPh>
    <rPh sb="3" eb="4">
      <t>ノ</t>
    </rPh>
    <rPh sb="4" eb="5">
      <t>モノ</t>
    </rPh>
    <rPh sb="5" eb="6">
      <t>ダイ</t>
    </rPh>
    <rPh sb="7" eb="13">
      <t>セツビソウチジョキャク</t>
    </rPh>
    <rPh sb="14" eb="15">
      <t>トウ</t>
    </rPh>
    <phoneticPr fontId="2"/>
  </si>
  <si>
    <t>平成３０年度「特定非営利活動に係る事業会計」活動決算書</t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2" eb="24">
      <t>カツドウ</t>
    </rPh>
    <rPh sb="24" eb="27">
      <t>ケッサンショ</t>
    </rPh>
    <rPh sb="26" eb="27">
      <t>ショ</t>
    </rPh>
    <phoneticPr fontId="2"/>
  </si>
  <si>
    <t>平成30年4月1日から平成31年3月31日まで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</si>
  <si>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平成30年度</t>
    <rPh sb="0" eb="2">
      <t>ヘイセイ</t>
    </rPh>
    <rPh sb="4" eb="5">
      <t>ネン</t>
    </rPh>
    <rPh sb="5" eb="6">
      <t>ド</t>
    </rPh>
    <phoneticPr fontId="8"/>
  </si>
  <si>
    <t>30年度予算</t>
    <rPh sb="2" eb="3">
      <t>ネン</t>
    </rPh>
    <rPh sb="3" eb="4">
      <t>ド</t>
    </rPh>
    <rPh sb="4" eb="6">
      <t>ヨサン</t>
    </rPh>
    <phoneticPr fontId="2"/>
  </si>
  <si>
    <t>30年度決算</t>
    <rPh sb="2" eb="3">
      <t>ネン</t>
    </rPh>
    <rPh sb="3" eb="4">
      <t>ド</t>
    </rPh>
    <rPh sb="4" eb="6">
      <t>ケッサン</t>
    </rPh>
    <phoneticPr fontId="2"/>
  </si>
  <si>
    <t>Ｂ</t>
    <phoneticPr fontId="2"/>
  </si>
  <si>
    <t>Ｂ-Ａ</t>
    <phoneticPr fontId="2"/>
  </si>
  <si>
    <t>Ｂ/Ａ</t>
    <phoneticPr fontId="2"/>
  </si>
  <si>
    <t>後藤勝久</t>
    <rPh sb="0" eb="2">
      <t>ゴトウ</t>
    </rPh>
    <rPh sb="2" eb="4">
      <t>カツヒサ</t>
    </rPh>
    <phoneticPr fontId="3"/>
  </si>
  <si>
    <t>-</t>
    <phoneticPr fontId="2"/>
  </si>
  <si>
    <t>Ａ</t>
    <phoneticPr fontId="2"/>
  </si>
  <si>
    <t xml:space="preserve">足踏点字製版機修理代 </t>
    <phoneticPr fontId="2"/>
  </si>
  <si>
    <r>
      <t>　</t>
    </r>
    <r>
      <rPr>
        <sz val="11"/>
        <color theme="0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マッサージ手当</t>
    </r>
    <rPh sb="7" eb="9">
      <t>テアテ</t>
    </rPh>
    <phoneticPr fontId="3"/>
  </si>
  <si>
    <t>管理</t>
    <rPh sb="0" eb="2">
      <t>カンリ</t>
    </rPh>
    <phoneticPr fontId="3"/>
  </si>
  <si>
    <t>㎡</t>
    <phoneticPr fontId="3"/>
  </si>
  <si>
    <t>㎡</t>
    <phoneticPr fontId="3"/>
  </si>
  <si>
    <t>丸紅基金、特定求職者雇用開発助成金</t>
    <rPh sb="0" eb="2">
      <t>マルベニ</t>
    </rPh>
    <rPh sb="2" eb="4">
      <t>キキン</t>
    </rPh>
    <rPh sb="5" eb="7">
      <t>トクテイ</t>
    </rPh>
    <rPh sb="7" eb="9">
      <t>キュウショク</t>
    </rPh>
    <rPh sb="9" eb="10">
      <t>シャ</t>
    </rPh>
    <rPh sb="10" eb="14">
      <t>コヨウカイハツ</t>
    </rPh>
    <rPh sb="14" eb="17">
      <t>ジョセイキン</t>
    </rPh>
    <phoneticPr fontId="2"/>
  </si>
  <si>
    <t>中退共、内部留保</t>
    <rPh sb="0" eb="3">
      <t>チュウタイキョウ</t>
    </rPh>
    <rPh sb="4" eb="8">
      <t>ナイブリュウホ</t>
    </rPh>
    <phoneticPr fontId="2"/>
  </si>
  <si>
    <t>　　　消耗品費</t>
    <phoneticPr fontId="2"/>
  </si>
  <si>
    <r>
      <t>　　　広告宣伝費</t>
    </r>
    <r>
      <rPr>
        <sz val="11"/>
        <color indexed="9"/>
        <rFont val="ＭＳ ゴシック"/>
        <family val="3"/>
        <charset val="128"/>
      </rPr>
      <t/>
    </r>
    <phoneticPr fontId="3"/>
  </si>
  <si>
    <t>プリンターインク等</t>
    <phoneticPr fontId="2"/>
  </si>
  <si>
    <t>利用者飲物代　等</t>
    <rPh sb="0" eb="3">
      <t>リヨウシャ</t>
    </rPh>
    <rPh sb="3" eb="4">
      <t>ノ</t>
    </rPh>
    <rPh sb="4" eb="5">
      <t>モノ</t>
    </rPh>
    <rPh sb="5" eb="6">
      <t>ダイ</t>
    </rPh>
    <rPh sb="7" eb="8">
      <t>トウ</t>
    </rPh>
    <phoneticPr fontId="2"/>
  </si>
  <si>
    <t>自販機、寄付物品販売　等</t>
    <rPh sb="0" eb="3">
      <t>ジハンキ</t>
    </rPh>
    <rPh sb="4" eb="6">
      <t>キフ</t>
    </rPh>
    <rPh sb="6" eb="8">
      <t>ブッピン</t>
    </rPh>
    <rPh sb="8" eb="10">
      <t>ハンバイ</t>
    </rPh>
    <rPh sb="11" eb="12">
      <t>トウ</t>
    </rPh>
    <phoneticPr fontId="2"/>
  </si>
  <si>
    <t>カーボンヒーター、テプラ</t>
    <phoneticPr fontId="2"/>
  </si>
  <si>
    <t>カラー複合機取得</t>
    <rPh sb="3" eb="6">
      <t>フクゴウキ</t>
    </rPh>
    <rPh sb="6" eb="8">
      <t>シュトク</t>
    </rPh>
    <phoneticPr fontId="2"/>
  </si>
  <si>
    <t>6月</t>
    <phoneticPr fontId="2"/>
  </si>
  <si>
    <t>令和元年度「特定非営利活動に係る事業会計」活動決算書</t>
    <rPh sb="0" eb="2">
      <t>レイワ</t>
    </rPh>
    <rPh sb="2" eb="3">
      <t>ガン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カツドウ</t>
    </rPh>
    <rPh sb="23" eb="26">
      <t>ケッサンショ</t>
    </rPh>
    <rPh sb="25" eb="26">
      <t>ショ</t>
    </rPh>
    <phoneticPr fontId="2"/>
  </si>
  <si>
    <t>元年度予算</t>
    <rPh sb="0" eb="1">
      <t>ガン</t>
    </rPh>
    <rPh sb="1" eb="2">
      <t>ネン</t>
    </rPh>
    <rPh sb="2" eb="3">
      <t>ド</t>
    </rPh>
    <rPh sb="3" eb="5">
      <t>ヨサン</t>
    </rPh>
    <phoneticPr fontId="2"/>
  </si>
  <si>
    <t>元年度決算</t>
    <rPh sb="0" eb="1">
      <t>ガン</t>
    </rPh>
    <rPh sb="1" eb="2">
      <t>ネン</t>
    </rPh>
    <rPh sb="2" eb="3">
      <t>ド</t>
    </rPh>
    <rPh sb="3" eb="5">
      <t>ケッサン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</si>
  <si>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8"/>
  </si>
  <si>
    <t>平成31年4月1日から令和2年3月31日まで</t>
    <rPh sb="0" eb="2">
      <t>ヘイセイ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2"/>
  </si>
  <si>
    <t>２年度予算</t>
    <rPh sb="1" eb="2">
      <t>ネン</t>
    </rPh>
    <rPh sb="2" eb="3">
      <t>ド</t>
    </rPh>
    <rPh sb="3" eb="5">
      <t>ヨサン</t>
    </rPh>
    <phoneticPr fontId="2"/>
  </si>
  <si>
    <t>２年度決算</t>
    <rPh sb="1" eb="2">
      <t>ネン</t>
    </rPh>
    <rPh sb="2" eb="3">
      <t>ド</t>
    </rPh>
    <rPh sb="3" eb="5">
      <t>ケッサン</t>
    </rPh>
    <phoneticPr fontId="2"/>
  </si>
  <si>
    <t>令和２年度「特定非営利活動に係る事業会計」活動決算書</t>
    <rPh sb="0" eb="2">
      <t>レイワ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カツドウ</t>
    </rPh>
    <rPh sb="23" eb="26">
      <t>ケッサンショ</t>
    </rPh>
    <rPh sb="25" eb="26">
      <t>ショ</t>
    </rPh>
    <phoneticPr fontId="2"/>
  </si>
  <si>
    <t>令和2年4月1日から令和3年3月31日まで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2"/>
  </si>
  <si>
    <t>　　　雑損失</t>
    <rPh sb="3" eb="6">
      <t>ザッソンシツ</t>
    </rPh>
    <phoneticPr fontId="2"/>
  </si>
  <si>
    <t>特定求職者雇用開発助成金　衛生管理体制補助金（豊橋市)</t>
    <rPh sb="0" eb="2">
      <t>トクテイ</t>
    </rPh>
    <rPh sb="2" eb="4">
      <t>キュウショク</t>
    </rPh>
    <rPh sb="4" eb="5">
      <t>シャ</t>
    </rPh>
    <rPh sb="5" eb="9">
      <t>コヨウカイハツ</t>
    </rPh>
    <rPh sb="9" eb="12">
      <t>ジョセイキン</t>
    </rPh>
    <rPh sb="13" eb="15">
      <t>エイセイ</t>
    </rPh>
    <rPh sb="15" eb="17">
      <t>カンリ</t>
    </rPh>
    <rPh sb="17" eb="19">
      <t>タイセイ</t>
    </rPh>
    <rPh sb="19" eb="22">
      <t>ホジョキン</t>
    </rPh>
    <rPh sb="23" eb="26">
      <t>トヨハシシ</t>
    </rPh>
    <phoneticPr fontId="2"/>
  </si>
  <si>
    <t>バックオフィス実務学習会（オンライン）</t>
    <rPh sb="7" eb="9">
      <t>ジツム</t>
    </rPh>
    <rPh sb="9" eb="11">
      <t>ガクシュウ</t>
    </rPh>
    <rPh sb="11" eb="12">
      <t>カイ</t>
    </rPh>
    <phoneticPr fontId="2"/>
  </si>
  <si>
    <t>防災用ヘルメット　　額体温計等</t>
    <rPh sb="0" eb="3">
      <t>ボウサイヨウ</t>
    </rPh>
    <rPh sb="10" eb="11">
      <t>ヒタイ</t>
    </rPh>
    <rPh sb="11" eb="14">
      <t>タイオンケイ</t>
    </rPh>
    <rPh sb="14" eb="1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</si>
</sst>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&quot;△ &quot;#,##0.0"/>
    <numFmt numFmtId="178" formatCode="#,##0;&quot;△ &quot;#,##0"/>
    <numFmt numFmtId="179" formatCode="#,##0_);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177" fontId="5" fillId="0" borderId="5" xfId="1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177" fontId="5" fillId="0" borderId="15" xfId="1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8" xfId="0" applyFont="1" applyFill="1" applyBorder="1" applyAlignment="1">
      <alignment horizontal="left" vertical="center" shrinkToFit="1"/>
    </xf>
    <xf numFmtId="177" fontId="13" fillId="0" borderId="28" xfId="1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left" vertical="center" shrinkToFit="1"/>
    </xf>
    <xf numFmtId="177" fontId="13" fillId="0" borderId="4" xfId="1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177" fontId="13" fillId="0" borderId="5" xfId="1" applyNumberFormat="1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left" vertical="center" shrinkToFit="1"/>
    </xf>
    <xf numFmtId="177" fontId="13" fillId="0" borderId="47" xfId="1" applyNumberFormat="1" applyFont="1" applyFill="1" applyBorder="1" applyAlignment="1">
      <alignment horizontal="right" vertical="center" shrinkToFit="1"/>
    </xf>
    <xf numFmtId="0" fontId="18" fillId="0" borderId="47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13" fillId="0" borderId="28" xfId="1" applyNumberFormat="1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38" fontId="9" fillId="0" borderId="0" xfId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7" fontId="13" fillId="0" borderId="59" xfId="1" applyNumberFormat="1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left" vertical="center" shrinkToFit="1"/>
    </xf>
    <xf numFmtId="38" fontId="19" fillId="0" borderId="0" xfId="1" applyFont="1" applyAlignment="1">
      <alignment vertical="center"/>
    </xf>
    <xf numFmtId="38" fontId="15" fillId="0" borderId="0" xfId="1" applyFont="1" applyAlignment="1">
      <alignment horizontal="right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66" xfId="0" applyFont="1" applyFill="1" applyBorder="1" applyAlignment="1">
      <alignment horizontal="center" vertical="center" shrinkToFit="1"/>
    </xf>
    <xf numFmtId="177" fontId="13" fillId="0" borderId="31" xfId="1" applyNumberFormat="1" applyFont="1" applyFill="1" applyBorder="1" applyAlignment="1">
      <alignment horizontal="right" vertical="center" shrinkToFit="1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32" xfId="0" applyFont="1" applyFill="1" applyBorder="1" applyAlignment="1">
      <alignment horizontal="left" vertical="center" shrinkToFit="1"/>
    </xf>
    <xf numFmtId="177" fontId="13" fillId="0" borderId="72" xfId="1" applyNumberFormat="1" applyFont="1" applyFill="1" applyBorder="1" applyAlignment="1">
      <alignment horizontal="right" vertical="center" shrinkToFit="1"/>
    </xf>
    <xf numFmtId="0" fontId="18" fillId="0" borderId="72" xfId="0" applyFont="1" applyFill="1" applyBorder="1" applyAlignment="1">
      <alignment horizontal="left" vertical="center" shrinkToFit="1"/>
    </xf>
    <xf numFmtId="177" fontId="13" fillId="0" borderId="15" xfId="1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wrapText="1" shrinkToFit="1"/>
    </xf>
    <xf numFmtId="177" fontId="13" fillId="0" borderId="66" xfId="1" applyNumberFormat="1" applyFont="1" applyFill="1" applyBorder="1" applyAlignment="1">
      <alignment horizontal="right" vertical="center" shrinkToFit="1"/>
    </xf>
    <xf numFmtId="0" fontId="18" fillId="0" borderId="66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14" fillId="0" borderId="70" xfId="0" applyFont="1" applyFill="1" applyBorder="1" applyAlignment="1">
      <alignment horizontal="left" vertical="center" shrinkToFit="1"/>
    </xf>
    <xf numFmtId="0" fontId="18" fillId="0" borderId="51" xfId="0" applyFont="1" applyFill="1" applyBorder="1" applyAlignment="1">
      <alignment horizontal="left" vertical="center" shrinkToFit="1"/>
    </xf>
    <xf numFmtId="0" fontId="18" fillId="0" borderId="74" xfId="0" applyFont="1" applyFill="1" applyBorder="1" applyAlignment="1">
      <alignment horizontal="left" vertical="center" shrinkToFit="1"/>
    </xf>
    <xf numFmtId="0" fontId="14" fillId="0" borderId="59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vertical="center" shrinkToFit="1"/>
    </xf>
    <xf numFmtId="0" fontId="7" fillId="0" borderId="72" xfId="0" applyFont="1" applyFill="1" applyBorder="1" applyAlignment="1">
      <alignment vertical="center" wrapText="1" shrinkToFit="1"/>
    </xf>
    <xf numFmtId="177" fontId="13" fillId="0" borderId="76" xfId="1" applyNumberFormat="1" applyFont="1" applyFill="1" applyBorder="1" applyAlignment="1">
      <alignment horizontal="center" vertical="center" shrinkToFit="1"/>
    </xf>
    <xf numFmtId="177" fontId="13" fillId="0" borderId="63" xfId="1" applyNumberFormat="1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vertical="center" shrinkToFit="1"/>
    </xf>
    <xf numFmtId="0" fontId="14" fillId="0" borderId="53" xfId="0" applyFont="1" applyFill="1" applyBorder="1" applyAlignment="1">
      <alignment horizontal="left"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15" fillId="0" borderId="0" xfId="1" applyFont="1" applyAlignment="1">
      <alignment horizontal="right" vertical="center"/>
    </xf>
    <xf numFmtId="0" fontId="18" fillId="0" borderId="51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19" fillId="0" borderId="0" xfId="1" applyFont="1" applyAlignment="1">
      <alignment vertical="center"/>
    </xf>
    <xf numFmtId="0" fontId="18" fillId="0" borderId="74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18" fillId="0" borderId="66" xfId="0" applyFont="1" applyFill="1" applyBorder="1" applyAlignment="1">
      <alignment horizontal="left" vertical="center" shrinkToFit="1"/>
    </xf>
    <xf numFmtId="38" fontId="9" fillId="0" borderId="0" xfId="1" applyFont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0" fontId="18" fillId="0" borderId="47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38" fontId="9" fillId="0" borderId="0" xfId="1" applyFont="1" applyAlignment="1">
      <alignment vertical="center"/>
    </xf>
    <xf numFmtId="0" fontId="0" fillId="0" borderId="0" xfId="0" applyBorder="1">
      <alignment vertical="center"/>
    </xf>
    <xf numFmtId="38" fontId="15" fillId="0" borderId="0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8" fillId="0" borderId="5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18" fillId="0" borderId="47" xfId="0" applyFont="1" applyFill="1" applyBorder="1" applyAlignment="1">
      <alignment horizontal="left" vertical="center" shrinkToFit="1"/>
    </xf>
    <xf numFmtId="38" fontId="15" fillId="0" borderId="0" xfId="1" applyFont="1" applyAlignment="1">
      <alignment horizontal="right" vertical="center"/>
    </xf>
    <xf numFmtId="38" fontId="19" fillId="0" borderId="0" xfId="1" applyFont="1" applyAlignment="1">
      <alignment vertical="center"/>
    </xf>
    <xf numFmtId="0" fontId="18" fillId="0" borderId="66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9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74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right" vertical="center"/>
    </xf>
    <xf numFmtId="38" fontId="9" fillId="0" borderId="0" xfId="1" applyFont="1" applyAlignment="1">
      <alignment horizontal="center" vertical="center"/>
    </xf>
    <xf numFmtId="0" fontId="6" fillId="0" borderId="47" xfId="0" applyFont="1" applyFill="1" applyBorder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15" fillId="0" borderId="0" xfId="1" applyFont="1" applyAlignment="1">
      <alignment horizontal="right" vertical="center"/>
    </xf>
    <xf numFmtId="38" fontId="19" fillId="0" borderId="0" xfId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2" borderId="68" xfId="0" applyFont="1" applyFill="1" applyBorder="1" applyAlignment="1">
      <alignment horizontal="center" vertical="center" shrinkToFit="1"/>
    </xf>
    <xf numFmtId="0" fontId="18" fillId="2" borderId="67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left" vertical="center" shrinkToFit="1"/>
    </xf>
    <xf numFmtId="0" fontId="7" fillId="0" borderId="57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22" fillId="0" borderId="58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left" vertical="center" shrinkToFit="1"/>
    </xf>
    <xf numFmtId="0" fontId="14" fillId="0" borderId="50" xfId="0" applyFont="1" applyFill="1" applyBorder="1" applyAlignment="1">
      <alignment horizontal="left" vertical="center" shrinkToFit="1"/>
    </xf>
    <xf numFmtId="38" fontId="5" fillId="2" borderId="52" xfId="1" applyFont="1" applyFill="1" applyBorder="1" applyAlignment="1">
      <alignment horizontal="right" vertical="center"/>
    </xf>
    <xf numFmtId="38" fontId="5" fillId="2" borderId="51" xfId="1" applyFont="1" applyFill="1" applyBorder="1" applyAlignment="1">
      <alignment horizontal="right" vertical="center"/>
    </xf>
    <xf numFmtId="178" fontId="5" fillId="0" borderId="36" xfId="1" applyNumberFormat="1" applyFont="1" applyFill="1" applyBorder="1" applyAlignment="1">
      <alignment horizontal="right" vertical="center"/>
    </xf>
    <xf numFmtId="178" fontId="5" fillId="0" borderId="33" xfId="1" applyNumberFormat="1" applyFont="1" applyFill="1" applyBorder="1" applyAlignment="1">
      <alignment horizontal="right" vertical="center"/>
    </xf>
    <xf numFmtId="178" fontId="5" fillId="0" borderId="35" xfId="1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38" fontId="5" fillId="0" borderId="52" xfId="1" applyFont="1" applyFill="1" applyBorder="1" applyAlignment="1">
      <alignment horizontal="right" vertical="center"/>
    </xf>
    <xf numFmtId="38" fontId="5" fillId="0" borderId="51" xfId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left" vertical="center"/>
    </xf>
    <xf numFmtId="38" fontId="4" fillId="0" borderId="51" xfId="0" applyNumberFormat="1" applyFont="1" applyFill="1" applyBorder="1" applyAlignment="1">
      <alignment horizontal="left" vertical="center"/>
    </xf>
    <xf numFmtId="38" fontId="4" fillId="0" borderId="50" xfId="0" applyNumberFormat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38" fontId="5" fillId="2" borderId="22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5" fillId="2" borderId="55" xfId="1" applyFont="1" applyFill="1" applyBorder="1" applyAlignment="1">
      <alignment horizontal="right" vertical="center"/>
    </xf>
    <xf numFmtId="38" fontId="5" fillId="2" borderId="54" xfId="1" applyFont="1" applyFill="1" applyBorder="1" applyAlignment="1">
      <alignment horizontal="right" vertical="center"/>
    </xf>
    <xf numFmtId="178" fontId="5" fillId="0" borderId="55" xfId="1" applyNumberFormat="1" applyFont="1" applyFill="1" applyBorder="1" applyAlignment="1">
      <alignment horizontal="right" vertical="center"/>
    </xf>
    <xf numFmtId="178" fontId="5" fillId="0" borderId="54" xfId="1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 wrapText="1" shrinkToFit="1"/>
    </xf>
    <xf numFmtId="0" fontId="5" fillId="0" borderId="74" xfId="0" applyFont="1" applyFill="1" applyBorder="1" applyAlignment="1">
      <alignment horizontal="left" vertical="center" wrapText="1" shrinkToFit="1"/>
    </xf>
    <xf numFmtId="0" fontId="4" fillId="0" borderId="74" xfId="0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14" fillId="0" borderId="58" xfId="0" applyFont="1" applyFill="1" applyBorder="1" applyAlignment="1">
      <alignment horizontal="left" vertical="center" shrinkToFit="1"/>
    </xf>
    <xf numFmtId="0" fontId="14" fillId="0" borderId="57" xfId="0" applyFont="1" applyFill="1" applyBorder="1" applyAlignment="1">
      <alignment horizontal="left" vertical="center" shrinkToFit="1"/>
    </xf>
    <xf numFmtId="38" fontId="5" fillId="0" borderId="64" xfId="1" applyFont="1" applyFill="1" applyBorder="1" applyAlignment="1">
      <alignment horizontal="right" vertical="center"/>
    </xf>
    <xf numFmtId="38" fontId="5" fillId="0" borderId="61" xfId="1" applyFont="1" applyFill="1" applyBorder="1" applyAlignment="1">
      <alignment horizontal="right" vertical="center"/>
    </xf>
    <xf numFmtId="178" fontId="5" fillId="0" borderId="61" xfId="1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38" fontId="15" fillId="0" borderId="21" xfId="1" applyFont="1" applyFill="1" applyBorder="1" applyAlignment="1">
      <alignment horizontal="right" vertical="center"/>
    </xf>
    <xf numFmtId="38" fontId="19" fillId="0" borderId="21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8" fillId="0" borderId="52" xfId="0" applyFont="1" applyFill="1" applyBorder="1" applyAlignment="1">
      <alignment horizontal="left" vertical="center" shrinkToFit="1"/>
    </xf>
    <xf numFmtId="0" fontId="18" fillId="0" borderId="51" xfId="0" applyFont="1" applyFill="1" applyBorder="1" applyAlignment="1">
      <alignment horizontal="left" vertical="center" shrinkToFit="1"/>
    </xf>
    <xf numFmtId="0" fontId="18" fillId="0" borderId="50" xfId="0" applyFont="1" applyFill="1" applyBorder="1" applyAlignment="1">
      <alignment horizontal="left" vertical="center" shrinkToFit="1"/>
    </xf>
    <xf numFmtId="38" fontId="5" fillId="2" borderId="50" xfId="1" applyFont="1" applyFill="1" applyBorder="1" applyAlignment="1">
      <alignment horizontal="right" vertical="center"/>
    </xf>
    <xf numFmtId="178" fontId="5" fillId="0" borderId="34" xfId="1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38" fontId="0" fillId="0" borderId="0" xfId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3" xfId="1" applyFon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38" fontId="5" fillId="2" borderId="71" xfId="1" applyFont="1" applyFill="1" applyBorder="1" applyAlignment="1">
      <alignment horizontal="right" vertical="center"/>
    </xf>
    <xf numFmtId="38" fontId="5" fillId="2" borderId="70" xfId="1" applyFont="1" applyFill="1" applyBorder="1" applyAlignment="1">
      <alignment horizontal="right" vertical="center"/>
    </xf>
    <xf numFmtId="38" fontId="5" fillId="2" borderId="69" xfId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178" fontId="5" fillId="0" borderId="26" xfId="1" applyNumberFormat="1" applyFont="1" applyFill="1" applyBorder="1" applyAlignment="1">
      <alignment horizontal="right" vertical="center"/>
    </xf>
    <xf numFmtId="178" fontId="5" fillId="0" borderId="29" xfId="1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38" fontId="19" fillId="0" borderId="0" xfId="1" applyFont="1" applyAlignment="1">
      <alignment vertical="center"/>
    </xf>
    <xf numFmtId="38" fontId="4" fillId="0" borderId="51" xfId="1" applyFont="1" applyFill="1" applyBorder="1" applyAlignment="1">
      <alignment horizontal="left" vertical="center" shrinkToFit="1"/>
    </xf>
    <xf numFmtId="38" fontId="4" fillId="0" borderId="50" xfId="1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wrapText="1" shrinkToFit="1"/>
    </xf>
    <xf numFmtId="0" fontId="7" fillId="0" borderId="51" xfId="0" applyFont="1" applyFill="1" applyBorder="1" applyAlignment="1">
      <alignment horizontal="left" vertical="center" wrapText="1" shrinkToFit="1"/>
    </xf>
    <xf numFmtId="0" fontId="7" fillId="0" borderId="74" xfId="0" applyFont="1" applyFill="1" applyBorder="1" applyAlignment="1">
      <alignment horizontal="left" vertical="center" wrapText="1" shrinkToFit="1"/>
    </xf>
    <xf numFmtId="0" fontId="7" fillId="0" borderId="76" xfId="0" applyFont="1" applyFill="1" applyBorder="1" applyAlignment="1">
      <alignment horizontal="left" vertical="center" wrapText="1" shrinkToFit="1"/>
    </xf>
    <xf numFmtId="0" fontId="7" fillId="2" borderId="75" xfId="0" applyFont="1" applyFill="1" applyBorder="1" applyAlignment="1">
      <alignment horizontal="center" vertical="center" wrapText="1" shrinkToFit="1"/>
    </xf>
    <xf numFmtId="0" fontId="7" fillId="2" borderId="74" xfId="0" applyFont="1" applyFill="1" applyBorder="1" applyAlignment="1">
      <alignment horizontal="center" vertical="center" wrapText="1" shrinkToFit="1"/>
    </xf>
    <xf numFmtId="0" fontId="7" fillId="2" borderId="76" xfId="0" applyFont="1" applyFill="1" applyBorder="1" applyAlignment="1">
      <alignment horizontal="center" vertical="center" wrapText="1" shrinkToFit="1"/>
    </xf>
    <xf numFmtId="0" fontId="7" fillId="0" borderId="74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38" fontId="5" fillId="2" borderId="53" xfId="1" applyFont="1" applyFill="1" applyBorder="1" applyAlignment="1">
      <alignment horizontal="right" vertical="center"/>
    </xf>
    <xf numFmtId="178" fontId="5" fillId="0" borderId="46" xfId="1" applyNumberFormat="1" applyFont="1" applyFill="1" applyBorder="1" applyAlignment="1">
      <alignment horizontal="right" vertical="center"/>
    </xf>
    <xf numFmtId="178" fontId="5" fillId="0" borderId="45" xfId="1" applyNumberFormat="1" applyFont="1" applyFill="1" applyBorder="1" applyAlignment="1">
      <alignment horizontal="right" vertical="center"/>
    </xf>
    <xf numFmtId="178" fontId="5" fillId="0" borderId="48" xfId="1" applyNumberFormat="1" applyFont="1" applyFill="1" applyBorder="1" applyAlignment="1">
      <alignment horizontal="right" vertical="center"/>
    </xf>
    <xf numFmtId="0" fontId="18" fillId="0" borderId="75" xfId="0" applyFont="1" applyFill="1" applyBorder="1" applyAlignment="1">
      <alignment horizontal="left" vertical="center" shrinkToFit="1"/>
    </xf>
    <xf numFmtId="0" fontId="18" fillId="0" borderId="74" xfId="0" applyFont="1" applyFill="1" applyBorder="1" applyAlignment="1">
      <alignment horizontal="left" vertical="center" shrinkToFit="1"/>
    </xf>
    <xf numFmtId="38" fontId="4" fillId="0" borderId="52" xfId="0" applyNumberFormat="1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2" borderId="59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23" fillId="0" borderId="22" xfId="0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38" fontId="5" fillId="0" borderId="22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8" fontId="5" fillId="0" borderId="22" xfId="1" applyNumberFormat="1" applyFont="1" applyFill="1" applyBorder="1" applyAlignment="1">
      <alignment horizontal="right" vertical="center"/>
    </xf>
    <xf numFmtId="178" fontId="5" fillId="0" borderId="21" xfId="1" applyNumberFormat="1" applyFont="1" applyFill="1" applyBorder="1" applyAlignment="1">
      <alignment horizontal="right"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38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73" xfId="0" applyFont="1" applyFill="1" applyBorder="1" applyAlignment="1">
      <alignment horizontal="center" vertical="center" wrapText="1" shrinkToFit="1"/>
    </xf>
    <xf numFmtId="0" fontId="18" fillId="0" borderId="66" xfId="0" applyFont="1" applyFill="1" applyBorder="1" applyAlignment="1">
      <alignment horizontal="left" vertical="center" shrinkToFit="1"/>
    </xf>
    <xf numFmtId="38" fontId="5" fillId="0" borderId="66" xfId="1" applyFont="1" applyFill="1" applyBorder="1" applyAlignment="1">
      <alignment horizontal="right" vertical="center"/>
    </xf>
    <xf numFmtId="178" fontId="5" fillId="0" borderId="66" xfId="1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left" vertical="center" shrinkToFit="1"/>
    </xf>
    <xf numFmtId="0" fontId="14" fillId="0" borderId="72" xfId="0" applyFont="1" applyFill="1" applyBorder="1" applyAlignment="1">
      <alignment horizontal="left" vertical="center" shrinkToFit="1"/>
    </xf>
    <xf numFmtId="38" fontId="5" fillId="0" borderId="72" xfId="1" applyFont="1" applyFill="1" applyBorder="1" applyAlignment="1">
      <alignment horizontal="right" vertical="center"/>
    </xf>
    <xf numFmtId="178" fontId="5" fillId="0" borderId="72" xfId="1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38" fontId="5" fillId="0" borderId="15" xfId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shrinkToFit="1"/>
    </xf>
    <xf numFmtId="0" fontId="14" fillId="0" borderId="34" xfId="0" applyFont="1" applyFill="1" applyBorder="1" applyAlignment="1">
      <alignment horizontal="left" vertical="center" shrinkToFit="1"/>
    </xf>
    <xf numFmtId="0" fontId="18" fillId="0" borderId="34" xfId="0" applyFont="1" applyFill="1" applyBorder="1" applyAlignment="1">
      <alignment horizontal="left" vertical="center" shrinkToFit="1"/>
    </xf>
    <xf numFmtId="38" fontId="5" fillId="2" borderId="52" xfId="1" applyFont="1" applyFill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38" fontId="5" fillId="2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right" vertical="center"/>
    </xf>
    <xf numFmtId="38" fontId="19" fillId="0" borderId="21" xfId="1" applyFont="1" applyBorder="1" applyAlignment="1">
      <alignment vertical="center"/>
    </xf>
    <xf numFmtId="38" fontId="19" fillId="0" borderId="20" xfId="1" applyFont="1" applyBorder="1" applyAlignment="1">
      <alignment vertical="center"/>
    </xf>
    <xf numFmtId="38" fontId="15" fillId="0" borderId="13" xfId="1" applyFon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9" fillId="0" borderId="13" xfId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9" fontId="0" fillId="0" borderId="13" xfId="0" applyNumberFormat="1" applyBorder="1" applyAlignment="1">
      <alignment horizontal="center" vertical="center"/>
    </xf>
    <xf numFmtId="0" fontId="18" fillId="0" borderId="71" xfId="0" applyFont="1" applyFill="1" applyBorder="1" applyAlignment="1">
      <alignment horizontal="left" vertical="center" shrinkToFit="1"/>
    </xf>
    <xf numFmtId="0" fontId="18" fillId="0" borderId="70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38" fontId="22" fillId="2" borderId="30" xfId="1" applyFont="1" applyFill="1" applyBorder="1" applyAlignment="1">
      <alignment horizontal="right" vertical="center"/>
    </xf>
    <xf numFmtId="38" fontId="22" fillId="2" borderId="26" xfId="1" applyFont="1" applyFill="1" applyBorder="1" applyAlignment="1">
      <alignment horizontal="right" vertical="center"/>
    </xf>
    <xf numFmtId="38" fontId="22" fillId="2" borderId="25" xfId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left" vertical="center" shrinkToFit="1"/>
    </xf>
    <xf numFmtId="0" fontId="4" fillId="0" borderId="70" xfId="0" applyFont="1" applyFill="1" applyBorder="1" applyAlignment="1">
      <alignment horizontal="left" vertical="center" shrinkToFit="1"/>
    </xf>
    <xf numFmtId="0" fontId="4" fillId="0" borderId="69" xfId="0" applyFont="1" applyFill="1" applyBorder="1" applyAlignment="1">
      <alignment horizontal="left" vertical="center" shrinkToFit="1"/>
    </xf>
    <xf numFmtId="0" fontId="7" fillId="0" borderId="64" xfId="0" applyFont="1" applyFill="1" applyBorder="1" applyAlignment="1">
      <alignment horizontal="left" vertical="center" shrinkToFit="1"/>
    </xf>
    <xf numFmtId="38" fontId="5" fillId="2" borderId="58" xfId="1" applyFont="1" applyFill="1" applyBorder="1" applyAlignment="1">
      <alignment horizontal="right" vertical="center"/>
    </xf>
    <xf numFmtId="38" fontId="5" fillId="2" borderId="57" xfId="1" applyFont="1" applyFill="1" applyBorder="1" applyAlignment="1">
      <alignment horizontal="right" vertical="center"/>
    </xf>
    <xf numFmtId="178" fontId="5" fillId="0" borderId="62" xfId="1" applyNumberFormat="1" applyFont="1" applyFill="1" applyBorder="1" applyAlignment="1">
      <alignment horizontal="right" vertical="center"/>
    </xf>
    <xf numFmtId="178" fontId="5" fillId="0" borderId="60" xfId="1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left" vertical="center" shrinkToFit="1"/>
    </xf>
    <xf numFmtId="38" fontId="5" fillId="2" borderId="36" xfId="1" applyFont="1" applyFill="1" applyBorder="1" applyAlignment="1">
      <alignment horizontal="right" vertical="center"/>
    </xf>
    <xf numFmtId="38" fontId="5" fillId="2" borderId="33" xfId="1" applyFont="1" applyFill="1" applyBorder="1" applyAlignment="1">
      <alignment horizontal="right" vertical="center"/>
    </xf>
    <xf numFmtId="38" fontId="5" fillId="2" borderId="32" xfId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18" fillId="0" borderId="47" xfId="0" applyFont="1" applyFill="1" applyBorder="1" applyAlignment="1">
      <alignment horizontal="left" vertical="center" shrinkToFit="1"/>
    </xf>
    <xf numFmtId="38" fontId="5" fillId="2" borderId="46" xfId="1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horizontal="right" vertical="center"/>
    </xf>
    <xf numFmtId="38" fontId="5" fillId="2" borderId="44" xfId="1" applyFont="1" applyFill="1" applyBorder="1" applyAlignment="1">
      <alignment horizontal="right" vertical="center"/>
    </xf>
    <xf numFmtId="178" fontId="5" fillId="0" borderId="49" xfId="1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38" fontId="5" fillId="2" borderId="10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178" fontId="5" fillId="0" borderId="23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38" fontId="5" fillId="2" borderId="3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178" fontId="5" fillId="0" borderId="43" xfId="1" applyNumberFormat="1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38" fontId="16" fillId="0" borderId="42" xfId="1" applyFont="1" applyBorder="1" applyAlignment="1">
      <alignment horizontal="right" vertical="center"/>
    </xf>
    <xf numFmtId="38" fontId="16" fillId="0" borderId="41" xfId="1" applyFont="1" applyBorder="1" applyAlignment="1">
      <alignment horizontal="right" vertical="center"/>
    </xf>
    <xf numFmtId="38" fontId="16" fillId="0" borderId="40" xfId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 wrapText="1" shrinkToFit="1"/>
    </xf>
    <xf numFmtId="0" fontId="7" fillId="0" borderId="38" xfId="0" applyFont="1" applyFill="1" applyBorder="1" applyAlignment="1">
      <alignment horizontal="left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shrinkToFit="1"/>
    </xf>
    <xf numFmtId="38" fontId="15" fillId="0" borderId="18" xfId="1" applyFont="1" applyBorder="1" applyAlignment="1">
      <alignment horizontal="right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38" fontId="12" fillId="0" borderId="10" xfId="1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1" fillId="0" borderId="22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38" fontId="10" fillId="0" borderId="22" xfId="0" applyNumberFormat="1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shrinkToFit="1"/>
    </xf>
    <xf numFmtId="38" fontId="5" fillId="2" borderId="52" xfId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horizontal="center" vertical="center"/>
    </xf>
    <xf numFmtId="38" fontId="5" fillId="2" borderId="50" xfId="1" applyFont="1" applyFill="1" applyBorder="1" applyAlignment="1">
      <alignment horizontal="center" vertical="center"/>
    </xf>
    <xf numFmtId="178" fontId="5" fillId="0" borderId="52" xfId="1" applyNumberFormat="1" applyFont="1" applyFill="1" applyBorder="1" applyAlignment="1">
      <alignment horizontal="center" vertical="center"/>
    </xf>
    <xf numFmtId="178" fontId="5" fillId="0" borderId="51" xfId="1" applyNumberFormat="1" applyFont="1" applyFill="1" applyBorder="1" applyAlignment="1">
      <alignment horizontal="center" vertical="center"/>
    </xf>
    <xf numFmtId="178" fontId="5" fillId="0" borderId="50" xfId="1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178" fontId="5" fillId="2" borderId="3" xfId="1" applyNumberFormat="1" applyFont="1" applyFill="1" applyBorder="1" applyAlignment="1">
      <alignment horizontal="right" vertical="center"/>
    </xf>
    <xf numFmtId="178" fontId="5" fillId="2" borderId="2" xfId="1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178" fontId="5" fillId="2" borderId="14" xfId="1" applyNumberFormat="1" applyFont="1" applyFill="1" applyBorder="1" applyAlignment="1">
      <alignment horizontal="right" vertical="center"/>
    </xf>
    <xf numFmtId="178" fontId="5" fillId="2" borderId="13" xfId="1" applyNumberFormat="1" applyFont="1" applyFill="1" applyBorder="1" applyAlignment="1">
      <alignment horizontal="right" vertical="center"/>
    </xf>
    <xf numFmtId="178" fontId="5" fillId="2" borderId="12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178" fontId="5" fillId="2" borderId="10" xfId="1" applyNumberFormat="1" applyFont="1" applyFill="1" applyBorder="1" applyAlignment="1">
      <alignment horizontal="right" vertical="center"/>
    </xf>
    <xf numFmtId="178" fontId="5" fillId="2" borderId="9" xfId="1" applyNumberFormat="1" applyFont="1" applyFill="1" applyBorder="1" applyAlignment="1">
      <alignment horizontal="right" vertical="center"/>
    </xf>
    <xf numFmtId="178" fontId="5" fillId="2" borderId="8" xfId="1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38" fontId="5" fillId="2" borderId="30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178" fontId="5" fillId="0" borderId="27" xfId="1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38" fontId="0" fillId="0" borderId="0" xfId="1" applyFont="1" applyBorder="1" applyAlignment="1">
      <alignment horizontal="right" vertical="center"/>
    </xf>
    <xf numFmtId="38" fontId="9" fillId="0" borderId="0" xfId="1" applyFont="1" applyAlignment="1">
      <alignment horizontal="center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9" fontId="4" fillId="0" borderId="51" xfId="1" applyNumberFormat="1" applyFont="1" applyFill="1" applyBorder="1" applyAlignment="1">
      <alignment horizontal="left" vertical="center" shrinkToFit="1"/>
    </xf>
    <xf numFmtId="179" fontId="4" fillId="0" borderId="50" xfId="1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3FCA-1868-424F-9691-5FD95BF60024}">
  <dimension ref="A1:BK116"/>
  <sheetViews>
    <sheetView tabSelected="1" view="pageBreakPreview" zoomScaleNormal="100" zoomScaleSheetLayoutView="100" workbookViewId="0">
      <selection activeCell="S71" sqref="S71:W71"/>
    </sheetView>
  </sheetViews>
  <sheetFormatPr defaultRowHeight="13.5" x14ac:dyDescent="0.15"/>
  <cols>
    <col min="1" max="12" width="2.125" customWidth="1"/>
    <col min="13" max="13" width="0.125" customWidth="1"/>
    <col min="14" max="23" width="2.375" customWidth="1"/>
    <col min="24" max="28" width="2.5" customWidth="1"/>
    <col min="29" max="29" width="10.5" bestFit="1" customWidth="1"/>
    <col min="30" max="43" width="2.625" customWidth="1"/>
    <col min="44" max="44" width="1.5" customWidth="1"/>
    <col min="45" max="45" width="9.75" customWidth="1"/>
    <col min="46" max="101" width="2.625" customWidth="1"/>
  </cols>
  <sheetData>
    <row r="1" spans="1:59" ht="22.9" customHeight="1" x14ac:dyDescent="0.1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59" ht="22.9" customHeight="1" x14ac:dyDescent="0.15">
      <c r="A2" s="113" t="s">
        <v>161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59" ht="22.9" customHeight="1" x14ac:dyDescent="0.15">
      <c r="A3" s="114" t="s">
        <v>162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T3" s="1" t="s">
        <v>157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2.9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T4" s="65" t="s">
        <v>116</v>
      </c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22.9" customHeight="1" x14ac:dyDescent="0.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T5" s="1" t="s">
        <v>115</v>
      </c>
      <c r="AU5" s="1"/>
      <c r="AV5" s="1"/>
      <c r="AW5" s="1"/>
      <c r="AX5" s="115">
        <v>0.2</v>
      </c>
      <c r="AY5" s="115"/>
      <c r="AZ5" s="1"/>
      <c r="BA5" s="109" t="s">
        <v>62</v>
      </c>
      <c r="BB5" s="109"/>
      <c r="BC5" s="109"/>
      <c r="BD5" s="109"/>
      <c r="BE5" s="107" t="s">
        <v>14</v>
      </c>
      <c r="BF5" s="107"/>
      <c r="BG5" s="107"/>
    </row>
    <row r="6" spans="1:59" ht="22.9" customHeight="1" x14ac:dyDescent="0.15">
      <c r="A6" s="108" t="s">
        <v>114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T6" s="109" t="s">
        <v>113</v>
      </c>
      <c r="AU6" s="109"/>
      <c r="AV6" s="109"/>
      <c r="AW6" s="110">
        <v>150000</v>
      </c>
      <c r="AX6" s="110"/>
      <c r="AY6" s="110"/>
      <c r="AZ6" s="110"/>
      <c r="BA6" s="110">
        <v>22754</v>
      </c>
      <c r="BB6" s="110"/>
      <c r="BC6" s="110"/>
      <c r="BD6" s="110"/>
      <c r="BE6" s="111">
        <v>2500</v>
      </c>
      <c r="BF6" s="111"/>
      <c r="BG6" s="111"/>
    </row>
    <row r="7" spans="1:59" ht="22.9" customHeight="1" x14ac:dyDescent="0.15">
      <c r="A7" s="108" t="s">
        <v>112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T7" s="116" t="s">
        <v>57</v>
      </c>
      <c r="AU7" s="116"/>
      <c r="AV7" s="116"/>
      <c r="AW7" s="110">
        <v>150000</v>
      </c>
      <c r="AX7" s="110"/>
      <c r="AY7" s="110"/>
      <c r="AZ7" s="110"/>
      <c r="BA7" s="110">
        <v>22754</v>
      </c>
      <c r="BB7" s="110"/>
      <c r="BC7" s="110"/>
      <c r="BD7" s="110"/>
      <c r="BE7" s="111">
        <v>2500</v>
      </c>
      <c r="BF7" s="111"/>
      <c r="BG7" s="111"/>
    </row>
    <row r="8" spans="1:59" ht="22.9" customHeight="1" x14ac:dyDescent="0.15">
      <c r="A8" s="117" t="s">
        <v>79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21" t="s">
        <v>159</v>
      </c>
      <c r="O8" s="122"/>
      <c r="P8" s="122"/>
      <c r="Q8" s="122"/>
      <c r="R8" s="122"/>
      <c r="S8" s="123" t="s">
        <v>160</v>
      </c>
      <c r="T8" s="124"/>
      <c r="U8" s="124"/>
      <c r="V8" s="124"/>
      <c r="W8" s="124"/>
      <c r="X8" s="121" t="s">
        <v>78</v>
      </c>
      <c r="Y8" s="122"/>
      <c r="Z8" s="122"/>
      <c r="AA8" s="122"/>
      <c r="AB8" s="125"/>
      <c r="AC8" s="40" t="s">
        <v>77</v>
      </c>
      <c r="AD8" s="126" t="s">
        <v>76</v>
      </c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AT8" s="116" t="s">
        <v>55</v>
      </c>
      <c r="AU8" s="116"/>
      <c r="AV8" s="116"/>
      <c r="AW8" s="110">
        <v>150000</v>
      </c>
      <c r="AX8" s="110"/>
      <c r="AY8" s="110"/>
      <c r="AZ8" s="110"/>
      <c r="BA8" s="110">
        <v>22754</v>
      </c>
      <c r="BB8" s="110"/>
      <c r="BC8" s="110"/>
      <c r="BD8" s="110"/>
      <c r="BE8" s="111">
        <v>2500</v>
      </c>
      <c r="BF8" s="111"/>
      <c r="BG8" s="111"/>
    </row>
    <row r="9" spans="1:59" ht="22.9" customHeight="1" x14ac:dyDescent="0.1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30" t="s">
        <v>75</v>
      </c>
      <c r="O9" s="131"/>
      <c r="P9" s="131"/>
      <c r="Q9" s="131"/>
      <c r="R9" s="131"/>
      <c r="S9" s="132" t="s">
        <v>74</v>
      </c>
      <c r="T9" s="133"/>
      <c r="U9" s="133"/>
      <c r="V9" s="133"/>
      <c r="W9" s="133"/>
      <c r="X9" s="130" t="s">
        <v>73</v>
      </c>
      <c r="Y9" s="131"/>
      <c r="Z9" s="131"/>
      <c r="AA9" s="131"/>
      <c r="AB9" s="134"/>
      <c r="AC9" s="39" t="s">
        <v>72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T9" s="116" t="s">
        <v>52</v>
      </c>
      <c r="AU9" s="116"/>
      <c r="AV9" s="116"/>
      <c r="AW9" s="110">
        <v>150000</v>
      </c>
      <c r="AX9" s="110"/>
      <c r="AY9" s="110"/>
      <c r="AZ9" s="110"/>
      <c r="BA9" s="110">
        <v>22754</v>
      </c>
      <c r="BB9" s="110"/>
      <c r="BC9" s="110"/>
      <c r="BD9" s="110"/>
      <c r="BE9" s="111">
        <v>2500</v>
      </c>
      <c r="BF9" s="111"/>
      <c r="BG9" s="111"/>
    </row>
    <row r="10" spans="1:59" ht="22.9" customHeight="1" x14ac:dyDescent="0.15">
      <c r="A10" s="135" t="s">
        <v>110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8"/>
      <c r="O10" s="139"/>
      <c r="P10" s="139"/>
      <c r="Q10" s="139"/>
      <c r="R10" s="139"/>
      <c r="S10" s="140"/>
      <c r="T10" s="141"/>
      <c r="U10" s="141"/>
      <c r="V10" s="141"/>
      <c r="W10" s="141"/>
      <c r="X10" s="142"/>
      <c r="Y10" s="143"/>
      <c r="Z10" s="143"/>
      <c r="AA10" s="143"/>
      <c r="AB10" s="144"/>
      <c r="AC10" s="62"/>
      <c r="AD10" s="138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5"/>
      <c r="AT10" s="116" t="s">
        <v>35</v>
      </c>
      <c r="AU10" s="116"/>
      <c r="AV10" s="116"/>
      <c r="AW10" s="110">
        <v>0</v>
      </c>
      <c r="AX10" s="110"/>
      <c r="AY10" s="110"/>
      <c r="AZ10" s="110"/>
      <c r="BA10" s="110">
        <v>0</v>
      </c>
      <c r="BB10" s="110"/>
      <c r="BC10" s="110"/>
      <c r="BD10" s="110"/>
      <c r="BE10" s="111"/>
      <c r="BF10" s="111"/>
      <c r="BG10" s="111"/>
    </row>
    <row r="11" spans="1:59" ht="22.9" customHeight="1" x14ac:dyDescent="0.15">
      <c r="A11" s="146" t="s">
        <v>109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7"/>
      <c r="O11" s="158"/>
      <c r="P11" s="158"/>
      <c r="Q11" s="158"/>
      <c r="R11" s="158"/>
      <c r="S11" s="149"/>
      <c r="T11" s="150"/>
      <c r="U11" s="150"/>
      <c r="V11" s="150"/>
      <c r="W11" s="150"/>
      <c r="X11" s="157"/>
      <c r="Y11" s="158"/>
      <c r="Z11" s="158"/>
      <c r="AA11" s="158"/>
      <c r="AB11" s="158"/>
      <c r="AC11" s="25"/>
      <c r="AD11" s="159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1"/>
      <c r="AT11" s="116" t="s">
        <v>48</v>
      </c>
      <c r="AU11" s="116"/>
      <c r="AV11" s="116"/>
      <c r="AW11" s="110">
        <v>150000</v>
      </c>
      <c r="AX11" s="110"/>
      <c r="AY11" s="110"/>
      <c r="AZ11" s="110"/>
      <c r="BA11" s="110">
        <v>22754</v>
      </c>
      <c r="BB11" s="110"/>
      <c r="BC11" s="110"/>
      <c r="BD11" s="110"/>
      <c r="BE11" s="111">
        <v>2500</v>
      </c>
      <c r="BF11" s="111"/>
      <c r="BG11" s="111"/>
    </row>
    <row r="12" spans="1:59" ht="22.9" customHeight="1" x14ac:dyDescent="0.15">
      <c r="A12" s="146" t="s">
        <v>108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49">
        <v>15000</v>
      </c>
      <c r="O12" s="150"/>
      <c r="P12" s="150"/>
      <c r="Q12" s="150"/>
      <c r="R12" s="150"/>
      <c r="S12" s="149">
        <v>20000</v>
      </c>
      <c r="T12" s="150"/>
      <c r="U12" s="150"/>
      <c r="V12" s="150"/>
      <c r="W12" s="150"/>
      <c r="X12" s="151">
        <f>SUM(S12-N12)</f>
        <v>5000</v>
      </c>
      <c r="Y12" s="152"/>
      <c r="Z12" s="152"/>
      <c r="AA12" s="152"/>
      <c r="AB12" s="153"/>
      <c r="AC12" s="25">
        <f t="shared" ref="AC12:AC16" si="0">SUM(S12/N12%)</f>
        <v>133.33333333333334</v>
      </c>
      <c r="AD12" s="154" t="s">
        <v>120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6"/>
      <c r="AT12" s="116" t="s">
        <v>45</v>
      </c>
      <c r="AU12" s="116"/>
      <c r="AV12" s="116"/>
      <c r="AW12" s="110">
        <v>150000</v>
      </c>
      <c r="AX12" s="110"/>
      <c r="AY12" s="110"/>
      <c r="AZ12" s="110"/>
      <c r="BA12" s="110">
        <v>22754</v>
      </c>
      <c r="BB12" s="110"/>
      <c r="BC12" s="110"/>
      <c r="BD12" s="110"/>
      <c r="BE12" s="111">
        <v>2500</v>
      </c>
      <c r="BF12" s="111"/>
      <c r="BG12" s="111"/>
    </row>
    <row r="13" spans="1:59" ht="22.9" customHeight="1" x14ac:dyDescent="0.15">
      <c r="A13" s="146" t="s">
        <v>107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9">
        <v>30000</v>
      </c>
      <c r="O13" s="150"/>
      <c r="P13" s="150"/>
      <c r="Q13" s="150"/>
      <c r="R13" s="150"/>
      <c r="S13" s="149">
        <v>39000</v>
      </c>
      <c r="T13" s="150"/>
      <c r="U13" s="150"/>
      <c r="V13" s="150"/>
      <c r="W13" s="150"/>
      <c r="X13" s="151">
        <f>SUM(S13-N13)</f>
        <v>9000</v>
      </c>
      <c r="Y13" s="152"/>
      <c r="Z13" s="152"/>
      <c r="AA13" s="152"/>
      <c r="AB13" s="153"/>
      <c r="AC13" s="25">
        <f t="shared" si="0"/>
        <v>130</v>
      </c>
      <c r="AD13" s="154" t="s">
        <v>121</v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  <c r="AT13" s="116" t="s">
        <v>43</v>
      </c>
      <c r="AU13" s="116"/>
      <c r="AV13" s="116"/>
      <c r="AW13" s="110">
        <v>150000</v>
      </c>
      <c r="AX13" s="110"/>
      <c r="AY13" s="110"/>
      <c r="AZ13" s="110"/>
      <c r="BA13" s="110">
        <v>22754</v>
      </c>
      <c r="BB13" s="110"/>
      <c r="BC13" s="110"/>
      <c r="BD13" s="110"/>
      <c r="BE13" s="111">
        <v>2500</v>
      </c>
      <c r="BF13" s="111"/>
      <c r="BG13" s="111"/>
    </row>
    <row r="14" spans="1:59" ht="22.9" customHeight="1" x14ac:dyDescent="0.15">
      <c r="A14" s="146" t="s">
        <v>106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49">
        <v>120000</v>
      </c>
      <c r="O14" s="150"/>
      <c r="P14" s="150"/>
      <c r="Q14" s="150"/>
      <c r="R14" s="150"/>
      <c r="S14" s="149">
        <v>147000</v>
      </c>
      <c r="T14" s="150"/>
      <c r="U14" s="150"/>
      <c r="V14" s="150"/>
      <c r="W14" s="150"/>
      <c r="X14" s="151">
        <f>SUM(S14-N14)</f>
        <v>27000</v>
      </c>
      <c r="Y14" s="152"/>
      <c r="Z14" s="152"/>
      <c r="AA14" s="152"/>
      <c r="AB14" s="153"/>
      <c r="AC14" s="25">
        <f t="shared" si="0"/>
        <v>122.5</v>
      </c>
      <c r="AD14" s="154" t="s">
        <v>121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T14" s="116" t="s">
        <v>40</v>
      </c>
      <c r="AU14" s="116"/>
      <c r="AV14" s="116"/>
      <c r="AW14" s="110">
        <v>150000</v>
      </c>
      <c r="AX14" s="110"/>
      <c r="AY14" s="110"/>
      <c r="AZ14" s="110"/>
      <c r="BA14" s="110">
        <v>22754</v>
      </c>
      <c r="BB14" s="110"/>
      <c r="BC14" s="110"/>
      <c r="BD14" s="110"/>
      <c r="BE14" s="111">
        <v>2500</v>
      </c>
      <c r="BF14" s="111"/>
      <c r="BG14" s="111"/>
    </row>
    <row r="15" spans="1:59" ht="22.9" customHeight="1" x14ac:dyDescent="0.15">
      <c r="A15" s="173" t="s">
        <v>92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61"/>
      <c r="N15" s="175">
        <f>SUM(N12:R14)</f>
        <v>165000</v>
      </c>
      <c r="O15" s="176"/>
      <c r="P15" s="176"/>
      <c r="Q15" s="176"/>
      <c r="R15" s="176"/>
      <c r="S15" s="175">
        <f>SUM(S12:W14)</f>
        <v>206000</v>
      </c>
      <c r="T15" s="176"/>
      <c r="U15" s="176"/>
      <c r="V15" s="176"/>
      <c r="W15" s="176"/>
      <c r="X15" s="177">
        <f>SUM(X12:AB14)</f>
        <v>41000</v>
      </c>
      <c r="Y15" s="178"/>
      <c r="Z15" s="178"/>
      <c r="AA15" s="178"/>
      <c r="AB15" s="178"/>
      <c r="AC15" s="21">
        <f t="shared" si="0"/>
        <v>124.84848484848484</v>
      </c>
      <c r="AD15" s="179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T15" s="116" t="s">
        <v>37</v>
      </c>
      <c r="AU15" s="116"/>
      <c r="AV15" s="116"/>
      <c r="AW15" s="110">
        <v>150000</v>
      </c>
      <c r="AX15" s="110"/>
      <c r="AY15" s="110"/>
      <c r="AZ15" s="110"/>
      <c r="BA15" s="110">
        <v>22754</v>
      </c>
      <c r="BB15" s="110"/>
      <c r="BC15" s="110"/>
      <c r="BD15" s="110"/>
      <c r="BE15" s="111">
        <v>2500</v>
      </c>
      <c r="BF15" s="111"/>
      <c r="BG15" s="111"/>
    </row>
    <row r="16" spans="1:59" ht="22.9" customHeight="1" x14ac:dyDescent="0.15">
      <c r="A16" s="162" t="s">
        <v>105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165">
        <v>400000</v>
      </c>
      <c r="O16" s="166"/>
      <c r="P16" s="166"/>
      <c r="Q16" s="166"/>
      <c r="R16" s="166"/>
      <c r="S16" s="165">
        <v>350206</v>
      </c>
      <c r="T16" s="166"/>
      <c r="U16" s="166"/>
      <c r="V16" s="166"/>
      <c r="W16" s="166"/>
      <c r="X16" s="167">
        <f>SUM(S16-N16)</f>
        <v>-49794</v>
      </c>
      <c r="Y16" s="168"/>
      <c r="Z16" s="168"/>
      <c r="AA16" s="168"/>
      <c r="AB16" s="169"/>
      <c r="AC16" s="19">
        <f t="shared" si="0"/>
        <v>87.551500000000004</v>
      </c>
      <c r="AD16" s="170" t="s">
        <v>150</v>
      </c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2"/>
      <c r="AT16" s="109" t="s">
        <v>35</v>
      </c>
      <c r="AU16" s="109"/>
      <c r="AV16" s="109"/>
      <c r="AW16" s="110">
        <v>0</v>
      </c>
      <c r="AX16" s="110"/>
      <c r="AY16" s="110"/>
      <c r="AZ16" s="110"/>
      <c r="BA16" s="110">
        <v>0</v>
      </c>
      <c r="BB16" s="110"/>
      <c r="BC16" s="110"/>
      <c r="BD16" s="110"/>
      <c r="BE16" s="111"/>
      <c r="BF16" s="111"/>
      <c r="BG16" s="111"/>
    </row>
    <row r="17" spans="1:60" ht="22.9" customHeight="1" x14ac:dyDescent="0.15">
      <c r="A17" s="162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65">
        <v>0</v>
      </c>
      <c r="O17" s="166"/>
      <c r="P17" s="166"/>
      <c r="Q17" s="166"/>
      <c r="R17" s="166"/>
      <c r="S17" s="165">
        <v>307000</v>
      </c>
      <c r="T17" s="166"/>
      <c r="U17" s="166"/>
      <c r="V17" s="166"/>
      <c r="W17" s="166"/>
      <c r="X17" s="167">
        <f>SUM(S17-N17)</f>
        <v>307000</v>
      </c>
      <c r="Y17" s="168"/>
      <c r="Z17" s="168"/>
      <c r="AA17" s="168"/>
      <c r="AB17" s="169"/>
      <c r="AC17" s="19">
        <v>0</v>
      </c>
      <c r="AD17" s="170" t="s">
        <v>164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T17" s="109" t="s">
        <v>32</v>
      </c>
      <c r="AU17" s="109"/>
      <c r="AV17" s="109"/>
      <c r="AW17" s="110">
        <v>150000</v>
      </c>
      <c r="AX17" s="110"/>
      <c r="AY17" s="110"/>
      <c r="AZ17" s="110"/>
      <c r="BA17" s="110">
        <v>22754</v>
      </c>
      <c r="BB17" s="110"/>
      <c r="BC17" s="110"/>
      <c r="BD17" s="110"/>
      <c r="BE17" s="111">
        <v>2500</v>
      </c>
      <c r="BF17" s="111"/>
      <c r="BG17" s="111"/>
    </row>
    <row r="18" spans="1:60" ht="22.9" customHeight="1" x14ac:dyDescent="0.15">
      <c r="A18" s="186" t="s">
        <v>103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60"/>
      <c r="N18" s="188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90"/>
      <c r="Z18" s="190"/>
      <c r="AA18" s="190"/>
      <c r="AB18" s="190"/>
      <c r="AC18" s="59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2"/>
      <c r="AT18" s="109" t="s">
        <v>30</v>
      </c>
      <c r="AU18" s="109"/>
      <c r="AV18" s="109"/>
      <c r="AW18" s="110">
        <v>150000</v>
      </c>
      <c r="AX18" s="110"/>
      <c r="AY18" s="110"/>
      <c r="AZ18" s="110"/>
      <c r="BA18" s="110">
        <v>22754</v>
      </c>
      <c r="BB18" s="110"/>
      <c r="BC18" s="110"/>
      <c r="BD18" s="110"/>
      <c r="BE18" s="111">
        <v>2500</v>
      </c>
      <c r="BF18" s="111"/>
      <c r="BG18" s="111"/>
    </row>
    <row r="19" spans="1:60" ht="22.9" customHeight="1" x14ac:dyDescent="0.15">
      <c r="A19" s="182" t="s">
        <v>102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5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  <c r="AT19" s="109" t="s">
        <v>27</v>
      </c>
      <c r="AU19" s="109"/>
      <c r="AV19" s="109"/>
      <c r="AW19" s="110">
        <v>150000</v>
      </c>
      <c r="AX19" s="110"/>
      <c r="AY19" s="110"/>
      <c r="AZ19" s="110"/>
      <c r="BA19" s="110">
        <v>22754</v>
      </c>
      <c r="BB19" s="110"/>
      <c r="BC19" s="110"/>
      <c r="BD19" s="110"/>
      <c r="BE19" s="111">
        <v>2500</v>
      </c>
      <c r="BF19" s="111"/>
      <c r="BG19" s="111"/>
    </row>
    <row r="20" spans="1:60" ht="22.9" customHeight="1" x14ac:dyDescent="0.15">
      <c r="A20" s="197" t="s">
        <v>101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9"/>
      <c r="N20" s="149">
        <v>41064937</v>
      </c>
      <c r="O20" s="150"/>
      <c r="P20" s="150"/>
      <c r="Q20" s="150"/>
      <c r="R20" s="200"/>
      <c r="S20" s="149">
        <v>40826045</v>
      </c>
      <c r="T20" s="150"/>
      <c r="U20" s="150"/>
      <c r="V20" s="150"/>
      <c r="W20" s="200"/>
      <c r="X20" s="201">
        <f>SUM(S20-N20)</f>
        <v>-238892</v>
      </c>
      <c r="Y20" s="152"/>
      <c r="Z20" s="152"/>
      <c r="AA20" s="152"/>
      <c r="AB20" s="153"/>
      <c r="AC20" s="25">
        <f>SUM(S20/N20%)</f>
        <v>99.418257965426804</v>
      </c>
      <c r="AD20" s="202" t="s">
        <v>9</v>
      </c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AT20" s="205" t="s">
        <v>19</v>
      </c>
      <c r="AU20" s="206"/>
      <c r="AV20" s="206"/>
      <c r="AW20" s="193">
        <f>SUM(AW6:AZ19)</f>
        <v>1800000</v>
      </c>
      <c r="AX20" s="193"/>
      <c r="AY20" s="193"/>
      <c r="AZ20" s="193"/>
      <c r="BA20" s="193">
        <f>SUM(BA6:BD19)</f>
        <v>273048</v>
      </c>
      <c r="BB20" s="193"/>
      <c r="BC20" s="193"/>
      <c r="BD20" s="193"/>
      <c r="BE20" s="194">
        <f>SUM(BE6:BG19)</f>
        <v>30000</v>
      </c>
      <c r="BF20" s="195"/>
      <c r="BG20" s="196"/>
    </row>
    <row r="21" spans="1:60" ht="22.9" customHeight="1" x14ac:dyDescent="0.15">
      <c r="A21" s="197" t="s">
        <v>100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149">
        <v>4950000</v>
      </c>
      <c r="O21" s="150"/>
      <c r="P21" s="150"/>
      <c r="Q21" s="150"/>
      <c r="R21" s="200"/>
      <c r="S21" s="149">
        <v>5076918</v>
      </c>
      <c r="T21" s="150"/>
      <c r="U21" s="150"/>
      <c r="V21" s="150"/>
      <c r="W21" s="200"/>
      <c r="X21" s="201">
        <f>SUM(S21-N21)</f>
        <v>126918</v>
      </c>
      <c r="Y21" s="152"/>
      <c r="Z21" s="152"/>
      <c r="AA21" s="152"/>
      <c r="AB21" s="153"/>
      <c r="AC21" s="25">
        <f>SUM(S21/N21%)</f>
        <v>102.56399999999999</v>
      </c>
      <c r="AD21" s="202" t="s">
        <v>9</v>
      </c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3"/>
      <c r="AT21" s="115">
        <v>0.2</v>
      </c>
      <c r="AU21" s="109"/>
      <c r="AV21" s="109"/>
      <c r="AW21" s="204">
        <f>SUM(AW20*AT21)</f>
        <v>360000</v>
      </c>
      <c r="AX21" s="204"/>
      <c r="AY21" s="204"/>
      <c r="AZ21" s="204"/>
      <c r="BA21" s="207">
        <f>SUM(BA20+BD20)*AT21</f>
        <v>54609.600000000006</v>
      </c>
      <c r="BB21" s="207"/>
      <c r="BC21" s="207"/>
      <c r="BD21" s="207"/>
      <c r="BE21" s="208">
        <f>SUM(BE20*AT21)</f>
        <v>6000</v>
      </c>
      <c r="BF21" s="209"/>
      <c r="BG21" s="209"/>
    </row>
    <row r="22" spans="1:60" ht="22.9" customHeight="1" x14ac:dyDescent="0.15">
      <c r="A22" s="210" t="s">
        <v>92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52"/>
      <c r="N22" s="212">
        <f>SUM(N19:R21)</f>
        <v>46014937</v>
      </c>
      <c r="O22" s="213"/>
      <c r="P22" s="213"/>
      <c r="Q22" s="213"/>
      <c r="R22" s="214"/>
      <c r="S22" s="212">
        <f>SUM(S20:W21)</f>
        <v>45902963</v>
      </c>
      <c r="T22" s="213"/>
      <c r="U22" s="213"/>
      <c r="V22" s="213"/>
      <c r="W22" s="214"/>
      <c r="X22" s="215">
        <f>SUM(S22-N22)</f>
        <v>-111974</v>
      </c>
      <c r="Y22" s="216"/>
      <c r="Z22" s="216"/>
      <c r="AA22" s="216"/>
      <c r="AB22" s="217"/>
      <c r="AC22" s="41">
        <f>SUM(S22/N22%)</f>
        <v>99.756657278483289</v>
      </c>
      <c r="AD22" s="218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20"/>
      <c r="AT22" s="1" t="s">
        <v>63</v>
      </c>
      <c r="AU22" s="1"/>
      <c r="AV22" s="1"/>
      <c r="AW22" s="1"/>
      <c r="AX22" s="115">
        <v>0.2</v>
      </c>
      <c r="AY22" s="115"/>
      <c r="AZ22" s="1"/>
      <c r="BA22" s="109" t="s">
        <v>62</v>
      </c>
      <c r="BB22" s="109"/>
      <c r="BC22" s="109"/>
      <c r="BD22" s="109"/>
      <c r="BE22" s="1" t="s">
        <v>61</v>
      </c>
      <c r="BF22" s="1"/>
      <c r="BG22" s="1"/>
      <c r="BH22" s="1"/>
    </row>
    <row r="23" spans="1:60" ht="22.9" customHeight="1" x14ac:dyDescent="0.15">
      <c r="A23" s="224" t="s">
        <v>11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6"/>
      <c r="P23" s="226"/>
      <c r="Q23" s="226"/>
      <c r="R23" s="227"/>
      <c r="S23" s="228"/>
      <c r="T23" s="229"/>
      <c r="U23" s="229"/>
      <c r="V23" s="229"/>
      <c r="W23" s="230"/>
      <c r="X23" s="231"/>
      <c r="Y23" s="231"/>
      <c r="Z23" s="231"/>
      <c r="AA23" s="231"/>
      <c r="AB23" s="231"/>
      <c r="AC23" s="57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3"/>
      <c r="AT23" s="109" t="s">
        <v>59</v>
      </c>
      <c r="AU23" s="109"/>
      <c r="AV23" s="109"/>
      <c r="AW23" s="110">
        <v>201000</v>
      </c>
      <c r="AX23" s="110"/>
      <c r="AY23" s="110"/>
      <c r="AZ23" s="110"/>
      <c r="BA23" s="110">
        <v>28810</v>
      </c>
      <c r="BB23" s="110"/>
      <c r="BC23" s="110"/>
      <c r="BD23" s="110"/>
      <c r="BE23" s="221">
        <v>2500</v>
      </c>
      <c r="BF23" s="221"/>
      <c r="BG23" s="221"/>
      <c r="BH23" s="1"/>
    </row>
    <row r="24" spans="1:60" ht="22.9" customHeight="1" x14ac:dyDescent="0.15">
      <c r="A24" s="197" t="s">
        <v>99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49">
        <v>443000</v>
      </c>
      <c r="O24" s="150"/>
      <c r="P24" s="150"/>
      <c r="Q24" s="150"/>
      <c r="R24" s="200"/>
      <c r="S24" s="150">
        <v>174920</v>
      </c>
      <c r="T24" s="150"/>
      <c r="U24" s="150"/>
      <c r="V24" s="150"/>
      <c r="W24" s="200"/>
      <c r="X24" s="201">
        <f>SUM(S24-N24)</f>
        <v>-268080</v>
      </c>
      <c r="Y24" s="152"/>
      <c r="Z24" s="152"/>
      <c r="AA24" s="152"/>
      <c r="AB24" s="153"/>
      <c r="AC24" s="25">
        <f>SUM(S24/N24%)</f>
        <v>39.485327313769751</v>
      </c>
      <c r="AD24" s="222" t="s">
        <v>98</v>
      </c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3"/>
      <c r="AT24" s="109" t="s">
        <v>57</v>
      </c>
      <c r="AU24" s="109"/>
      <c r="AV24" s="109"/>
      <c r="AW24" s="110">
        <v>201000</v>
      </c>
      <c r="AX24" s="110"/>
      <c r="AY24" s="110"/>
      <c r="AZ24" s="110"/>
      <c r="BA24" s="110">
        <v>28810</v>
      </c>
      <c r="BB24" s="110"/>
      <c r="BC24" s="110"/>
      <c r="BD24" s="110"/>
      <c r="BE24" s="221">
        <v>2500</v>
      </c>
      <c r="BF24" s="221"/>
      <c r="BG24" s="221"/>
      <c r="BH24" s="1"/>
    </row>
    <row r="25" spans="1:60" ht="22.9" customHeight="1" x14ac:dyDescent="0.15">
      <c r="A25" s="210" t="s">
        <v>92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52"/>
      <c r="N25" s="175">
        <f>SUM(N23:R24)</f>
        <v>443000</v>
      </c>
      <c r="O25" s="176"/>
      <c r="P25" s="176"/>
      <c r="Q25" s="176"/>
      <c r="R25" s="234"/>
      <c r="S25" s="175">
        <f>SUM(S23:W24)</f>
        <v>174920</v>
      </c>
      <c r="T25" s="176"/>
      <c r="U25" s="176"/>
      <c r="V25" s="176"/>
      <c r="W25" s="234"/>
      <c r="X25" s="235">
        <f>SUM(S25-N25)</f>
        <v>-268080</v>
      </c>
      <c r="Y25" s="236"/>
      <c r="Z25" s="236"/>
      <c r="AA25" s="236"/>
      <c r="AB25" s="237"/>
      <c r="AC25" s="21">
        <f>SUM(S25/N25%)</f>
        <v>39.485327313769751</v>
      </c>
      <c r="AD25" s="17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1"/>
      <c r="AT25" s="109" t="s">
        <v>153</v>
      </c>
      <c r="AU25" s="109"/>
      <c r="AV25" s="109"/>
      <c r="AW25" s="110">
        <v>201000</v>
      </c>
      <c r="AX25" s="110"/>
      <c r="AY25" s="110"/>
      <c r="AZ25" s="110"/>
      <c r="BA25" s="110">
        <v>28810</v>
      </c>
      <c r="BB25" s="110"/>
      <c r="BC25" s="110"/>
      <c r="BD25" s="110"/>
      <c r="BE25" s="221">
        <v>2500</v>
      </c>
      <c r="BF25" s="221"/>
      <c r="BG25" s="221"/>
      <c r="BH25" s="1"/>
    </row>
    <row r="26" spans="1:60" ht="22.9" customHeight="1" x14ac:dyDescent="0.15">
      <c r="A26" s="241" t="s">
        <v>96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56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4"/>
      <c r="Y26" s="244"/>
      <c r="Z26" s="244"/>
      <c r="AA26" s="244"/>
      <c r="AB26" s="244"/>
      <c r="AC26" s="55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T26" s="109" t="s">
        <v>52</v>
      </c>
      <c r="AU26" s="109"/>
      <c r="AV26" s="109"/>
      <c r="AW26" s="110">
        <v>201000</v>
      </c>
      <c r="AX26" s="110"/>
      <c r="AY26" s="110"/>
      <c r="AZ26" s="110"/>
      <c r="BA26" s="110">
        <v>28810</v>
      </c>
      <c r="BB26" s="110"/>
      <c r="BC26" s="110"/>
      <c r="BD26" s="110"/>
      <c r="BE26" s="221">
        <v>2500</v>
      </c>
      <c r="BF26" s="221"/>
      <c r="BG26" s="221"/>
      <c r="BH26" s="1"/>
    </row>
    <row r="27" spans="1:60" ht="22.9" customHeight="1" x14ac:dyDescent="0.15">
      <c r="A27" s="238" t="s">
        <v>95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103"/>
      <c r="N27" s="149">
        <v>4000</v>
      </c>
      <c r="O27" s="150"/>
      <c r="P27" s="150"/>
      <c r="Q27" s="150"/>
      <c r="R27" s="200"/>
      <c r="S27" s="149">
        <v>817</v>
      </c>
      <c r="T27" s="150"/>
      <c r="U27" s="150"/>
      <c r="V27" s="150"/>
      <c r="W27" s="200"/>
      <c r="X27" s="151">
        <f>SUM(S27-N27)</f>
        <v>-3183</v>
      </c>
      <c r="Y27" s="152"/>
      <c r="Z27" s="152"/>
      <c r="AA27" s="152"/>
      <c r="AB27" s="153"/>
      <c r="AC27" s="25">
        <f>SUM(S27/N27%)</f>
        <v>20.425000000000001</v>
      </c>
      <c r="AD27" s="240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T27" s="109" t="s">
        <v>35</v>
      </c>
      <c r="AU27" s="109"/>
      <c r="AV27" s="109"/>
      <c r="AW27" s="110">
        <v>0</v>
      </c>
      <c r="AX27" s="110"/>
      <c r="AY27" s="110"/>
      <c r="AZ27" s="110"/>
      <c r="BA27" s="110">
        <v>0</v>
      </c>
      <c r="BB27" s="110"/>
      <c r="BC27" s="110"/>
      <c r="BD27" s="110"/>
      <c r="BE27" s="221">
        <v>0</v>
      </c>
      <c r="BF27" s="221"/>
      <c r="BG27" s="221"/>
      <c r="BH27" s="1"/>
    </row>
    <row r="28" spans="1:60" ht="22.9" customHeight="1" x14ac:dyDescent="0.15">
      <c r="A28" s="238" t="s">
        <v>94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103"/>
      <c r="N28" s="149">
        <v>200</v>
      </c>
      <c r="O28" s="150"/>
      <c r="P28" s="150"/>
      <c r="Q28" s="150"/>
      <c r="R28" s="200"/>
      <c r="S28" s="149">
        <v>80</v>
      </c>
      <c r="T28" s="150"/>
      <c r="U28" s="150"/>
      <c r="V28" s="150"/>
      <c r="W28" s="200"/>
      <c r="X28" s="151">
        <f>SUM(S28-N28)</f>
        <v>-120</v>
      </c>
      <c r="Y28" s="152"/>
      <c r="Z28" s="152"/>
      <c r="AA28" s="152"/>
      <c r="AB28" s="153"/>
      <c r="AC28" s="25">
        <f>SUM(S28/N28%)</f>
        <v>40</v>
      </c>
      <c r="AD28" s="240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3"/>
      <c r="AT28" s="109" t="s">
        <v>48</v>
      </c>
      <c r="AU28" s="109"/>
      <c r="AV28" s="109"/>
      <c r="AW28" s="110">
        <v>201000</v>
      </c>
      <c r="AX28" s="110"/>
      <c r="AY28" s="110"/>
      <c r="AZ28" s="110"/>
      <c r="BA28" s="110">
        <v>28810</v>
      </c>
      <c r="BB28" s="110"/>
      <c r="BC28" s="110"/>
      <c r="BD28" s="110"/>
      <c r="BE28" s="221">
        <v>2500</v>
      </c>
      <c r="BF28" s="221"/>
      <c r="BG28" s="221"/>
      <c r="BH28" s="1"/>
    </row>
    <row r="29" spans="1:60" ht="22.9" customHeight="1" x14ac:dyDescent="0.15">
      <c r="A29" s="197" t="s">
        <v>93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90"/>
      <c r="N29" s="149">
        <v>500</v>
      </c>
      <c r="O29" s="150"/>
      <c r="P29" s="150"/>
      <c r="Q29" s="150"/>
      <c r="R29" s="200"/>
      <c r="S29" s="149">
        <v>2599</v>
      </c>
      <c r="T29" s="150"/>
      <c r="U29" s="150"/>
      <c r="V29" s="150"/>
      <c r="W29" s="200"/>
      <c r="X29" s="151">
        <f>SUM(S29-N29)</f>
        <v>2099</v>
      </c>
      <c r="Y29" s="152"/>
      <c r="Z29" s="152"/>
      <c r="AA29" s="152"/>
      <c r="AB29" s="153"/>
      <c r="AC29" s="25">
        <f>SUM(S29/N29%)</f>
        <v>519.79999999999995</v>
      </c>
      <c r="AD29" s="245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T29" s="109" t="s">
        <v>45</v>
      </c>
      <c r="AU29" s="109"/>
      <c r="AV29" s="109"/>
      <c r="AW29" s="110">
        <v>201000</v>
      </c>
      <c r="AX29" s="110"/>
      <c r="AY29" s="110"/>
      <c r="AZ29" s="110"/>
      <c r="BA29" s="110">
        <v>28810</v>
      </c>
      <c r="BB29" s="110"/>
      <c r="BC29" s="110"/>
      <c r="BD29" s="110"/>
      <c r="BE29" s="221">
        <v>2500</v>
      </c>
      <c r="BF29" s="221"/>
      <c r="BG29" s="221"/>
      <c r="BH29" s="1"/>
    </row>
    <row r="30" spans="1:60" ht="22.9" customHeight="1" x14ac:dyDescent="0.15">
      <c r="A30" s="210" t="s">
        <v>92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52"/>
      <c r="N30" s="212">
        <f>SUM(N27:R29)</f>
        <v>4700</v>
      </c>
      <c r="O30" s="213"/>
      <c r="P30" s="213"/>
      <c r="Q30" s="213"/>
      <c r="R30" s="214"/>
      <c r="S30" s="212">
        <f>SUM(S27:W29)</f>
        <v>3496</v>
      </c>
      <c r="T30" s="213"/>
      <c r="U30" s="213"/>
      <c r="V30" s="213"/>
      <c r="W30" s="214"/>
      <c r="X30" s="235">
        <f>SUM(S30-N30)</f>
        <v>-1204</v>
      </c>
      <c r="Y30" s="236"/>
      <c r="Z30" s="236"/>
      <c r="AA30" s="236"/>
      <c r="AB30" s="237"/>
      <c r="AC30" s="41">
        <f>SUM(S30/N30%)</f>
        <v>74.38297872340425</v>
      </c>
      <c r="AD30" s="218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20"/>
      <c r="AT30" s="109" t="s">
        <v>43</v>
      </c>
      <c r="AU30" s="109"/>
      <c r="AV30" s="109"/>
      <c r="AW30" s="110">
        <v>201000</v>
      </c>
      <c r="AX30" s="110"/>
      <c r="AY30" s="110"/>
      <c r="AZ30" s="110"/>
      <c r="BA30" s="110">
        <v>28810</v>
      </c>
      <c r="BB30" s="110"/>
      <c r="BC30" s="110"/>
      <c r="BD30" s="110"/>
      <c r="BE30" s="221">
        <v>2500</v>
      </c>
      <c r="BF30" s="221"/>
      <c r="BG30" s="221"/>
      <c r="BH30" s="1"/>
    </row>
    <row r="31" spans="1:60" ht="22.9" customHeight="1" x14ac:dyDescent="0.15">
      <c r="A31" s="246" t="s">
        <v>91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99"/>
      <c r="N31" s="248">
        <f>SUM(N15+N16+N17+N22+N25+N30)</f>
        <v>47027637</v>
      </c>
      <c r="O31" s="249"/>
      <c r="P31" s="249"/>
      <c r="Q31" s="249"/>
      <c r="R31" s="250"/>
      <c r="S31" s="248">
        <f>SUM(S15+S16+S17+S22+S25+S30)</f>
        <v>46944585</v>
      </c>
      <c r="T31" s="249"/>
      <c r="U31" s="249"/>
      <c r="V31" s="249"/>
      <c r="W31" s="250"/>
      <c r="X31" s="251">
        <f>SUM(X15+X16+X17+X22+X25+X30)</f>
        <v>-83052</v>
      </c>
      <c r="Y31" s="252"/>
      <c r="Z31" s="252"/>
      <c r="AA31" s="252"/>
      <c r="AB31" s="253"/>
      <c r="AC31" s="46">
        <f>SUM(S31/N31%)</f>
        <v>99.823397463070492</v>
      </c>
      <c r="AD31" s="254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6"/>
      <c r="AT31" s="109" t="s">
        <v>40</v>
      </c>
      <c r="AU31" s="109"/>
      <c r="AV31" s="109"/>
      <c r="AW31" s="110">
        <v>201000</v>
      </c>
      <c r="AX31" s="110"/>
      <c r="AY31" s="110"/>
      <c r="AZ31" s="110"/>
      <c r="BA31" s="110">
        <v>28810</v>
      </c>
      <c r="BB31" s="110"/>
      <c r="BC31" s="110"/>
      <c r="BD31" s="110"/>
      <c r="BE31" s="221">
        <v>2500</v>
      </c>
      <c r="BF31" s="221"/>
      <c r="BG31" s="221"/>
      <c r="BH31" s="1"/>
    </row>
    <row r="32" spans="1:60" ht="22.9" customHeight="1" x14ac:dyDescent="0.15">
      <c r="A32" s="262" t="s">
        <v>90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98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64"/>
      <c r="Z32" s="264"/>
      <c r="AA32" s="264"/>
      <c r="AB32" s="264"/>
      <c r="AC32" s="49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T32" s="109" t="s">
        <v>37</v>
      </c>
      <c r="AU32" s="109"/>
      <c r="AV32" s="109"/>
      <c r="AW32" s="110">
        <v>201000</v>
      </c>
      <c r="AX32" s="110"/>
      <c r="AY32" s="110"/>
      <c r="AZ32" s="110"/>
      <c r="BA32" s="110">
        <v>28810</v>
      </c>
      <c r="BB32" s="110"/>
      <c r="BC32" s="110"/>
      <c r="BD32" s="110"/>
      <c r="BE32" s="221">
        <v>2500</v>
      </c>
      <c r="BF32" s="221"/>
      <c r="BG32" s="221"/>
      <c r="BH32" s="1"/>
    </row>
    <row r="33" spans="1:63" ht="22.9" customHeight="1" x14ac:dyDescent="0.15">
      <c r="A33" s="257" t="s">
        <v>89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9"/>
      <c r="Y33" s="259"/>
      <c r="Z33" s="259"/>
      <c r="AA33" s="259"/>
      <c r="AB33" s="259"/>
      <c r="AC33" s="48"/>
      <c r="AD33" s="260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61"/>
      <c r="AT33" s="109" t="s">
        <v>35</v>
      </c>
      <c r="AU33" s="109"/>
      <c r="AV33" s="109"/>
      <c r="AW33" s="110">
        <v>201000</v>
      </c>
      <c r="AX33" s="110"/>
      <c r="AY33" s="110"/>
      <c r="AZ33" s="110"/>
      <c r="BA33" s="110">
        <v>28810</v>
      </c>
      <c r="BB33" s="110"/>
      <c r="BC33" s="110"/>
      <c r="BD33" s="110"/>
      <c r="BE33" s="221">
        <v>0</v>
      </c>
      <c r="BF33" s="221"/>
      <c r="BG33" s="221"/>
      <c r="BH33" s="1"/>
    </row>
    <row r="34" spans="1:63" ht="22.9" customHeight="1" x14ac:dyDescent="0.15">
      <c r="A34" s="270" t="s">
        <v>88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47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272"/>
      <c r="Z34" s="272"/>
      <c r="AA34" s="272"/>
      <c r="AB34" s="272"/>
      <c r="AC34" s="46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T34" s="109" t="s">
        <v>32</v>
      </c>
      <c r="AU34" s="109"/>
      <c r="AV34" s="109"/>
      <c r="AW34" s="110">
        <v>201000</v>
      </c>
      <c r="AX34" s="110"/>
      <c r="AY34" s="110"/>
      <c r="AZ34" s="110"/>
      <c r="BA34" s="110">
        <v>28810</v>
      </c>
      <c r="BB34" s="110"/>
      <c r="BC34" s="110"/>
      <c r="BD34" s="110"/>
      <c r="BE34" s="221">
        <v>2500</v>
      </c>
      <c r="BF34" s="221"/>
      <c r="BG34" s="221"/>
      <c r="BH34" s="1"/>
    </row>
    <row r="35" spans="1:63" ht="22.9" customHeight="1" x14ac:dyDescent="0.15">
      <c r="A35" s="266" t="s">
        <v>87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45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8"/>
      <c r="Y35" s="268"/>
      <c r="Z35" s="268"/>
      <c r="AA35" s="268"/>
      <c r="AB35" s="268"/>
      <c r="AC35" s="44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T35" s="109" t="s">
        <v>30</v>
      </c>
      <c r="AU35" s="109"/>
      <c r="AV35" s="109"/>
      <c r="AW35" s="110">
        <v>201000</v>
      </c>
      <c r="AX35" s="110"/>
      <c r="AY35" s="110"/>
      <c r="AZ35" s="110"/>
      <c r="BA35" s="110">
        <v>28810</v>
      </c>
      <c r="BB35" s="110"/>
      <c r="BC35" s="110"/>
      <c r="BD35" s="110"/>
      <c r="BE35" s="221">
        <v>2500</v>
      </c>
      <c r="BF35" s="221"/>
      <c r="BG35" s="221"/>
      <c r="BH35" s="1"/>
    </row>
    <row r="36" spans="1:63" ht="22.9" customHeight="1" x14ac:dyDescent="0.15">
      <c r="A36" s="146" t="s">
        <v>86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274"/>
      <c r="M36" s="43"/>
      <c r="N36" s="149">
        <v>25155990</v>
      </c>
      <c r="O36" s="150"/>
      <c r="P36" s="150"/>
      <c r="Q36" s="150"/>
      <c r="R36" s="200"/>
      <c r="S36" s="149">
        <v>26981420</v>
      </c>
      <c r="T36" s="150"/>
      <c r="U36" s="150"/>
      <c r="V36" s="150"/>
      <c r="W36" s="200"/>
      <c r="X36" s="151">
        <f>SUM(S36-N36)</f>
        <v>1825430</v>
      </c>
      <c r="Y36" s="152"/>
      <c r="Z36" s="152"/>
      <c r="AA36" s="152"/>
      <c r="AB36" s="153"/>
      <c r="AC36" s="25">
        <f>SUM(S36/N36%)</f>
        <v>107.25644270012828</v>
      </c>
      <c r="AD36" s="245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T36" s="109" t="s">
        <v>27</v>
      </c>
      <c r="AU36" s="109"/>
      <c r="AV36" s="109"/>
      <c r="AW36" s="110">
        <v>201000</v>
      </c>
      <c r="AX36" s="110"/>
      <c r="AY36" s="110"/>
      <c r="AZ36" s="110"/>
      <c r="BA36" s="110">
        <v>28810</v>
      </c>
      <c r="BB36" s="110"/>
      <c r="BC36" s="110"/>
      <c r="BD36" s="110"/>
      <c r="BE36" s="221">
        <v>2500</v>
      </c>
      <c r="BF36" s="221"/>
      <c r="BG36" s="221"/>
      <c r="BH36" s="1"/>
    </row>
    <row r="37" spans="1:63" ht="22.9" customHeight="1" x14ac:dyDescent="0.15">
      <c r="A37" s="197" t="s">
        <v>85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275"/>
      <c r="M37" s="43"/>
      <c r="N37" s="276">
        <v>1083736</v>
      </c>
      <c r="O37" s="277"/>
      <c r="P37" s="277"/>
      <c r="Q37" s="277"/>
      <c r="R37" s="278"/>
      <c r="S37" s="149">
        <v>1118736</v>
      </c>
      <c r="T37" s="150"/>
      <c r="U37" s="150"/>
      <c r="V37" s="150"/>
      <c r="W37" s="200"/>
      <c r="X37" s="151">
        <f>SUM(S37-N37)</f>
        <v>35000</v>
      </c>
      <c r="Y37" s="152"/>
      <c r="Z37" s="152"/>
      <c r="AA37" s="152"/>
      <c r="AB37" s="153"/>
      <c r="AC37" s="25">
        <f>SUM(S37/N37%)</f>
        <v>103.22956882487985</v>
      </c>
      <c r="AD37" s="245" t="s">
        <v>145</v>
      </c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3"/>
      <c r="AT37" s="101" t="s">
        <v>19</v>
      </c>
      <c r="AU37" s="102"/>
      <c r="AV37" s="102"/>
      <c r="AW37" s="279">
        <f>SUM(AW23:AZ36)</f>
        <v>2613000</v>
      </c>
      <c r="AX37" s="279"/>
      <c r="AY37" s="279"/>
      <c r="AZ37" s="279"/>
      <c r="BA37" s="279">
        <f>SUM(BA23:BD36)</f>
        <v>374530</v>
      </c>
      <c r="BB37" s="279"/>
      <c r="BC37" s="279"/>
      <c r="BD37" s="279"/>
      <c r="BE37" s="280">
        <f>SUM(BE23:BG36)</f>
        <v>30000</v>
      </c>
      <c r="BF37" s="280"/>
      <c r="BG37" s="281"/>
      <c r="BH37" s="85"/>
    </row>
    <row r="38" spans="1:63" ht="22.9" customHeight="1" x14ac:dyDescent="0.15">
      <c r="A38" s="197" t="s">
        <v>84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275"/>
      <c r="M38" s="43"/>
      <c r="N38" s="149">
        <v>3548631</v>
      </c>
      <c r="O38" s="150"/>
      <c r="P38" s="150"/>
      <c r="Q38" s="150"/>
      <c r="R38" s="200"/>
      <c r="S38" s="149">
        <v>3976777</v>
      </c>
      <c r="T38" s="150"/>
      <c r="U38" s="150"/>
      <c r="V38" s="150"/>
      <c r="W38" s="200"/>
      <c r="X38" s="151">
        <f>SUM(S38-N38)</f>
        <v>428146</v>
      </c>
      <c r="Y38" s="152"/>
      <c r="Z38" s="152"/>
      <c r="AA38" s="152"/>
      <c r="AB38" s="153"/>
      <c r="AC38" s="25">
        <f>SUM(S38/N38%)</f>
        <v>112.06510341593703</v>
      </c>
      <c r="AD38" s="245" t="s">
        <v>83</v>
      </c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T38" s="289">
        <v>0.2</v>
      </c>
      <c r="AU38" s="289"/>
      <c r="AV38" s="289"/>
      <c r="AW38" s="282">
        <f>SUM(AW37*AT38)</f>
        <v>522600</v>
      </c>
      <c r="AX38" s="282"/>
      <c r="AY38" s="282"/>
      <c r="AZ38" s="282"/>
      <c r="BA38" s="283">
        <f>SUM(BA37*AT38)</f>
        <v>74906</v>
      </c>
      <c r="BB38" s="284"/>
      <c r="BC38" s="284"/>
      <c r="BD38" s="284"/>
      <c r="BE38" s="285">
        <f>SUM(BE37*AT38)</f>
        <v>6000</v>
      </c>
      <c r="BF38" s="285"/>
      <c r="BG38" s="285"/>
      <c r="BH38" s="1"/>
    </row>
    <row r="39" spans="1:63" ht="22.9" customHeight="1" x14ac:dyDescent="0.15">
      <c r="A39" s="286" t="s">
        <v>82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8"/>
      <c r="M39" s="27"/>
      <c r="N39" s="149">
        <v>150000</v>
      </c>
      <c r="O39" s="150"/>
      <c r="P39" s="150"/>
      <c r="Q39" s="150"/>
      <c r="R39" s="200"/>
      <c r="S39" s="149">
        <v>66907</v>
      </c>
      <c r="T39" s="150"/>
      <c r="U39" s="150"/>
      <c r="V39" s="150"/>
      <c r="W39" s="200"/>
      <c r="X39" s="151">
        <f>SUM(S39-N39)</f>
        <v>-83093</v>
      </c>
      <c r="Y39" s="152"/>
      <c r="Z39" s="152"/>
      <c r="AA39" s="152"/>
      <c r="AB39" s="153"/>
      <c r="AC39" s="25">
        <f>SUM(S39/N39%)</f>
        <v>44.604666666666667</v>
      </c>
      <c r="AD39" s="245" t="s">
        <v>81</v>
      </c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BH39" s="1"/>
    </row>
    <row r="40" spans="1:63" ht="22.9" customHeight="1" x14ac:dyDescent="0.15">
      <c r="A40" s="290" t="s">
        <v>80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2"/>
      <c r="N40" s="293">
        <f>SUM(N36:R39)</f>
        <v>29938357</v>
      </c>
      <c r="O40" s="294"/>
      <c r="P40" s="294"/>
      <c r="Q40" s="294"/>
      <c r="R40" s="295"/>
      <c r="S40" s="293">
        <f>SUM(S36:W39)</f>
        <v>32143840</v>
      </c>
      <c r="T40" s="294"/>
      <c r="U40" s="294"/>
      <c r="V40" s="294"/>
      <c r="W40" s="295"/>
      <c r="X40" s="215">
        <f>SUM(S40-N40)</f>
        <v>2205483</v>
      </c>
      <c r="Y40" s="216"/>
      <c r="Z40" s="216"/>
      <c r="AA40" s="216"/>
      <c r="AB40" s="217"/>
      <c r="AC40" s="41">
        <f>SUM(S40/N40%)</f>
        <v>107.36674694606654</v>
      </c>
      <c r="AD40" s="296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8"/>
      <c r="AT40" s="205" t="s">
        <v>19</v>
      </c>
      <c r="AU40" s="206"/>
      <c r="AV40" s="206"/>
      <c r="AW40" s="279">
        <f>SUM(AW20+AW37)</f>
        <v>4413000</v>
      </c>
      <c r="AX40" s="279"/>
      <c r="AY40" s="279"/>
      <c r="AZ40" s="279"/>
      <c r="BA40" s="279">
        <f>SUM(BA20+BA37)</f>
        <v>647578</v>
      </c>
      <c r="BB40" s="279"/>
      <c r="BC40" s="279"/>
      <c r="BD40" s="279"/>
      <c r="BE40" s="280">
        <f>SUM(BE20+BE37)</f>
        <v>60000</v>
      </c>
      <c r="BF40" s="280"/>
      <c r="BG40" s="281"/>
      <c r="BH40" s="1"/>
    </row>
    <row r="41" spans="1:63" ht="22.9" customHeight="1" x14ac:dyDescent="0.15">
      <c r="A41" s="117" t="s">
        <v>79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21" t="s">
        <v>159</v>
      </c>
      <c r="O41" s="122"/>
      <c r="P41" s="122"/>
      <c r="Q41" s="122"/>
      <c r="R41" s="122"/>
      <c r="S41" s="123" t="s">
        <v>160</v>
      </c>
      <c r="T41" s="124"/>
      <c r="U41" s="124"/>
      <c r="V41" s="124"/>
      <c r="W41" s="124"/>
      <c r="X41" s="121" t="s">
        <v>78</v>
      </c>
      <c r="Y41" s="122"/>
      <c r="Z41" s="122"/>
      <c r="AA41" s="122"/>
      <c r="AB41" s="125"/>
      <c r="AC41" s="40" t="s">
        <v>77</v>
      </c>
      <c r="AD41" s="126" t="s">
        <v>76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T41" s="115">
        <v>0.2</v>
      </c>
      <c r="AU41" s="109"/>
      <c r="AV41" s="109"/>
      <c r="AW41" s="282">
        <f>SUM(AW40*AT41)</f>
        <v>882600</v>
      </c>
      <c r="AX41" s="282"/>
      <c r="AY41" s="282"/>
      <c r="AZ41" s="282"/>
      <c r="BA41" s="283">
        <f>SUM(BA40*AT41)</f>
        <v>129515.6</v>
      </c>
      <c r="BB41" s="284"/>
      <c r="BC41" s="284"/>
      <c r="BD41" s="284"/>
      <c r="BE41" s="285">
        <f>SUM(BE40*AT41)</f>
        <v>12000</v>
      </c>
      <c r="BF41" s="285"/>
      <c r="BG41" s="285"/>
      <c r="BH41" s="85"/>
    </row>
    <row r="42" spans="1:63" ht="22.9" customHeight="1" x14ac:dyDescent="0.1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30" t="s">
        <v>75</v>
      </c>
      <c r="O42" s="131"/>
      <c r="P42" s="131"/>
      <c r="Q42" s="131"/>
      <c r="R42" s="131"/>
      <c r="S42" s="132" t="s">
        <v>74</v>
      </c>
      <c r="T42" s="133"/>
      <c r="U42" s="133"/>
      <c r="V42" s="133"/>
      <c r="W42" s="133"/>
      <c r="X42" s="130" t="s">
        <v>73</v>
      </c>
      <c r="Y42" s="131"/>
      <c r="Z42" s="131"/>
      <c r="AA42" s="131"/>
      <c r="AB42" s="134"/>
      <c r="AC42" s="39" t="s">
        <v>72</v>
      </c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T42" s="93"/>
      <c r="AU42" s="93"/>
      <c r="AV42" s="93"/>
      <c r="AW42" s="96"/>
      <c r="AX42" s="96"/>
      <c r="AY42" s="96"/>
      <c r="AZ42" s="96"/>
      <c r="BA42" s="96"/>
      <c r="BB42" s="96"/>
      <c r="BC42" s="96"/>
      <c r="BD42" s="96"/>
      <c r="BE42" s="97"/>
      <c r="BF42" s="97"/>
      <c r="BG42" s="97"/>
      <c r="BH42" s="1"/>
    </row>
    <row r="43" spans="1:63" ht="22.9" customHeight="1" x14ac:dyDescent="0.15">
      <c r="A43" s="135" t="s">
        <v>71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299"/>
      <c r="M43" s="36"/>
      <c r="N43" s="300"/>
      <c r="O43" s="301"/>
      <c r="P43" s="301"/>
      <c r="Q43" s="301"/>
      <c r="R43" s="301"/>
      <c r="S43" s="300"/>
      <c r="T43" s="301"/>
      <c r="U43" s="301"/>
      <c r="V43" s="301"/>
      <c r="W43" s="301"/>
      <c r="X43" s="302"/>
      <c r="Y43" s="190"/>
      <c r="Z43" s="190"/>
      <c r="AA43" s="190"/>
      <c r="AB43" s="303"/>
      <c r="AC43" s="35"/>
      <c r="AD43" s="304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2"/>
      <c r="BH43" s="1"/>
    </row>
    <row r="44" spans="1:63" ht="22.9" customHeight="1" x14ac:dyDescent="0.15">
      <c r="A44" s="286" t="s">
        <v>70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M44" s="27"/>
      <c r="N44" s="149">
        <v>60000</v>
      </c>
      <c r="O44" s="150"/>
      <c r="P44" s="150"/>
      <c r="Q44" s="150"/>
      <c r="R44" s="150"/>
      <c r="S44" s="149">
        <v>6440</v>
      </c>
      <c r="T44" s="150"/>
      <c r="U44" s="150"/>
      <c r="V44" s="150"/>
      <c r="W44" s="150"/>
      <c r="X44" s="151">
        <f t="shared" ref="X44:X65" si="1">SUM(S44-N44)</f>
        <v>-53560</v>
      </c>
      <c r="Y44" s="152"/>
      <c r="Z44" s="152"/>
      <c r="AA44" s="152"/>
      <c r="AB44" s="153"/>
      <c r="AC44" s="25">
        <f t="shared" ref="AC44:AC52" si="2">SUM(S44/N44%)</f>
        <v>10.733333333333333</v>
      </c>
      <c r="AD44" s="245" t="s">
        <v>165</v>
      </c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3"/>
    </row>
    <row r="45" spans="1:63" ht="22.9" customHeight="1" x14ac:dyDescent="0.15">
      <c r="A45" s="286" t="s">
        <v>69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27"/>
      <c r="N45" s="149">
        <v>50000</v>
      </c>
      <c r="O45" s="150"/>
      <c r="P45" s="150"/>
      <c r="Q45" s="150"/>
      <c r="R45" s="150"/>
      <c r="S45" s="149">
        <v>0</v>
      </c>
      <c r="T45" s="150"/>
      <c r="U45" s="150"/>
      <c r="V45" s="150"/>
      <c r="W45" s="150"/>
      <c r="X45" s="151">
        <f t="shared" si="1"/>
        <v>-50000</v>
      </c>
      <c r="Y45" s="152"/>
      <c r="Z45" s="152"/>
      <c r="AA45" s="152"/>
      <c r="AB45" s="153"/>
      <c r="AC45" s="25">
        <f t="shared" si="2"/>
        <v>0</v>
      </c>
      <c r="AD45" s="245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T45" s="100"/>
      <c r="AU45" s="93"/>
      <c r="AV45" s="93"/>
      <c r="AW45" s="32"/>
      <c r="AX45" s="32"/>
      <c r="AY45" s="32"/>
      <c r="AZ45" s="32"/>
      <c r="BA45" s="31"/>
      <c r="BB45" s="89"/>
      <c r="BC45" s="89"/>
      <c r="BD45" s="89"/>
      <c r="BE45" s="105"/>
      <c r="BF45" s="105"/>
      <c r="BG45" s="105"/>
      <c r="BH45" s="105"/>
    </row>
    <row r="46" spans="1:63" ht="22.9" customHeight="1" x14ac:dyDescent="0.15">
      <c r="A46" s="286" t="s">
        <v>67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8"/>
      <c r="M46" s="27"/>
      <c r="N46" s="149">
        <v>70000</v>
      </c>
      <c r="O46" s="150"/>
      <c r="P46" s="150"/>
      <c r="Q46" s="150"/>
      <c r="R46" s="150"/>
      <c r="S46" s="149">
        <v>10040</v>
      </c>
      <c r="T46" s="150"/>
      <c r="U46" s="150"/>
      <c r="V46" s="150"/>
      <c r="W46" s="150"/>
      <c r="X46" s="151">
        <f t="shared" si="1"/>
        <v>-59960</v>
      </c>
      <c r="Y46" s="152"/>
      <c r="Z46" s="152"/>
      <c r="AA46" s="152"/>
      <c r="AB46" s="153"/>
      <c r="AC46" s="25">
        <f t="shared" si="2"/>
        <v>14.342857142857143</v>
      </c>
      <c r="AD46" s="245" t="s">
        <v>66</v>
      </c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3"/>
      <c r="AT46" s="100"/>
      <c r="AU46" s="93"/>
      <c r="AV46" s="93"/>
      <c r="AW46" s="32"/>
      <c r="AX46" s="32"/>
      <c r="AY46" s="32"/>
      <c r="AZ46" s="32"/>
      <c r="BA46" s="31"/>
      <c r="BB46" s="89"/>
      <c r="BC46" s="89"/>
      <c r="BD46" s="89"/>
      <c r="BE46" s="105"/>
      <c r="BF46" s="105"/>
      <c r="BG46" s="105"/>
      <c r="BH46" s="105"/>
    </row>
    <row r="47" spans="1:63" ht="22.9" customHeight="1" x14ac:dyDescent="0.15">
      <c r="A47" s="286" t="s">
        <v>65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8"/>
      <c r="M47" s="27"/>
      <c r="N47" s="149">
        <v>400000</v>
      </c>
      <c r="O47" s="150"/>
      <c r="P47" s="150"/>
      <c r="Q47" s="150"/>
      <c r="R47" s="150"/>
      <c r="S47" s="149">
        <v>304264</v>
      </c>
      <c r="T47" s="150"/>
      <c r="U47" s="150"/>
      <c r="V47" s="150"/>
      <c r="W47" s="150"/>
      <c r="X47" s="151">
        <f t="shared" si="1"/>
        <v>-95736</v>
      </c>
      <c r="Y47" s="152"/>
      <c r="Z47" s="152"/>
      <c r="AA47" s="152"/>
      <c r="AB47" s="153"/>
      <c r="AC47" s="25">
        <f t="shared" si="2"/>
        <v>76.066000000000003</v>
      </c>
      <c r="AD47" s="245" t="s">
        <v>64</v>
      </c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BI47" s="1"/>
      <c r="BJ47" s="1"/>
      <c r="BK47" s="1"/>
    </row>
    <row r="48" spans="1:63" ht="22.9" customHeight="1" x14ac:dyDescent="0.15">
      <c r="A48" s="286" t="s">
        <v>60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8"/>
      <c r="M48" s="27"/>
      <c r="N48" s="149">
        <v>2300000</v>
      </c>
      <c r="O48" s="150"/>
      <c r="P48" s="150"/>
      <c r="Q48" s="150"/>
      <c r="R48" s="150"/>
      <c r="S48" s="149">
        <v>2231774</v>
      </c>
      <c r="T48" s="150"/>
      <c r="U48" s="150"/>
      <c r="V48" s="150"/>
      <c r="W48" s="150"/>
      <c r="X48" s="151">
        <f t="shared" si="1"/>
        <v>-68226</v>
      </c>
      <c r="Y48" s="152"/>
      <c r="Z48" s="152"/>
      <c r="AA48" s="152"/>
      <c r="AB48" s="153"/>
      <c r="AC48" s="25">
        <f t="shared" si="2"/>
        <v>97.03365217391304</v>
      </c>
      <c r="AD48" s="245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3"/>
      <c r="BI48" s="1"/>
      <c r="BJ48" s="1"/>
      <c r="BK48" s="1"/>
    </row>
    <row r="49" spans="1:63" ht="22.9" customHeight="1" x14ac:dyDescent="0.15">
      <c r="A49" s="286" t="s">
        <v>58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8"/>
      <c r="M49" s="27"/>
      <c r="N49" s="149">
        <v>150000</v>
      </c>
      <c r="O49" s="150"/>
      <c r="P49" s="150"/>
      <c r="Q49" s="150"/>
      <c r="R49" s="150"/>
      <c r="S49" s="149">
        <v>145074</v>
      </c>
      <c r="T49" s="150"/>
      <c r="U49" s="150"/>
      <c r="V49" s="150"/>
      <c r="W49" s="150"/>
      <c r="X49" s="151">
        <f t="shared" si="1"/>
        <v>-4926</v>
      </c>
      <c r="Y49" s="152"/>
      <c r="Z49" s="152"/>
      <c r="AA49" s="152"/>
      <c r="AB49" s="153"/>
      <c r="AC49" s="25">
        <f t="shared" si="2"/>
        <v>96.715999999999994</v>
      </c>
      <c r="AD49" s="245" t="s">
        <v>166</v>
      </c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BI49" s="1"/>
      <c r="BJ49" s="1"/>
      <c r="BK49" s="1"/>
    </row>
    <row r="50" spans="1:63" ht="22.9" customHeight="1" x14ac:dyDescent="0.15">
      <c r="A50" s="286" t="s">
        <v>146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8"/>
      <c r="M50" s="27"/>
      <c r="N50" s="149">
        <v>400000</v>
      </c>
      <c r="O50" s="150"/>
      <c r="P50" s="150"/>
      <c r="Q50" s="150"/>
      <c r="R50" s="150"/>
      <c r="S50" s="149">
        <v>377181</v>
      </c>
      <c r="T50" s="150"/>
      <c r="U50" s="150"/>
      <c r="V50" s="150"/>
      <c r="W50" s="150"/>
      <c r="X50" s="151">
        <f t="shared" si="1"/>
        <v>-22819</v>
      </c>
      <c r="Y50" s="152"/>
      <c r="Z50" s="152"/>
      <c r="AA50" s="152"/>
      <c r="AB50" s="153"/>
      <c r="AC50" s="25">
        <f t="shared" si="2"/>
        <v>94.295249999999996</v>
      </c>
      <c r="AD50" s="245" t="s">
        <v>148</v>
      </c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3"/>
      <c r="BI50" s="1"/>
      <c r="BJ50" s="1"/>
      <c r="BK50" s="1"/>
    </row>
    <row r="51" spans="1:63" ht="22.9" customHeight="1" x14ac:dyDescent="0.15">
      <c r="A51" s="286" t="s">
        <v>147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/>
      <c r="M51" s="27"/>
      <c r="N51" s="149">
        <v>50000</v>
      </c>
      <c r="O51" s="150"/>
      <c r="P51" s="150"/>
      <c r="Q51" s="150"/>
      <c r="R51" s="150"/>
      <c r="S51" s="149">
        <v>3506</v>
      </c>
      <c r="T51" s="150"/>
      <c r="U51" s="150"/>
      <c r="V51" s="150"/>
      <c r="W51" s="150"/>
      <c r="X51" s="151">
        <f t="shared" si="1"/>
        <v>-46494</v>
      </c>
      <c r="Y51" s="152"/>
      <c r="Z51" s="152"/>
      <c r="AA51" s="152"/>
      <c r="AB51" s="153"/>
      <c r="AC51" s="25">
        <f t="shared" si="2"/>
        <v>7.0119999999999996</v>
      </c>
      <c r="AD51" s="245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3"/>
      <c r="BI51" s="1"/>
      <c r="BJ51" s="1"/>
      <c r="BK51" s="1"/>
    </row>
    <row r="52" spans="1:63" ht="22.9" customHeight="1" x14ac:dyDescent="0.15">
      <c r="A52" s="305" t="s">
        <v>51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7"/>
      <c r="M52" s="26"/>
      <c r="N52" s="149">
        <v>50000</v>
      </c>
      <c r="O52" s="150"/>
      <c r="P52" s="150"/>
      <c r="Q52" s="150"/>
      <c r="R52" s="150"/>
      <c r="S52" s="149">
        <v>22000</v>
      </c>
      <c r="T52" s="150"/>
      <c r="U52" s="150"/>
      <c r="V52" s="150"/>
      <c r="W52" s="150"/>
      <c r="X52" s="151">
        <f t="shared" si="1"/>
        <v>-28000</v>
      </c>
      <c r="Y52" s="152"/>
      <c r="Z52" s="152"/>
      <c r="AA52" s="152"/>
      <c r="AB52" s="153"/>
      <c r="AC52" s="25">
        <f t="shared" si="2"/>
        <v>44</v>
      </c>
      <c r="AD52" s="245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3"/>
      <c r="BI52" s="1"/>
      <c r="BJ52" s="1"/>
      <c r="BK52" s="1"/>
    </row>
    <row r="53" spans="1:63" ht="22.9" customHeight="1" x14ac:dyDescent="0.15">
      <c r="A53" s="305" t="s">
        <v>50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7"/>
      <c r="M53" s="26"/>
      <c r="N53" s="149">
        <v>700000</v>
      </c>
      <c r="O53" s="150"/>
      <c r="P53" s="150"/>
      <c r="Q53" s="150"/>
      <c r="R53" s="150"/>
      <c r="S53" s="149">
        <v>610980</v>
      </c>
      <c r="T53" s="150"/>
      <c r="U53" s="150"/>
      <c r="V53" s="150"/>
      <c r="W53" s="150"/>
      <c r="X53" s="151">
        <f t="shared" si="1"/>
        <v>-89020</v>
      </c>
      <c r="Y53" s="152"/>
      <c r="Z53" s="152"/>
      <c r="AA53" s="152"/>
      <c r="AB53" s="153"/>
      <c r="AC53" s="25">
        <f>SUM(S53/N53%)</f>
        <v>87.282857142857139</v>
      </c>
      <c r="AD53" s="245" t="s">
        <v>49</v>
      </c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  <c r="BI53" s="1"/>
      <c r="BJ53" s="1"/>
      <c r="BK53" s="1"/>
    </row>
    <row r="54" spans="1:63" ht="22.9" customHeight="1" x14ac:dyDescent="0.15">
      <c r="A54" s="305" t="s">
        <v>47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7"/>
      <c r="M54" s="26"/>
      <c r="N54" s="149">
        <v>50000</v>
      </c>
      <c r="O54" s="150"/>
      <c r="P54" s="150"/>
      <c r="Q54" s="150"/>
      <c r="R54" s="150"/>
      <c r="S54" s="149">
        <v>36318</v>
      </c>
      <c r="T54" s="150"/>
      <c r="U54" s="150"/>
      <c r="V54" s="150"/>
      <c r="W54" s="150"/>
      <c r="X54" s="151">
        <f t="shared" si="1"/>
        <v>-13682</v>
      </c>
      <c r="Y54" s="152"/>
      <c r="Z54" s="152"/>
      <c r="AA54" s="152"/>
      <c r="AB54" s="153"/>
      <c r="AC54" s="25">
        <f>SUM(S54/N54%)</f>
        <v>72.635999999999996</v>
      </c>
      <c r="AD54" s="245" t="s">
        <v>46</v>
      </c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BI54" s="1"/>
      <c r="BJ54" s="1"/>
      <c r="BK54" s="1"/>
    </row>
    <row r="55" spans="1:63" ht="22.9" customHeight="1" x14ac:dyDescent="0.15">
      <c r="A55" s="305" t="s">
        <v>44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7"/>
      <c r="M55" s="26"/>
      <c r="N55" s="149">
        <v>20000</v>
      </c>
      <c r="O55" s="150"/>
      <c r="P55" s="150"/>
      <c r="Q55" s="150"/>
      <c r="R55" s="150"/>
      <c r="S55" s="149">
        <v>17407</v>
      </c>
      <c r="T55" s="150"/>
      <c r="U55" s="150"/>
      <c r="V55" s="150"/>
      <c r="W55" s="150"/>
      <c r="X55" s="151">
        <f t="shared" si="1"/>
        <v>-2593</v>
      </c>
      <c r="Y55" s="152"/>
      <c r="Z55" s="152"/>
      <c r="AA55" s="152"/>
      <c r="AB55" s="153"/>
      <c r="AC55" s="25">
        <f>SUM(S55/N55%)</f>
        <v>87.034999999999997</v>
      </c>
      <c r="AD55" s="245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3"/>
      <c r="BI55" s="1"/>
      <c r="BJ55" s="1"/>
      <c r="BK55" s="1"/>
    </row>
    <row r="56" spans="1:63" ht="22.9" customHeight="1" x14ac:dyDescent="0.15">
      <c r="A56" s="308" t="s">
        <v>42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10"/>
      <c r="M56" s="28"/>
      <c r="N56" s="175">
        <v>1350000</v>
      </c>
      <c r="O56" s="176"/>
      <c r="P56" s="176"/>
      <c r="Q56" s="176"/>
      <c r="R56" s="176"/>
      <c r="S56" s="175">
        <v>1105047</v>
      </c>
      <c r="T56" s="176"/>
      <c r="U56" s="176"/>
      <c r="V56" s="176"/>
      <c r="W56" s="176"/>
      <c r="X56" s="235">
        <f t="shared" si="1"/>
        <v>-244953</v>
      </c>
      <c r="Y56" s="236"/>
      <c r="Z56" s="236"/>
      <c r="AA56" s="236"/>
      <c r="AB56" s="237"/>
      <c r="AC56" s="21">
        <f t="shared" ref="AC56:AC69" si="3">SUM(S56/N56%)</f>
        <v>81.855333333333334</v>
      </c>
      <c r="AD56" s="311" t="s">
        <v>41</v>
      </c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3"/>
      <c r="BI56" s="1"/>
      <c r="BJ56" s="1"/>
      <c r="BK56" s="1"/>
    </row>
    <row r="57" spans="1:63" ht="22.9" customHeight="1" x14ac:dyDescent="0.15">
      <c r="A57" s="286" t="s">
        <v>39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8"/>
      <c r="M57" s="27"/>
      <c r="N57" s="149">
        <v>450000</v>
      </c>
      <c r="O57" s="150"/>
      <c r="P57" s="150"/>
      <c r="Q57" s="150"/>
      <c r="R57" s="200"/>
      <c r="S57" s="149">
        <v>440018</v>
      </c>
      <c r="T57" s="150"/>
      <c r="U57" s="150"/>
      <c r="V57" s="150"/>
      <c r="W57" s="200"/>
      <c r="X57" s="201">
        <f t="shared" si="1"/>
        <v>-9982</v>
      </c>
      <c r="Y57" s="152"/>
      <c r="Z57" s="152"/>
      <c r="AA57" s="152"/>
      <c r="AB57" s="153"/>
      <c r="AC57" s="25">
        <f t="shared" si="3"/>
        <v>97.781777777777776</v>
      </c>
      <c r="AD57" s="245" t="s">
        <v>38</v>
      </c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3"/>
      <c r="BI57" s="1"/>
      <c r="BJ57" s="1"/>
      <c r="BK57" s="1"/>
    </row>
    <row r="58" spans="1:63" ht="22.9" customHeight="1" x14ac:dyDescent="0.15">
      <c r="A58" s="305" t="s">
        <v>36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7"/>
      <c r="M58" s="26"/>
      <c r="N58" s="149">
        <v>3500000</v>
      </c>
      <c r="O58" s="150"/>
      <c r="P58" s="150"/>
      <c r="Q58" s="150"/>
      <c r="R58" s="200"/>
      <c r="S58" s="149">
        <v>3558270</v>
      </c>
      <c r="T58" s="150"/>
      <c r="U58" s="150"/>
      <c r="V58" s="150"/>
      <c r="W58" s="200"/>
      <c r="X58" s="201">
        <f t="shared" si="1"/>
        <v>58270</v>
      </c>
      <c r="Y58" s="152"/>
      <c r="Z58" s="152"/>
      <c r="AA58" s="152"/>
      <c r="AB58" s="153"/>
      <c r="AC58" s="25">
        <f t="shared" si="3"/>
        <v>101.66485714285714</v>
      </c>
      <c r="AD58" s="314" t="s">
        <v>126</v>
      </c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6"/>
      <c r="BI58" s="1"/>
      <c r="BJ58" s="1"/>
      <c r="BK58" s="1"/>
    </row>
    <row r="59" spans="1:63" ht="22.9" customHeight="1" x14ac:dyDescent="0.15">
      <c r="A59" s="305" t="s">
        <v>34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7"/>
      <c r="M59" s="26"/>
      <c r="N59" s="149">
        <v>450000</v>
      </c>
      <c r="O59" s="150"/>
      <c r="P59" s="150"/>
      <c r="Q59" s="150"/>
      <c r="R59" s="200"/>
      <c r="S59" s="149">
        <v>376980</v>
      </c>
      <c r="T59" s="150"/>
      <c r="U59" s="150"/>
      <c r="V59" s="150"/>
      <c r="W59" s="200"/>
      <c r="X59" s="201">
        <f t="shared" si="1"/>
        <v>-73020</v>
      </c>
      <c r="Y59" s="152"/>
      <c r="Z59" s="152"/>
      <c r="AA59" s="152"/>
      <c r="AB59" s="153"/>
      <c r="AC59" s="25">
        <f t="shared" si="3"/>
        <v>83.773333333333326</v>
      </c>
      <c r="AD59" s="245" t="s">
        <v>33</v>
      </c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BI59" s="1"/>
      <c r="BJ59" s="1"/>
      <c r="BK59" s="1"/>
    </row>
    <row r="60" spans="1:63" ht="22.9" customHeight="1" x14ac:dyDescent="0.15">
      <c r="A60" s="305" t="s">
        <v>31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26"/>
      <c r="N60" s="149">
        <v>120000</v>
      </c>
      <c r="O60" s="150"/>
      <c r="P60" s="150"/>
      <c r="Q60" s="150"/>
      <c r="R60" s="200"/>
      <c r="S60" s="149">
        <v>78264</v>
      </c>
      <c r="T60" s="150"/>
      <c r="U60" s="150"/>
      <c r="V60" s="150"/>
      <c r="W60" s="200"/>
      <c r="X60" s="201">
        <f t="shared" si="1"/>
        <v>-41736</v>
      </c>
      <c r="Y60" s="152"/>
      <c r="Z60" s="152"/>
      <c r="AA60" s="152"/>
      <c r="AB60" s="153"/>
      <c r="AC60" s="25">
        <f t="shared" si="3"/>
        <v>65.22</v>
      </c>
      <c r="AD60" s="245" t="s">
        <v>119</v>
      </c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  <c r="BI60" s="1"/>
      <c r="BJ60" s="1"/>
      <c r="BK60" s="1"/>
    </row>
    <row r="61" spans="1:63" ht="22.9" customHeight="1" x14ac:dyDescent="0.15">
      <c r="A61" s="305" t="s">
        <v>29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7"/>
      <c r="M61" s="26"/>
      <c r="N61" s="149">
        <v>80000</v>
      </c>
      <c r="O61" s="150"/>
      <c r="P61" s="150"/>
      <c r="Q61" s="150"/>
      <c r="R61" s="200"/>
      <c r="S61" s="149">
        <v>21700</v>
      </c>
      <c r="T61" s="150"/>
      <c r="U61" s="150"/>
      <c r="V61" s="150"/>
      <c r="W61" s="200"/>
      <c r="X61" s="201">
        <f t="shared" si="1"/>
        <v>-58300</v>
      </c>
      <c r="Y61" s="152"/>
      <c r="Z61" s="152"/>
      <c r="AA61" s="152"/>
      <c r="AB61" s="153"/>
      <c r="AC61" s="25">
        <f t="shared" si="3"/>
        <v>27.125</v>
      </c>
      <c r="AD61" s="245" t="s">
        <v>28</v>
      </c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3"/>
      <c r="BI61" s="1"/>
      <c r="BJ61" s="1"/>
      <c r="BK61" s="1"/>
    </row>
    <row r="62" spans="1:63" ht="22.9" customHeight="1" x14ac:dyDescent="0.15">
      <c r="A62" s="305" t="s">
        <v>26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7"/>
      <c r="M62" s="26"/>
      <c r="N62" s="149">
        <v>100000</v>
      </c>
      <c r="O62" s="150"/>
      <c r="P62" s="150"/>
      <c r="Q62" s="150"/>
      <c r="R62" s="200"/>
      <c r="S62" s="149">
        <v>64600</v>
      </c>
      <c r="T62" s="150"/>
      <c r="U62" s="150"/>
      <c r="V62" s="150"/>
      <c r="W62" s="200"/>
      <c r="X62" s="201">
        <f t="shared" si="1"/>
        <v>-35400</v>
      </c>
      <c r="Y62" s="152"/>
      <c r="Z62" s="152"/>
      <c r="AA62" s="152"/>
      <c r="AB62" s="153"/>
      <c r="AC62" s="25">
        <f t="shared" si="3"/>
        <v>64.599999999999994</v>
      </c>
      <c r="AD62" s="245" t="s">
        <v>25</v>
      </c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3"/>
      <c r="BI62" s="1"/>
      <c r="BJ62" s="1"/>
      <c r="BK62" s="1"/>
    </row>
    <row r="63" spans="1:63" ht="22.9" customHeight="1" x14ac:dyDescent="0.15">
      <c r="A63" s="317" t="s">
        <v>24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92"/>
      <c r="N63" s="318">
        <v>100000</v>
      </c>
      <c r="O63" s="319"/>
      <c r="P63" s="319"/>
      <c r="Q63" s="319"/>
      <c r="R63" s="320"/>
      <c r="S63" s="318">
        <v>57783</v>
      </c>
      <c r="T63" s="319"/>
      <c r="U63" s="319"/>
      <c r="V63" s="319"/>
      <c r="W63" s="320"/>
      <c r="X63" s="201">
        <f t="shared" si="1"/>
        <v>-42217</v>
      </c>
      <c r="Y63" s="152"/>
      <c r="Z63" s="152"/>
      <c r="AA63" s="152"/>
      <c r="AB63" s="153"/>
      <c r="AC63" s="25">
        <f t="shared" si="3"/>
        <v>57.783000000000001</v>
      </c>
      <c r="AD63" s="321" t="s">
        <v>23</v>
      </c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3"/>
      <c r="BI63" s="1"/>
      <c r="BJ63" s="1"/>
      <c r="BK63" s="1"/>
    </row>
    <row r="64" spans="1:63" ht="22.9" customHeight="1" x14ac:dyDescent="0.15">
      <c r="A64" s="324" t="s">
        <v>22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92"/>
      <c r="N64" s="318">
        <v>250000</v>
      </c>
      <c r="O64" s="319"/>
      <c r="P64" s="319"/>
      <c r="Q64" s="319"/>
      <c r="R64" s="320"/>
      <c r="S64" s="318">
        <v>291944</v>
      </c>
      <c r="T64" s="319"/>
      <c r="U64" s="319"/>
      <c r="V64" s="319"/>
      <c r="W64" s="320"/>
      <c r="X64" s="201">
        <f t="shared" si="1"/>
        <v>41944</v>
      </c>
      <c r="Y64" s="152"/>
      <c r="Z64" s="152"/>
      <c r="AA64" s="152"/>
      <c r="AB64" s="153"/>
      <c r="AC64" s="25">
        <f t="shared" si="3"/>
        <v>116.77760000000001</v>
      </c>
      <c r="AD64" s="321" t="s">
        <v>21</v>
      </c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3"/>
      <c r="AT64" s="86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1"/>
    </row>
    <row r="65" spans="1:63" ht="22.9" customHeight="1" x14ac:dyDescent="0.15">
      <c r="A65" s="317" t="s">
        <v>20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92"/>
      <c r="N65" s="318">
        <v>150000</v>
      </c>
      <c r="O65" s="319"/>
      <c r="P65" s="319"/>
      <c r="Q65" s="319"/>
      <c r="R65" s="320"/>
      <c r="S65" s="318">
        <v>51044</v>
      </c>
      <c r="T65" s="319"/>
      <c r="U65" s="319"/>
      <c r="V65" s="319"/>
      <c r="W65" s="320"/>
      <c r="X65" s="201">
        <f t="shared" si="1"/>
        <v>-98956</v>
      </c>
      <c r="Y65" s="152"/>
      <c r="Z65" s="152"/>
      <c r="AA65" s="152"/>
      <c r="AB65" s="153"/>
      <c r="AC65" s="25">
        <f t="shared" si="3"/>
        <v>34.029333333333334</v>
      </c>
      <c r="AD65" s="321" t="s">
        <v>149</v>
      </c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3"/>
      <c r="AT65" s="91"/>
      <c r="AU65" s="91"/>
      <c r="AV65" s="91"/>
      <c r="AW65" s="87"/>
      <c r="AX65" s="87"/>
      <c r="AY65" s="87"/>
      <c r="AZ65" s="87"/>
      <c r="BA65" s="87"/>
      <c r="BB65" s="87"/>
      <c r="BC65" s="87"/>
      <c r="BD65" s="87"/>
      <c r="BE65" s="88"/>
      <c r="BF65" s="88"/>
      <c r="BG65" s="88"/>
      <c r="BH65" s="2"/>
      <c r="BI65" s="2"/>
      <c r="BJ65" s="2"/>
      <c r="BK65" s="1"/>
    </row>
    <row r="66" spans="1:63" ht="22.9" customHeight="1" x14ac:dyDescent="0.15">
      <c r="A66" s="286" t="s">
        <v>163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378"/>
      <c r="M66" s="106"/>
      <c r="N66" s="379"/>
      <c r="O66" s="380"/>
      <c r="P66" s="380"/>
      <c r="Q66" s="380"/>
      <c r="R66" s="381"/>
      <c r="S66" s="149">
        <v>5580</v>
      </c>
      <c r="T66" s="150"/>
      <c r="U66" s="150"/>
      <c r="V66" s="150"/>
      <c r="W66" s="200"/>
      <c r="X66" s="382"/>
      <c r="Y66" s="383"/>
      <c r="Z66" s="383"/>
      <c r="AA66" s="383"/>
      <c r="AB66" s="384"/>
      <c r="AC66" s="25"/>
      <c r="AD66" s="385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7"/>
      <c r="AT66" s="91"/>
      <c r="AU66" s="91"/>
      <c r="AV66" s="91"/>
      <c r="AW66" s="87"/>
      <c r="AX66" s="87"/>
      <c r="AY66" s="87"/>
      <c r="AZ66" s="87"/>
      <c r="BA66" s="87"/>
      <c r="BB66" s="87"/>
      <c r="BC66" s="87"/>
      <c r="BD66" s="87"/>
      <c r="BE66" s="88"/>
      <c r="BF66" s="88"/>
      <c r="BG66" s="88"/>
      <c r="BH66" s="2"/>
      <c r="BI66" s="2"/>
      <c r="BJ66" s="2"/>
      <c r="BK66" s="1"/>
    </row>
    <row r="67" spans="1:63" ht="22.9" customHeight="1" x14ac:dyDescent="0.15">
      <c r="A67" s="325" t="s">
        <v>18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95"/>
      <c r="N67" s="326">
        <f>SUM(N44:R65)</f>
        <v>10850000</v>
      </c>
      <c r="O67" s="327"/>
      <c r="P67" s="327"/>
      <c r="Q67" s="327"/>
      <c r="R67" s="328"/>
      <c r="S67" s="326">
        <f>SUM(S44:W66)</f>
        <v>9816214</v>
      </c>
      <c r="T67" s="327"/>
      <c r="U67" s="327"/>
      <c r="V67" s="327"/>
      <c r="W67" s="328"/>
      <c r="X67" s="329">
        <f>SUM(X43:AB65)</f>
        <v>-1039366</v>
      </c>
      <c r="Y67" s="236"/>
      <c r="Z67" s="236"/>
      <c r="AA67" s="236"/>
      <c r="AB67" s="237"/>
      <c r="AC67" s="21">
        <f t="shared" si="3"/>
        <v>90.472018433179727</v>
      </c>
      <c r="AD67" s="330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2"/>
      <c r="BH67" s="1"/>
      <c r="BI67" s="1"/>
      <c r="BJ67" s="1"/>
      <c r="BK67" s="1"/>
    </row>
    <row r="68" spans="1:63" ht="22.9" customHeight="1" thickBot="1" x14ac:dyDescent="0.2">
      <c r="A68" s="333" t="s">
        <v>17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20"/>
      <c r="N68" s="334">
        <f>SUM(N40+N67)</f>
        <v>40788357</v>
      </c>
      <c r="O68" s="335"/>
      <c r="P68" s="335"/>
      <c r="Q68" s="335"/>
      <c r="R68" s="336"/>
      <c r="S68" s="334">
        <f>SUM(S40+S67)</f>
        <v>41960054</v>
      </c>
      <c r="T68" s="335"/>
      <c r="U68" s="335"/>
      <c r="V68" s="335"/>
      <c r="W68" s="336"/>
      <c r="X68" s="337">
        <f>SUM(X40+X67)</f>
        <v>1166117</v>
      </c>
      <c r="Y68" s="168"/>
      <c r="Z68" s="168"/>
      <c r="AA68" s="168"/>
      <c r="AB68" s="169"/>
      <c r="AC68" s="19">
        <f t="shared" si="3"/>
        <v>102.87262612710779</v>
      </c>
      <c r="AD68" s="338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40"/>
      <c r="AT68" s="1"/>
      <c r="AU68" s="1"/>
      <c r="AV68" s="341" t="s">
        <v>16</v>
      </c>
      <c r="AW68" s="341"/>
      <c r="AX68" s="341"/>
      <c r="AY68" s="341"/>
      <c r="AZ68" s="341" t="s">
        <v>15</v>
      </c>
      <c r="BA68" s="341"/>
      <c r="BB68" s="341"/>
      <c r="BC68" s="341"/>
      <c r="BD68" s="341" t="s">
        <v>14</v>
      </c>
      <c r="BE68" s="341"/>
      <c r="BF68" s="341"/>
      <c r="BG68" s="109" t="s">
        <v>13</v>
      </c>
      <c r="BH68" s="109"/>
      <c r="BI68" s="109"/>
      <c r="BJ68" s="1"/>
      <c r="BK68" s="1"/>
    </row>
    <row r="69" spans="1:63" ht="22.9" customHeight="1" thickBot="1" x14ac:dyDescent="0.2">
      <c r="A69" s="342" t="s">
        <v>12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94"/>
      <c r="N69" s="344">
        <v>5240260</v>
      </c>
      <c r="O69" s="345"/>
      <c r="P69" s="345"/>
      <c r="Q69" s="345"/>
      <c r="R69" s="346"/>
      <c r="S69" s="344">
        <v>4817712</v>
      </c>
      <c r="T69" s="345"/>
      <c r="U69" s="345"/>
      <c r="V69" s="345"/>
      <c r="W69" s="346"/>
      <c r="X69" s="347">
        <f>SUM(S69-N69)</f>
        <v>-422548</v>
      </c>
      <c r="Y69" s="348"/>
      <c r="Z69" s="348"/>
      <c r="AA69" s="348"/>
      <c r="AB69" s="349"/>
      <c r="AC69" s="17">
        <f t="shared" si="3"/>
        <v>91.936506967211557</v>
      </c>
      <c r="AD69" s="350" t="s">
        <v>9</v>
      </c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2"/>
      <c r="AT69" s="1"/>
      <c r="AU69" s="1"/>
      <c r="AV69" s="353">
        <f>SUM(AW21+AW41)</f>
        <v>1242600</v>
      </c>
      <c r="AW69" s="354"/>
      <c r="AX69" s="354"/>
      <c r="AY69" s="354"/>
      <c r="AZ69" s="354">
        <f>SUM(BA21)</f>
        <v>54609.600000000006</v>
      </c>
      <c r="BA69" s="354"/>
      <c r="BB69" s="354"/>
      <c r="BC69" s="354"/>
      <c r="BD69" s="354">
        <f>SUM(BE21+BE41)</f>
        <v>18000</v>
      </c>
      <c r="BE69" s="354"/>
      <c r="BF69" s="354"/>
      <c r="BG69" s="354">
        <f>SUM(AV69:BF69)</f>
        <v>1315209.6000000001</v>
      </c>
      <c r="BH69" s="354"/>
      <c r="BI69" s="355"/>
      <c r="BJ69" s="1"/>
      <c r="BK69" s="1"/>
    </row>
    <row r="70" spans="1:63" ht="22.9" customHeight="1" x14ac:dyDescent="0.15">
      <c r="A70" s="356" t="s">
        <v>11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9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22.9" customHeight="1" x14ac:dyDescent="0.15">
      <c r="A71" s="324" t="s">
        <v>10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92"/>
      <c r="N71" s="318">
        <v>408000</v>
      </c>
      <c r="O71" s="319"/>
      <c r="P71" s="319"/>
      <c r="Q71" s="319"/>
      <c r="R71" s="320"/>
      <c r="S71" s="318">
        <v>160920</v>
      </c>
      <c r="T71" s="319"/>
      <c r="U71" s="319"/>
      <c r="V71" s="319"/>
      <c r="W71" s="320"/>
      <c r="X71" s="201">
        <f t="shared" ref="X71:X75" si="4">SUM(S71-N71)</f>
        <v>-247080</v>
      </c>
      <c r="Y71" s="152"/>
      <c r="Z71" s="152"/>
      <c r="AA71" s="152"/>
      <c r="AB71" s="153"/>
      <c r="AC71" s="15">
        <f>SUM(S71/N71%)</f>
        <v>39.441176470588232</v>
      </c>
      <c r="AD71" s="360" t="s">
        <v>9</v>
      </c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3"/>
      <c r="AT71" s="14"/>
      <c r="AU71" s="2" t="s">
        <v>8</v>
      </c>
      <c r="AV71" s="2"/>
      <c r="AW71" s="2"/>
      <c r="AX71" s="361">
        <v>3200000</v>
      </c>
      <c r="AY71" s="361"/>
      <c r="AZ71" s="361"/>
      <c r="BA71" s="361"/>
      <c r="BB71" s="2"/>
      <c r="BC71" s="2"/>
      <c r="BD71" s="2"/>
      <c r="BE71" s="2"/>
      <c r="BF71" s="2"/>
      <c r="BG71" s="362">
        <v>0.09</v>
      </c>
      <c r="BH71" s="363"/>
      <c r="BI71" s="1"/>
      <c r="BJ71" s="1"/>
      <c r="BK71" s="1"/>
    </row>
    <row r="72" spans="1:63" ht="22.9" customHeight="1" x14ac:dyDescent="0.15">
      <c r="A72" s="364" t="s">
        <v>7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6"/>
      <c r="M72" s="12"/>
      <c r="N72" s="367">
        <f>SUM(N68+N69+N71)</f>
        <v>46436617</v>
      </c>
      <c r="O72" s="368"/>
      <c r="P72" s="368"/>
      <c r="Q72" s="368"/>
      <c r="R72" s="369"/>
      <c r="S72" s="370">
        <f>SUM(S68+S69+S71)</f>
        <v>46938686</v>
      </c>
      <c r="T72" s="371"/>
      <c r="U72" s="371"/>
      <c r="V72" s="371"/>
      <c r="W72" s="372"/>
      <c r="X72" s="167">
        <f t="shared" si="4"/>
        <v>502069</v>
      </c>
      <c r="Y72" s="168"/>
      <c r="Z72" s="168"/>
      <c r="AA72" s="168"/>
      <c r="AB72" s="169"/>
      <c r="AC72" s="6">
        <f>SUM(S72/N72%)</f>
        <v>101.08119202568095</v>
      </c>
      <c r="AD72" s="373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6"/>
      <c r="AT72" s="11"/>
      <c r="AU72" s="374" t="s">
        <v>6</v>
      </c>
      <c r="AV72" s="374"/>
      <c r="AW72" s="374"/>
      <c r="AX72" s="375">
        <f>SUM(AX71)</f>
        <v>3200000</v>
      </c>
      <c r="AY72" s="375"/>
      <c r="AZ72" s="375"/>
      <c r="BA72" s="375"/>
      <c r="BB72" s="10"/>
      <c r="BC72" s="10"/>
      <c r="BD72" s="10"/>
      <c r="BE72" s="10"/>
      <c r="BF72" s="10"/>
      <c r="BG72" s="10"/>
      <c r="BH72" s="10"/>
      <c r="BI72" s="1"/>
      <c r="BJ72" s="1"/>
      <c r="BK72" s="1"/>
    </row>
    <row r="73" spans="1:63" ht="22.9" customHeight="1" thickBot="1" x14ac:dyDescent="0.2">
      <c r="A73" s="393" t="s">
        <v>5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5"/>
      <c r="M73" s="9"/>
      <c r="N73" s="396">
        <f>SUM(N31-N72)</f>
        <v>591020</v>
      </c>
      <c r="O73" s="397"/>
      <c r="P73" s="397"/>
      <c r="Q73" s="397"/>
      <c r="R73" s="398"/>
      <c r="S73" s="396">
        <f>SUM(S31-S72)</f>
        <v>5899</v>
      </c>
      <c r="T73" s="397"/>
      <c r="U73" s="397"/>
      <c r="V73" s="397"/>
      <c r="W73" s="398"/>
      <c r="X73" s="392">
        <f t="shared" si="4"/>
        <v>-585121</v>
      </c>
      <c r="Y73" s="392"/>
      <c r="Z73" s="392"/>
      <c r="AA73" s="392"/>
      <c r="AB73" s="392"/>
      <c r="AC73" s="8">
        <f>SUM(S73/N73%)</f>
        <v>0.99810497106696905</v>
      </c>
      <c r="AD73" s="399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3" ht="22.9" customHeight="1" x14ac:dyDescent="0.15">
      <c r="A74" s="402" t="s">
        <v>4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7"/>
      <c r="N74" s="404">
        <v>62274372</v>
      </c>
      <c r="O74" s="405"/>
      <c r="P74" s="405"/>
      <c r="Q74" s="405"/>
      <c r="R74" s="406"/>
      <c r="S74" s="404">
        <v>62274372</v>
      </c>
      <c r="T74" s="405"/>
      <c r="U74" s="405"/>
      <c r="V74" s="405"/>
      <c r="W74" s="406"/>
      <c r="X74" s="392">
        <f t="shared" si="4"/>
        <v>0</v>
      </c>
      <c r="Y74" s="392"/>
      <c r="Z74" s="392"/>
      <c r="AA74" s="392"/>
      <c r="AB74" s="392"/>
      <c r="AC74" s="6">
        <f>SUM(S74/N74%)</f>
        <v>100</v>
      </c>
      <c r="AD74" s="338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40"/>
      <c r="AT74" s="5" t="s">
        <v>3</v>
      </c>
      <c r="AU74" s="5"/>
      <c r="AV74" s="5"/>
      <c r="AW74" s="5"/>
      <c r="AX74" s="5"/>
      <c r="AY74" s="5"/>
      <c r="AZ74" s="1"/>
      <c r="BA74" s="1"/>
      <c r="BB74" s="1"/>
      <c r="BC74" s="1"/>
      <c r="BD74" s="1"/>
      <c r="BE74" s="1"/>
      <c r="BF74" s="1"/>
      <c r="BG74" s="1"/>
      <c r="BH74" s="1"/>
    </row>
    <row r="75" spans="1:63" ht="22.9" customHeight="1" x14ac:dyDescent="0.15">
      <c r="A75" s="388" t="s">
        <v>2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4"/>
      <c r="N75" s="390">
        <f>SUM(N73:R74)</f>
        <v>62865392</v>
      </c>
      <c r="O75" s="391"/>
      <c r="P75" s="391"/>
      <c r="Q75" s="391"/>
      <c r="R75" s="391"/>
      <c r="S75" s="390">
        <f>SUM(S73:W74)</f>
        <v>62280271</v>
      </c>
      <c r="T75" s="391"/>
      <c r="U75" s="391"/>
      <c r="V75" s="391"/>
      <c r="W75" s="391"/>
      <c r="X75" s="392">
        <f t="shared" si="4"/>
        <v>-585121</v>
      </c>
      <c r="Y75" s="392"/>
      <c r="Z75" s="392"/>
      <c r="AA75" s="392"/>
      <c r="AB75" s="392"/>
      <c r="AC75" s="3">
        <f>SUM(S75/N75%)</f>
        <v>99.069247830348374</v>
      </c>
      <c r="AD75" s="350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2"/>
      <c r="AT75" s="376">
        <v>181</v>
      </c>
      <c r="AU75" s="376"/>
      <c r="AV75" s="376"/>
      <c r="AW75" s="376"/>
      <c r="AX75" s="2" t="s">
        <v>0</v>
      </c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22.9" customHeight="1" x14ac:dyDescent="0.15">
      <c r="AT76" s="376">
        <v>16.600000000000001</v>
      </c>
      <c r="AU76" s="376"/>
      <c r="AV76" s="376"/>
      <c r="AW76" s="376"/>
      <c r="AX76" s="2" t="s">
        <v>1</v>
      </c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22.9" customHeight="1" x14ac:dyDescent="0.15">
      <c r="AT77" s="376">
        <f>SUM(AT75-AT76)</f>
        <v>164.4</v>
      </c>
      <c r="AU77" s="376"/>
      <c r="AV77" s="376"/>
      <c r="AW77" s="376"/>
      <c r="AX77" s="2" t="s">
        <v>0</v>
      </c>
      <c r="AY77" s="377">
        <f>SUM(AT77/AT75%)</f>
        <v>90.828729281767963</v>
      </c>
      <c r="AZ77" s="377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22.9" customHeight="1" x14ac:dyDescent="0.15">
      <c r="BI78" s="1"/>
      <c r="BJ78" s="1"/>
      <c r="BK78" s="1"/>
    </row>
    <row r="79" spans="1:63" ht="22.9" customHeight="1" x14ac:dyDescent="0.15">
      <c r="BI79" s="1"/>
      <c r="BJ79" s="1"/>
      <c r="BK79" s="1"/>
    </row>
    <row r="80" spans="1:63" ht="22.9" customHeight="1" x14ac:dyDescent="0.15">
      <c r="BI80" s="1"/>
      <c r="BJ80" s="1"/>
      <c r="BK80" s="1"/>
    </row>
    <row r="81" spans="46:63" ht="22.9" customHeight="1" x14ac:dyDescent="0.15">
      <c r="BI81" s="1"/>
      <c r="BJ81" s="1"/>
      <c r="BK81" s="1"/>
    </row>
    <row r="82" spans="46:63" ht="22.9" customHeight="1" x14ac:dyDescent="0.15">
      <c r="BI82" s="1"/>
      <c r="BJ82" s="1"/>
      <c r="BK82" s="1"/>
    </row>
    <row r="83" spans="46:63" ht="22.9" customHeight="1" x14ac:dyDescent="0.15">
      <c r="BI83" s="1"/>
      <c r="BJ83" s="1"/>
      <c r="BK83" s="1"/>
    </row>
    <row r="84" spans="46:63" ht="22.9" customHeight="1" x14ac:dyDescent="0.15">
      <c r="BI84" s="1"/>
      <c r="BJ84" s="1"/>
      <c r="BK84" s="1"/>
    </row>
    <row r="85" spans="46:63" ht="22.9" customHeight="1" x14ac:dyDescent="0.15"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46:63" ht="22.9" customHeight="1" x14ac:dyDescent="0.15"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46:63" ht="22.9" customHeight="1" x14ac:dyDescent="0.15"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46:63" ht="22.9" customHeight="1" x14ac:dyDescent="0.15"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46:63" ht="22.9" customHeight="1" x14ac:dyDescent="0.15"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46:63" ht="22.9" customHeight="1" x14ac:dyDescent="0.15"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46:63" ht="22.9" customHeight="1" x14ac:dyDescent="0.15"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46:63" ht="22.9" customHeight="1" x14ac:dyDescent="0.15"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46:63" ht="22.9" customHeight="1" x14ac:dyDescent="0.15"/>
    <row r="94" spans="46:63" ht="22.9" customHeight="1" x14ac:dyDescent="0.15"/>
    <row r="95" spans="46:63" ht="22.9" customHeight="1" x14ac:dyDescent="0.15"/>
    <row r="96" spans="46:63" ht="22.9" customHeight="1" x14ac:dyDescent="0.15"/>
    <row r="97" ht="22.9" customHeight="1" x14ac:dyDescent="0.15"/>
    <row r="98" ht="22.9" customHeight="1" x14ac:dyDescent="0.15"/>
    <row r="99" ht="22.9" customHeight="1" x14ac:dyDescent="0.15"/>
    <row r="100" ht="22.9" customHeight="1" x14ac:dyDescent="0.15"/>
    <row r="101" ht="22.9" customHeight="1" x14ac:dyDescent="0.15"/>
    <row r="102" ht="22.9" customHeight="1" x14ac:dyDescent="0.15"/>
    <row r="103" ht="22.9" customHeight="1" x14ac:dyDescent="0.15"/>
    <row r="104" ht="22.9" customHeight="1" x14ac:dyDescent="0.15"/>
    <row r="105" ht="22.9" customHeight="1" x14ac:dyDescent="0.15"/>
    <row r="106" ht="22.9" customHeight="1" x14ac:dyDescent="0.15"/>
    <row r="107" ht="22.9" customHeight="1" x14ac:dyDescent="0.15"/>
    <row r="108" ht="22.9" customHeight="1" x14ac:dyDescent="0.15"/>
    <row r="109" ht="22.9" customHeight="1" x14ac:dyDescent="0.15"/>
    <row r="110" ht="22.9" customHeight="1" x14ac:dyDescent="0.15"/>
    <row r="111" ht="22.9" customHeight="1" x14ac:dyDescent="0.15"/>
    <row r="112" ht="22.9" customHeight="1" x14ac:dyDescent="0.15"/>
    <row r="113" ht="22.9" customHeight="1" x14ac:dyDescent="0.15"/>
    <row r="114" ht="22.9" customHeight="1" x14ac:dyDescent="0.15"/>
    <row r="115" ht="22.9" customHeight="1" x14ac:dyDescent="0.15"/>
    <row r="116" ht="22.9" customHeight="1" x14ac:dyDescent="0.15"/>
  </sheetData>
  <mergeCells count="489">
    <mergeCell ref="X74:AB74"/>
    <mergeCell ref="AD74:AR74"/>
    <mergeCell ref="A72:L72"/>
    <mergeCell ref="N72:R72"/>
    <mergeCell ref="S72:W72"/>
    <mergeCell ref="X72:AB72"/>
    <mergeCell ref="AD72:AR72"/>
    <mergeCell ref="AU72:AW72"/>
    <mergeCell ref="AX72:BA72"/>
    <mergeCell ref="AT76:AW76"/>
    <mergeCell ref="AT77:AW77"/>
    <mergeCell ref="AY77:AZ77"/>
    <mergeCell ref="A75:L75"/>
    <mergeCell ref="N75:R75"/>
    <mergeCell ref="S75:W75"/>
    <mergeCell ref="X75:AB75"/>
    <mergeCell ref="AD75:AR75"/>
    <mergeCell ref="AT75:AW75"/>
    <mergeCell ref="A73:L73"/>
    <mergeCell ref="N73:R73"/>
    <mergeCell ref="S73:W73"/>
    <mergeCell ref="X73:AB73"/>
    <mergeCell ref="AD73:AR73"/>
    <mergeCell ref="A74:L74"/>
    <mergeCell ref="N74:R74"/>
    <mergeCell ref="S74:W74"/>
    <mergeCell ref="A70:AC70"/>
    <mergeCell ref="AD70:AR70"/>
    <mergeCell ref="A71:L71"/>
    <mergeCell ref="N71:R71"/>
    <mergeCell ref="S71:W71"/>
    <mergeCell ref="X71:AB71"/>
    <mergeCell ref="AD71:AR71"/>
    <mergeCell ref="AX71:BA71"/>
    <mergeCell ref="BG71:BH71"/>
    <mergeCell ref="A69:L69"/>
    <mergeCell ref="N69:R69"/>
    <mergeCell ref="S69:W69"/>
    <mergeCell ref="X69:AB69"/>
    <mergeCell ref="AD69:AR69"/>
    <mergeCell ref="AV69:AY69"/>
    <mergeCell ref="AZ69:BC69"/>
    <mergeCell ref="BD69:BF69"/>
    <mergeCell ref="BG69:BI69"/>
    <mergeCell ref="A68:L68"/>
    <mergeCell ref="N68:R68"/>
    <mergeCell ref="S68:W68"/>
    <mergeCell ref="X68:AB68"/>
    <mergeCell ref="AD68:AR68"/>
    <mergeCell ref="AV68:AY68"/>
    <mergeCell ref="AZ68:BC68"/>
    <mergeCell ref="BD68:BF68"/>
    <mergeCell ref="BG68:BI68"/>
    <mergeCell ref="A65:L65"/>
    <mergeCell ref="N65:R65"/>
    <mergeCell ref="S65:W65"/>
    <mergeCell ref="X65:AB65"/>
    <mergeCell ref="AD65:AR65"/>
    <mergeCell ref="A67:L67"/>
    <mergeCell ref="N67:R67"/>
    <mergeCell ref="S67:W67"/>
    <mergeCell ref="X67:AB67"/>
    <mergeCell ref="AD67:AR67"/>
    <mergeCell ref="A66:L66"/>
    <mergeCell ref="N66:R66"/>
    <mergeCell ref="S66:W66"/>
    <mergeCell ref="X66:AB66"/>
    <mergeCell ref="AD66:AR66"/>
    <mergeCell ref="A63:L63"/>
    <mergeCell ref="N63:R63"/>
    <mergeCell ref="S63:W63"/>
    <mergeCell ref="X63:AB63"/>
    <mergeCell ref="AD63:AR63"/>
    <mergeCell ref="A64:L64"/>
    <mergeCell ref="N64:R64"/>
    <mergeCell ref="S64:W64"/>
    <mergeCell ref="X64:AB64"/>
    <mergeCell ref="AD64:AR64"/>
    <mergeCell ref="A61:L61"/>
    <mergeCell ref="N61:R61"/>
    <mergeCell ref="S61:W61"/>
    <mergeCell ref="X61:AB61"/>
    <mergeCell ref="AD61:AR61"/>
    <mergeCell ref="A62:L62"/>
    <mergeCell ref="N62:R62"/>
    <mergeCell ref="S62:W62"/>
    <mergeCell ref="X62:AB62"/>
    <mergeCell ref="AD62:AR62"/>
    <mergeCell ref="A59:L59"/>
    <mergeCell ref="N59:R59"/>
    <mergeCell ref="S59:W59"/>
    <mergeCell ref="X59:AB59"/>
    <mergeCell ref="AD59:AR59"/>
    <mergeCell ref="A60:L60"/>
    <mergeCell ref="N60:R60"/>
    <mergeCell ref="S60:W60"/>
    <mergeCell ref="X60:AB60"/>
    <mergeCell ref="AD60:AR60"/>
    <mergeCell ref="A57:L57"/>
    <mergeCell ref="N57:R57"/>
    <mergeCell ref="S57:W57"/>
    <mergeCell ref="X57:AB57"/>
    <mergeCell ref="AD57:AR57"/>
    <mergeCell ref="A58:L58"/>
    <mergeCell ref="N58:R58"/>
    <mergeCell ref="S58:W58"/>
    <mergeCell ref="X58:AB58"/>
    <mergeCell ref="AD58:AR58"/>
    <mergeCell ref="A55:L55"/>
    <mergeCell ref="N55:R55"/>
    <mergeCell ref="S55:W55"/>
    <mergeCell ref="X55:AB55"/>
    <mergeCell ref="AD55:AR55"/>
    <mergeCell ref="A56:L56"/>
    <mergeCell ref="N56:R56"/>
    <mergeCell ref="S56:W56"/>
    <mergeCell ref="X56:AB56"/>
    <mergeCell ref="AD56:AR56"/>
    <mergeCell ref="A53:L53"/>
    <mergeCell ref="N53:R53"/>
    <mergeCell ref="S53:W53"/>
    <mergeCell ref="X53:AB53"/>
    <mergeCell ref="AD53:AR53"/>
    <mergeCell ref="A54:L54"/>
    <mergeCell ref="N54:R54"/>
    <mergeCell ref="S54:W54"/>
    <mergeCell ref="X54:AB54"/>
    <mergeCell ref="AD54:AR54"/>
    <mergeCell ref="A51:L51"/>
    <mergeCell ref="N51:R51"/>
    <mergeCell ref="S51:W51"/>
    <mergeCell ref="X51:AB51"/>
    <mergeCell ref="AD51:AR51"/>
    <mergeCell ref="A52:L52"/>
    <mergeCell ref="N52:R52"/>
    <mergeCell ref="S52:W52"/>
    <mergeCell ref="X52:AB52"/>
    <mergeCell ref="AD52:AR52"/>
    <mergeCell ref="A49:L49"/>
    <mergeCell ref="N49:R49"/>
    <mergeCell ref="S49:W49"/>
    <mergeCell ref="X49:AB49"/>
    <mergeCell ref="AD49:AR49"/>
    <mergeCell ref="A50:L50"/>
    <mergeCell ref="N50:R50"/>
    <mergeCell ref="S50:W50"/>
    <mergeCell ref="X50:AB50"/>
    <mergeCell ref="AD50:AR50"/>
    <mergeCell ref="A47:L47"/>
    <mergeCell ref="N47:R47"/>
    <mergeCell ref="S47:W47"/>
    <mergeCell ref="X47:AB47"/>
    <mergeCell ref="AD47:AR47"/>
    <mergeCell ref="A48:L48"/>
    <mergeCell ref="N48:R48"/>
    <mergeCell ref="S48:W48"/>
    <mergeCell ref="X48:AB48"/>
    <mergeCell ref="AD48:AR48"/>
    <mergeCell ref="A45:L45"/>
    <mergeCell ref="N45:R45"/>
    <mergeCell ref="S45:W45"/>
    <mergeCell ref="X45:AB45"/>
    <mergeCell ref="AD45:AR45"/>
    <mergeCell ref="A46:L46"/>
    <mergeCell ref="N46:R46"/>
    <mergeCell ref="S46:W46"/>
    <mergeCell ref="X46:AB46"/>
    <mergeCell ref="AD46:AR46"/>
    <mergeCell ref="A43:L43"/>
    <mergeCell ref="N43:R43"/>
    <mergeCell ref="S43:W43"/>
    <mergeCell ref="X43:AB43"/>
    <mergeCell ref="AD43:AR43"/>
    <mergeCell ref="A44:L44"/>
    <mergeCell ref="N44:R44"/>
    <mergeCell ref="S44:W44"/>
    <mergeCell ref="X44:AB44"/>
    <mergeCell ref="AD44:AR44"/>
    <mergeCell ref="AW40:AZ40"/>
    <mergeCell ref="BA40:BD40"/>
    <mergeCell ref="BE40:BG40"/>
    <mergeCell ref="A41:M42"/>
    <mergeCell ref="N41:R41"/>
    <mergeCell ref="S41:W41"/>
    <mergeCell ref="X41:AB41"/>
    <mergeCell ref="AD41:AR42"/>
    <mergeCell ref="AT41:AV41"/>
    <mergeCell ref="AW41:AZ41"/>
    <mergeCell ref="A40:L40"/>
    <mergeCell ref="N40:R40"/>
    <mergeCell ref="S40:W40"/>
    <mergeCell ref="X40:AB40"/>
    <mergeCell ref="AD40:AR40"/>
    <mergeCell ref="AT40:AV40"/>
    <mergeCell ref="BA41:BD41"/>
    <mergeCell ref="BE41:BG41"/>
    <mergeCell ref="N42:R42"/>
    <mergeCell ref="S42:W42"/>
    <mergeCell ref="X42:AB42"/>
    <mergeCell ref="A39:L39"/>
    <mergeCell ref="N39:R39"/>
    <mergeCell ref="S39:W39"/>
    <mergeCell ref="X39:AB39"/>
    <mergeCell ref="AD39:AR39"/>
    <mergeCell ref="A38:L38"/>
    <mergeCell ref="N38:R38"/>
    <mergeCell ref="S38:W38"/>
    <mergeCell ref="X38:AB38"/>
    <mergeCell ref="AD38:AR38"/>
    <mergeCell ref="A37:L37"/>
    <mergeCell ref="N37:R37"/>
    <mergeCell ref="S37:W37"/>
    <mergeCell ref="X37:AB37"/>
    <mergeCell ref="AD37:AR37"/>
    <mergeCell ref="AW37:AZ37"/>
    <mergeCell ref="BA37:BD37"/>
    <mergeCell ref="BE37:BG37"/>
    <mergeCell ref="AW38:AZ38"/>
    <mergeCell ref="BA38:BD38"/>
    <mergeCell ref="BE38:BG38"/>
    <mergeCell ref="AT38:AV38"/>
    <mergeCell ref="A36:L36"/>
    <mergeCell ref="N36:R36"/>
    <mergeCell ref="S36:W36"/>
    <mergeCell ref="X36:AB36"/>
    <mergeCell ref="AD36:AR36"/>
    <mergeCell ref="AT36:AV36"/>
    <mergeCell ref="AW36:AZ36"/>
    <mergeCell ref="BA36:BD36"/>
    <mergeCell ref="BE36:BG36"/>
    <mergeCell ref="AW34:AZ34"/>
    <mergeCell ref="BA34:BD34"/>
    <mergeCell ref="BE34:BG34"/>
    <mergeCell ref="A35:L35"/>
    <mergeCell ref="N35:R35"/>
    <mergeCell ref="S35:W35"/>
    <mergeCell ref="X35:AB35"/>
    <mergeCell ref="AD35:AR35"/>
    <mergeCell ref="AT35:AV35"/>
    <mergeCell ref="AW35:AZ35"/>
    <mergeCell ref="A34:L34"/>
    <mergeCell ref="N34:R34"/>
    <mergeCell ref="S34:W34"/>
    <mergeCell ref="X34:AB34"/>
    <mergeCell ref="AD34:AR34"/>
    <mergeCell ref="AT34:AV34"/>
    <mergeCell ref="BA35:BD35"/>
    <mergeCell ref="BE35:BG35"/>
    <mergeCell ref="BE32:BG32"/>
    <mergeCell ref="A33:W33"/>
    <mergeCell ref="X33:AB33"/>
    <mergeCell ref="AD33:AR33"/>
    <mergeCell ref="AT33:AV33"/>
    <mergeCell ref="AW33:AZ33"/>
    <mergeCell ref="BA33:BD33"/>
    <mergeCell ref="BE33:BG33"/>
    <mergeCell ref="BA31:BD31"/>
    <mergeCell ref="BE31:BG31"/>
    <mergeCell ref="A32:L32"/>
    <mergeCell ref="N32:R32"/>
    <mergeCell ref="S32:W32"/>
    <mergeCell ref="X32:AB32"/>
    <mergeCell ref="AD32:AR32"/>
    <mergeCell ref="AT32:AV32"/>
    <mergeCell ref="AW32:AZ32"/>
    <mergeCell ref="BA32:BD32"/>
    <mergeCell ref="AW30:AZ30"/>
    <mergeCell ref="BA30:BD30"/>
    <mergeCell ref="BE30:BG30"/>
    <mergeCell ref="A31:L31"/>
    <mergeCell ref="N31:R31"/>
    <mergeCell ref="S31:W31"/>
    <mergeCell ref="X31:AB31"/>
    <mergeCell ref="AD31:AR31"/>
    <mergeCell ref="AT31:AV31"/>
    <mergeCell ref="AW31:AZ31"/>
    <mergeCell ref="A30:L30"/>
    <mergeCell ref="N30:R30"/>
    <mergeCell ref="S30:W30"/>
    <mergeCell ref="X30:AB30"/>
    <mergeCell ref="AD30:AR30"/>
    <mergeCell ref="AT30:AV30"/>
    <mergeCell ref="A29:L29"/>
    <mergeCell ref="N29:R29"/>
    <mergeCell ref="S29:W29"/>
    <mergeCell ref="X29:AB29"/>
    <mergeCell ref="AD29:AR29"/>
    <mergeCell ref="AT29:AV29"/>
    <mergeCell ref="AW29:AZ29"/>
    <mergeCell ref="BA29:BD29"/>
    <mergeCell ref="BE29:BG29"/>
    <mergeCell ref="A28:L28"/>
    <mergeCell ref="N28:R28"/>
    <mergeCell ref="S28:W28"/>
    <mergeCell ref="X28:AB28"/>
    <mergeCell ref="AD28:AR28"/>
    <mergeCell ref="AT28:AV28"/>
    <mergeCell ref="AW28:AZ28"/>
    <mergeCell ref="BA28:BD28"/>
    <mergeCell ref="BE28:BG28"/>
    <mergeCell ref="AW26:AZ26"/>
    <mergeCell ref="BA26:BD26"/>
    <mergeCell ref="BE26:BG26"/>
    <mergeCell ref="A27:L27"/>
    <mergeCell ref="N27:R27"/>
    <mergeCell ref="S27:W27"/>
    <mergeCell ref="X27:AB27"/>
    <mergeCell ref="AD27:AR27"/>
    <mergeCell ref="AT27:AV27"/>
    <mergeCell ref="AW27:AZ27"/>
    <mergeCell ref="A26:L26"/>
    <mergeCell ref="N26:R26"/>
    <mergeCell ref="S26:W26"/>
    <mergeCell ref="X26:AB26"/>
    <mergeCell ref="AD26:AR26"/>
    <mergeCell ref="AT26:AV26"/>
    <mergeCell ref="BA27:BD27"/>
    <mergeCell ref="BE27:BG27"/>
    <mergeCell ref="BE24:BG24"/>
    <mergeCell ref="A25:L25"/>
    <mergeCell ref="N25:R25"/>
    <mergeCell ref="S25:W25"/>
    <mergeCell ref="X25:AB25"/>
    <mergeCell ref="AD25:AR25"/>
    <mergeCell ref="AT25:AV25"/>
    <mergeCell ref="AW25:AZ25"/>
    <mergeCell ref="BA25:BD25"/>
    <mergeCell ref="BE25:BG25"/>
    <mergeCell ref="A24:M24"/>
    <mergeCell ref="N24:R24"/>
    <mergeCell ref="S24:W24"/>
    <mergeCell ref="X24:AB24"/>
    <mergeCell ref="AD24:AR24"/>
    <mergeCell ref="AT24:AV24"/>
    <mergeCell ref="AW24:AZ24"/>
    <mergeCell ref="BA24:BD24"/>
    <mergeCell ref="A23:R23"/>
    <mergeCell ref="S23:W23"/>
    <mergeCell ref="X23:AB23"/>
    <mergeCell ref="AD23:AR23"/>
    <mergeCell ref="AT23:AV23"/>
    <mergeCell ref="AW23:AZ23"/>
    <mergeCell ref="A22:L22"/>
    <mergeCell ref="N22:R22"/>
    <mergeCell ref="S22:W22"/>
    <mergeCell ref="X22:AB22"/>
    <mergeCell ref="AD22:AR22"/>
    <mergeCell ref="AX22:AY22"/>
    <mergeCell ref="BA22:BD22"/>
    <mergeCell ref="BA23:BD23"/>
    <mergeCell ref="BE23:BG23"/>
    <mergeCell ref="AW20:AZ20"/>
    <mergeCell ref="BA20:BD20"/>
    <mergeCell ref="BE20:BG20"/>
    <mergeCell ref="A21:M21"/>
    <mergeCell ref="N21:R21"/>
    <mergeCell ref="S21:W21"/>
    <mergeCell ref="X21:AB21"/>
    <mergeCell ref="AD21:AR21"/>
    <mergeCell ref="AT21:AV21"/>
    <mergeCell ref="AW21:AZ21"/>
    <mergeCell ref="A20:M20"/>
    <mergeCell ref="N20:R20"/>
    <mergeCell ref="S20:W20"/>
    <mergeCell ref="X20:AB20"/>
    <mergeCell ref="AD20:AR20"/>
    <mergeCell ref="AT20:AV20"/>
    <mergeCell ref="BA21:BD21"/>
    <mergeCell ref="BE21:BG21"/>
    <mergeCell ref="BE19:BG19"/>
    <mergeCell ref="BE17:BG17"/>
    <mergeCell ref="A18:L18"/>
    <mergeCell ref="N18:R18"/>
    <mergeCell ref="S18:W18"/>
    <mergeCell ref="X18:AB18"/>
    <mergeCell ref="AD18:AR18"/>
    <mergeCell ref="AT18:AV18"/>
    <mergeCell ref="AW18:AZ18"/>
    <mergeCell ref="BA18:BD18"/>
    <mergeCell ref="BE18:BG18"/>
    <mergeCell ref="A17:M17"/>
    <mergeCell ref="N17:R17"/>
    <mergeCell ref="S17:W17"/>
    <mergeCell ref="X17:AB17"/>
    <mergeCell ref="AD17:AR17"/>
    <mergeCell ref="AT17:AV17"/>
    <mergeCell ref="AW17:AZ17"/>
    <mergeCell ref="BA17:BD17"/>
    <mergeCell ref="A19:AB19"/>
    <mergeCell ref="AD19:AR19"/>
    <mergeCell ref="AT19:AV19"/>
    <mergeCell ref="AW19:AZ19"/>
    <mergeCell ref="BA19:BD19"/>
    <mergeCell ref="AW15:AZ15"/>
    <mergeCell ref="BA15:BD15"/>
    <mergeCell ref="BE15:BG15"/>
    <mergeCell ref="A16:M16"/>
    <mergeCell ref="N16:R16"/>
    <mergeCell ref="S16:W16"/>
    <mergeCell ref="X16:AB16"/>
    <mergeCell ref="AD16:AR16"/>
    <mergeCell ref="AT16:AV16"/>
    <mergeCell ref="AW16:AZ16"/>
    <mergeCell ref="A15:L15"/>
    <mergeCell ref="N15:R15"/>
    <mergeCell ref="S15:W15"/>
    <mergeCell ref="X15:AB15"/>
    <mergeCell ref="AD15:AR15"/>
    <mergeCell ref="AT15:AV15"/>
    <mergeCell ref="BA16:BD16"/>
    <mergeCell ref="BE16:BG16"/>
    <mergeCell ref="A14:M14"/>
    <mergeCell ref="N14:R14"/>
    <mergeCell ref="S14:W14"/>
    <mergeCell ref="X14:AB14"/>
    <mergeCell ref="AD14:AR14"/>
    <mergeCell ref="AT14:AV14"/>
    <mergeCell ref="AW14:AZ14"/>
    <mergeCell ref="BA14:BD14"/>
    <mergeCell ref="BE14:BG14"/>
    <mergeCell ref="A13:M13"/>
    <mergeCell ref="N13:R13"/>
    <mergeCell ref="S13:W13"/>
    <mergeCell ref="X13:AB13"/>
    <mergeCell ref="AD13:AR13"/>
    <mergeCell ref="AT13:AV13"/>
    <mergeCell ref="AW13:AZ13"/>
    <mergeCell ref="BA13:BD13"/>
    <mergeCell ref="BE13:BG13"/>
    <mergeCell ref="AW11:AZ11"/>
    <mergeCell ref="BA11:BD11"/>
    <mergeCell ref="BE11:BG11"/>
    <mergeCell ref="A12:M12"/>
    <mergeCell ref="N12:R12"/>
    <mergeCell ref="S12:W12"/>
    <mergeCell ref="X12:AB12"/>
    <mergeCell ref="AD12:AR12"/>
    <mergeCell ref="AT12:AV12"/>
    <mergeCell ref="AW12:AZ12"/>
    <mergeCell ref="A11:M11"/>
    <mergeCell ref="N11:R11"/>
    <mergeCell ref="S11:W11"/>
    <mergeCell ref="X11:AB11"/>
    <mergeCell ref="AD11:AR11"/>
    <mergeCell ref="AT11:AV11"/>
    <mergeCell ref="BA12:BD12"/>
    <mergeCell ref="BE12:BG12"/>
    <mergeCell ref="A10:M10"/>
    <mergeCell ref="N10:R10"/>
    <mergeCell ref="S10:W10"/>
    <mergeCell ref="X10:AB10"/>
    <mergeCell ref="AD10:AR10"/>
    <mergeCell ref="AT10:AV10"/>
    <mergeCell ref="AW10:AZ10"/>
    <mergeCell ref="BA10:BD10"/>
    <mergeCell ref="BE10:BG10"/>
    <mergeCell ref="A7:AR7"/>
    <mergeCell ref="AT7:AV7"/>
    <mergeCell ref="AW7:AZ7"/>
    <mergeCell ref="BA7:BD7"/>
    <mergeCell ref="BE7:BG7"/>
    <mergeCell ref="A8:M9"/>
    <mergeCell ref="N8:R8"/>
    <mergeCell ref="S8:W8"/>
    <mergeCell ref="X8:AB8"/>
    <mergeCell ref="AD8:AR9"/>
    <mergeCell ref="AT8:AV8"/>
    <mergeCell ref="AW8:AZ8"/>
    <mergeCell ref="BA8:BD8"/>
    <mergeCell ref="BE8:BG8"/>
    <mergeCell ref="N9:R9"/>
    <mergeCell ref="S9:W9"/>
    <mergeCell ref="X9:AB9"/>
    <mergeCell ref="AT9:AV9"/>
    <mergeCell ref="AW9:AZ9"/>
    <mergeCell ref="BA9:BD9"/>
    <mergeCell ref="BE9:BG9"/>
    <mergeCell ref="BE5:BG5"/>
    <mergeCell ref="A6:AR6"/>
    <mergeCell ref="AT6:AV6"/>
    <mergeCell ref="AW6:AZ6"/>
    <mergeCell ref="BA6:BD6"/>
    <mergeCell ref="BE6:BG6"/>
    <mergeCell ref="A1:AR1"/>
    <mergeCell ref="A2:AR2"/>
    <mergeCell ref="A3:AR3"/>
    <mergeCell ref="A4:AR4"/>
    <mergeCell ref="AX5:AY5"/>
    <mergeCell ref="BA5:BD5"/>
  </mergeCells>
  <phoneticPr fontId="2"/>
  <pageMargins left="0.70866141732283472" right="0.70866141732283472" top="0.74803149606299213" bottom="0.74803149606299213" header="0.31496062992125984" footer="0.31496062992125984"/>
  <pageSetup paperSize="9" scale="80" firstPageNumber="5" orientation="portrait" useFirstPageNumber="1" verticalDpi="0" r:id="rId1"/>
  <headerFooter>
    <oddFooter>&amp;C&amp;P</oddFooter>
  </headerFooter>
  <rowBreaks count="1" manualBreakCount="1">
    <brk id="4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115"/>
  <sheetViews>
    <sheetView view="pageBreakPreview" topLeftCell="A67" zoomScale="85" zoomScaleNormal="100" zoomScaleSheetLayoutView="85" workbookViewId="0">
      <selection activeCell="S74" sqref="S74:W74"/>
    </sheetView>
  </sheetViews>
  <sheetFormatPr defaultRowHeight="13.5" x14ac:dyDescent="0.15"/>
  <cols>
    <col min="1" max="12" width="2.125" customWidth="1"/>
    <col min="13" max="13" width="0.125" customWidth="1"/>
    <col min="14" max="23" width="2.375" customWidth="1"/>
    <col min="24" max="28" width="2.5" customWidth="1"/>
    <col min="29" max="29" width="10.5" bestFit="1" customWidth="1"/>
    <col min="30" max="43" width="2.625" customWidth="1"/>
    <col min="44" max="44" width="1.5" customWidth="1"/>
    <col min="45" max="45" width="9.75" customWidth="1"/>
    <col min="46" max="101" width="2.625" customWidth="1"/>
  </cols>
  <sheetData>
    <row r="1" spans="1:59" ht="22.9" customHeight="1" x14ac:dyDescent="0.1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59" ht="22.9" customHeight="1" x14ac:dyDescent="0.15">
      <c r="A2" s="113" t="s">
        <v>154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59" ht="22.9" customHeight="1" x14ac:dyDescent="0.15">
      <c r="A3" s="114" t="s">
        <v>158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T3" s="1" t="s">
        <v>157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2.9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T4" s="65" t="s">
        <v>116</v>
      </c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22.9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T5" s="1" t="s">
        <v>115</v>
      </c>
      <c r="AU5" s="1"/>
      <c r="AV5" s="1"/>
      <c r="AW5" s="1"/>
      <c r="AX5" s="115">
        <v>0.2</v>
      </c>
      <c r="AY5" s="115"/>
      <c r="AZ5" s="1"/>
      <c r="BA5" s="109" t="s">
        <v>62</v>
      </c>
      <c r="BB5" s="109"/>
      <c r="BC5" s="109"/>
      <c r="BD5" s="109"/>
      <c r="BE5" s="107" t="s">
        <v>14</v>
      </c>
      <c r="BF5" s="107"/>
      <c r="BG5" s="107"/>
    </row>
    <row r="6" spans="1:59" ht="22.9" customHeight="1" x14ac:dyDescent="0.15">
      <c r="A6" s="108" t="s">
        <v>114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T6" s="109" t="s">
        <v>113</v>
      </c>
      <c r="AU6" s="109"/>
      <c r="AV6" s="109"/>
      <c r="AW6" s="110">
        <v>150000</v>
      </c>
      <c r="AX6" s="110"/>
      <c r="AY6" s="110"/>
      <c r="AZ6" s="110"/>
      <c r="BA6" s="110">
        <v>22754</v>
      </c>
      <c r="BB6" s="110"/>
      <c r="BC6" s="110"/>
      <c r="BD6" s="110"/>
      <c r="BE6" s="111">
        <v>2500</v>
      </c>
      <c r="BF6" s="111"/>
      <c r="BG6" s="111"/>
    </row>
    <row r="7" spans="1:59" ht="22.9" customHeight="1" x14ac:dyDescent="0.15">
      <c r="A7" s="108" t="s">
        <v>112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T7" s="116" t="s">
        <v>57</v>
      </c>
      <c r="AU7" s="116"/>
      <c r="AV7" s="116"/>
      <c r="AW7" s="110">
        <v>150000</v>
      </c>
      <c r="AX7" s="110"/>
      <c r="AY7" s="110"/>
      <c r="AZ7" s="110"/>
      <c r="BA7" s="110">
        <v>22754</v>
      </c>
      <c r="BB7" s="110"/>
      <c r="BC7" s="110"/>
      <c r="BD7" s="110"/>
      <c r="BE7" s="111">
        <v>2500</v>
      </c>
      <c r="BF7" s="111"/>
      <c r="BG7" s="111"/>
    </row>
    <row r="8" spans="1:59" ht="22.9" customHeight="1" x14ac:dyDescent="0.15">
      <c r="A8" s="117" t="s">
        <v>79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21" t="s">
        <v>155</v>
      </c>
      <c r="O8" s="122"/>
      <c r="P8" s="122"/>
      <c r="Q8" s="122"/>
      <c r="R8" s="122"/>
      <c r="S8" s="123" t="s">
        <v>156</v>
      </c>
      <c r="T8" s="124"/>
      <c r="U8" s="124"/>
      <c r="V8" s="124"/>
      <c r="W8" s="124"/>
      <c r="X8" s="121" t="s">
        <v>78</v>
      </c>
      <c r="Y8" s="122"/>
      <c r="Z8" s="122"/>
      <c r="AA8" s="122"/>
      <c r="AB8" s="125"/>
      <c r="AC8" s="40" t="s">
        <v>77</v>
      </c>
      <c r="AD8" s="126" t="s">
        <v>76</v>
      </c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AT8" s="116" t="s">
        <v>55</v>
      </c>
      <c r="AU8" s="116"/>
      <c r="AV8" s="116"/>
      <c r="AW8" s="110">
        <v>150000</v>
      </c>
      <c r="AX8" s="110"/>
      <c r="AY8" s="110"/>
      <c r="AZ8" s="110"/>
      <c r="BA8" s="110">
        <v>22754</v>
      </c>
      <c r="BB8" s="110"/>
      <c r="BC8" s="110"/>
      <c r="BD8" s="110"/>
      <c r="BE8" s="111">
        <v>2500</v>
      </c>
      <c r="BF8" s="111"/>
      <c r="BG8" s="111"/>
    </row>
    <row r="9" spans="1:59" ht="22.9" customHeight="1" x14ac:dyDescent="0.1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30" t="s">
        <v>111</v>
      </c>
      <c r="O9" s="131"/>
      <c r="P9" s="131"/>
      <c r="Q9" s="131"/>
      <c r="R9" s="131"/>
      <c r="S9" s="132" t="s">
        <v>74</v>
      </c>
      <c r="T9" s="133"/>
      <c r="U9" s="133"/>
      <c r="V9" s="133"/>
      <c r="W9" s="133"/>
      <c r="X9" s="130" t="s">
        <v>73</v>
      </c>
      <c r="Y9" s="131"/>
      <c r="Z9" s="131"/>
      <c r="AA9" s="131"/>
      <c r="AB9" s="134"/>
      <c r="AC9" s="39" t="s">
        <v>72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T9" s="116" t="s">
        <v>52</v>
      </c>
      <c r="AU9" s="116"/>
      <c r="AV9" s="116"/>
      <c r="AW9" s="110">
        <v>150000</v>
      </c>
      <c r="AX9" s="110"/>
      <c r="AY9" s="110"/>
      <c r="AZ9" s="110"/>
      <c r="BA9" s="110">
        <v>22754</v>
      </c>
      <c r="BB9" s="110"/>
      <c r="BC9" s="110"/>
      <c r="BD9" s="110"/>
      <c r="BE9" s="111">
        <v>2500</v>
      </c>
      <c r="BF9" s="111"/>
      <c r="BG9" s="111"/>
    </row>
    <row r="10" spans="1:59" ht="22.9" customHeight="1" x14ac:dyDescent="0.15">
      <c r="A10" s="135" t="s">
        <v>110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8"/>
      <c r="O10" s="139"/>
      <c r="P10" s="139"/>
      <c r="Q10" s="139"/>
      <c r="R10" s="139"/>
      <c r="S10" s="140"/>
      <c r="T10" s="141"/>
      <c r="U10" s="141"/>
      <c r="V10" s="141"/>
      <c r="W10" s="141"/>
      <c r="X10" s="142"/>
      <c r="Y10" s="143"/>
      <c r="Z10" s="143"/>
      <c r="AA10" s="143"/>
      <c r="AB10" s="144"/>
      <c r="AC10" s="62"/>
      <c r="AD10" s="138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5"/>
      <c r="AT10" s="116" t="s">
        <v>35</v>
      </c>
      <c r="AU10" s="116"/>
      <c r="AV10" s="116"/>
      <c r="AW10" s="110">
        <v>0</v>
      </c>
      <c r="AX10" s="110"/>
      <c r="AY10" s="110"/>
      <c r="AZ10" s="110"/>
      <c r="BA10" s="110">
        <v>0</v>
      </c>
      <c r="BB10" s="110"/>
      <c r="BC10" s="110"/>
      <c r="BD10" s="110"/>
      <c r="BE10" s="111"/>
      <c r="BF10" s="111"/>
      <c r="BG10" s="111"/>
    </row>
    <row r="11" spans="1:59" ht="22.9" customHeight="1" x14ac:dyDescent="0.15">
      <c r="A11" s="146" t="s">
        <v>109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7"/>
      <c r="O11" s="158"/>
      <c r="P11" s="158"/>
      <c r="Q11" s="158"/>
      <c r="R11" s="158"/>
      <c r="S11" s="149"/>
      <c r="T11" s="150"/>
      <c r="U11" s="150"/>
      <c r="V11" s="150"/>
      <c r="W11" s="150"/>
      <c r="X11" s="157"/>
      <c r="Y11" s="158"/>
      <c r="Z11" s="158"/>
      <c r="AA11" s="158"/>
      <c r="AB11" s="158"/>
      <c r="AC11" s="25"/>
      <c r="AD11" s="159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1"/>
      <c r="AT11" s="116" t="s">
        <v>48</v>
      </c>
      <c r="AU11" s="116"/>
      <c r="AV11" s="116"/>
      <c r="AW11" s="110">
        <v>150000</v>
      </c>
      <c r="AX11" s="110"/>
      <c r="AY11" s="110"/>
      <c r="AZ11" s="110"/>
      <c r="BA11" s="110">
        <v>22754</v>
      </c>
      <c r="BB11" s="110"/>
      <c r="BC11" s="110"/>
      <c r="BD11" s="110"/>
      <c r="BE11" s="111">
        <v>2500</v>
      </c>
      <c r="BF11" s="111"/>
      <c r="BG11" s="111"/>
    </row>
    <row r="12" spans="1:59" ht="22.9" customHeight="1" x14ac:dyDescent="0.15">
      <c r="A12" s="146" t="s">
        <v>108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49">
        <v>19000</v>
      </c>
      <c r="O12" s="150"/>
      <c r="P12" s="150"/>
      <c r="Q12" s="150"/>
      <c r="R12" s="150"/>
      <c r="S12" s="149">
        <v>12000</v>
      </c>
      <c r="T12" s="150"/>
      <c r="U12" s="150"/>
      <c r="V12" s="150"/>
      <c r="W12" s="150"/>
      <c r="X12" s="151">
        <f>SUM(S12-N12)</f>
        <v>-7000</v>
      </c>
      <c r="Y12" s="152"/>
      <c r="Z12" s="152"/>
      <c r="AA12" s="152"/>
      <c r="AB12" s="153"/>
      <c r="AC12" s="25">
        <f t="shared" ref="AC12:AC16" si="0">SUM(S12/N12%)</f>
        <v>63.157894736842103</v>
      </c>
      <c r="AD12" s="154" t="s">
        <v>120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6"/>
      <c r="AT12" s="116" t="s">
        <v>45</v>
      </c>
      <c r="AU12" s="116"/>
      <c r="AV12" s="116"/>
      <c r="AW12" s="110">
        <v>150000</v>
      </c>
      <c r="AX12" s="110"/>
      <c r="AY12" s="110"/>
      <c r="AZ12" s="110"/>
      <c r="BA12" s="110">
        <v>22754</v>
      </c>
      <c r="BB12" s="110"/>
      <c r="BC12" s="110"/>
      <c r="BD12" s="110"/>
      <c r="BE12" s="111">
        <v>2500</v>
      </c>
      <c r="BF12" s="111"/>
      <c r="BG12" s="111"/>
    </row>
    <row r="13" spans="1:59" ht="22.9" customHeight="1" x14ac:dyDescent="0.15">
      <c r="A13" s="146" t="s">
        <v>107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9">
        <v>30000</v>
      </c>
      <c r="O13" s="150"/>
      <c r="P13" s="150"/>
      <c r="Q13" s="150"/>
      <c r="R13" s="150"/>
      <c r="S13" s="149">
        <v>31000</v>
      </c>
      <c r="T13" s="150"/>
      <c r="U13" s="150"/>
      <c r="V13" s="150"/>
      <c r="W13" s="150"/>
      <c r="X13" s="151">
        <f>SUM(S13-N13)</f>
        <v>1000</v>
      </c>
      <c r="Y13" s="152"/>
      <c r="Z13" s="152"/>
      <c r="AA13" s="152"/>
      <c r="AB13" s="153"/>
      <c r="AC13" s="25">
        <f t="shared" si="0"/>
        <v>103.33333333333333</v>
      </c>
      <c r="AD13" s="154" t="s">
        <v>121</v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  <c r="AT13" s="116" t="s">
        <v>43</v>
      </c>
      <c r="AU13" s="116"/>
      <c r="AV13" s="116"/>
      <c r="AW13" s="110">
        <v>150000</v>
      </c>
      <c r="AX13" s="110"/>
      <c r="AY13" s="110"/>
      <c r="AZ13" s="110"/>
      <c r="BA13" s="110">
        <v>22754</v>
      </c>
      <c r="BB13" s="110"/>
      <c r="BC13" s="110"/>
      <c r="BD13" s="110"/>
      <c r="BE13" s="111">
        <v>2500</v>
      </c>
      <c r="BF13" s="111"/>
      <c r="BG13" s="111"/>
    </row>
    <row r="14" spans="1:59" ht="22.9" customHeight="1" x14ac:dyDescent="0.15">
      <c r="A14" s="146" t="s">
        <v>106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49">
        <v>150000</v>
      </c>
      <c r="O14" s="150"/>
      <c r="P14" s="150"/>
      <c r="Q14" s="150"/>
      <c r="R14" s="150"/>
      <c r="S14" s="149">
        <v>109000</v>
      </c>
      <c r="T14" s="150"/>
      <c r="U14" s="150"/>
      <c r="V14" s="150"/>
      <c r="W14" s="150"/>
      <c r="X14" s="151">
        <f>SUM(S14-N14)</f>
        <v>-41000</v>
      </c>
      <c r="Y14" s="152"/>
      <c r="Z14" s="152"/>
      <c r="AA14" s="152"/>
      <c r="AB14" s="153"/>
      <c r="AC14" s="25">
        <f t="shared" si="0"/>
        <v>72.666666666666671</v>
      </c>
      <c r="AD14" s="154" t="s">
        <v>121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T14" s="116" t="s">
        <v>40</v>
      </c>
      <c r="AU14" s="116"/>
      <c r="AV14" s="116"/>
      <c r="AW14" s="110">
        <v>150000</v>
      </c>
      <c r="AX14" s="110"/>
      <c r="AY14" s="110"/>
      <c r="AZ14" s="110"/>
      <c r="BA14" s="110">
        <v>22754</v>
      </c>
      <c r="BB14" s="110"/>
      <c r="BC14" s="110"/>
      <c r="BD14" s="110"/>
      <c r="BE14" s="111">
        <v>2500</v>
      </c>
      <c r="BF14" s="111"/>
      <c r="BG14" s="111"/>
    </row>
    <row r="15" spans="1:59" ht="22.9" customHeight="1" x14ac:dyDescent="0.15">
      <c r="A15" s="173" t="s">
        <v>92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61"/>
      <c r="N15" s="175">
        <f>SUM(N12:R14)</f>
        <v>199000</v>
      </c>
      <c r="O15" s="176"/>
      <c r="P15" s="176"/>
      <c r="Q15" s="176"/>
      <c r="R15" s="176"/>
      <c r="S15" s="175">
        <f>SUM(S12:W14)</f>
        <v>152000</v>
      </c>
      <c r="T15" s="176"/>
      <c r="U15" s="176"/>
      <c r="V15" s="176"/>
      <c r="W15" s="176"/>
      <c r="X15" s="177">
        <f>SUM(X12:AB14)</f>
        <v>-47000</v>
      </c>
      <c r="Y15" s="178"/>
      <c r="Z15" s="178"/>
      <c r="AA15" s="178"/>
      <c r="AB15" s="178"/>
      <c r="AC15" s="21">
        <f t="shared" si="0"/>
        <v>76.381909547738687</v>
      </c>
      <c r="AD15" s="179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T15" s="116" t="s">
        <v>37</v>
      </c>
      <c r="AU15" s="116"/>
      <c r="AV15" s="116"/>
      <c r="AW15" s="110">
        <v>150000</v>
      </c>
      <c r="AX15" s="110"/>
      <c r="AY15" s="110"/>
      <c r="AZ15" s="110"/>
      <c r="BA15" s="110">
        <v>22754</v>
      </c>
      <c r="BB15" s="110"/>
      <c r="BC15" s="110"/>
      <c r="BD15" s="110"/>
      <c r="BE15" s="111">
        <v>2500</v>
      </c>
      <c r="BF15" s="111"/>
      <c r="BG15" s="111"/>
    </row>
    <row r="16" spans="1:59" ht="22.9" customHeight="1" x14ac:dyDescent="0.15">
      <c r="A16" s="162" t="s">
        <v>105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165">
        <v>500000</v>
      </c>
      <c r="O16" s="166"/>
      <c r="P16" s="166"/>
      <c r="Q16" s="166"/>
      <c r="R16" s="166"/>
      <c r="S16" s="165">
        <v>387914</v>
      </c>
      <c r="T16" s="166"/>
      <c r="U16" s="166"/>
      <c r="V16" s="166"/>
      <c r="W16" s="166"/>
      <c r="X16" s="167">
        <f>SUM(S16-N16)</f>
        <v>-112086</v>
      </c>
      <c r="Y16" s="168"/>
      <c r="Z16" s="168"/>
      <c r="AA16" s="168"/>
      <c r="AB16" s="169"/>
      <c r="AC16" s="19">
        <f t="shared" si="0"/>
        <v>77.582800000000006</v>
      </c>
      <c r="AD16" s="170" t="s">
        <v>150</v>
      </c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2"/>
      <c r="AT16" s="109" t="s">
        <v>35</v>
      </c>
      <c r="AU16" s="109"/>
      <c r="AV16" s="109"/>
      <c r="AW16" s="110">
        <v>0</v>
      </c>
      <c r="AX16" s="110"/>
      <c r="AY16" s="110"/>
      <c r="AZ16" s="110"/>
      <c r="BA16" s="110">
        <v>0</v>
      </c>
      <c r="BB16" s="110"/>
      <c r="BC16" s="110"/>
      <c r="BD16" s="110"/>
      <c r="BE16" s="111"/>
      <c r="BF16" s="111"/>
      <c r="BG16" s="111"/>
    </row>
    <row r="17" spans="1:60" ht="22.9" customHeight="1" x14ac:dyDescent="0.15">
      <c r="A17" s="162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65">
        <v>0</v>
      </c>
      <c r="O17" s="166"/>
      <c r="P17" s="166"/>
      <c r="Q17" s="166"/>
      <c r="R17" s="166"/>
      <c r="S17" s="165">
        <v>2300000</v>
      </c>
      <c r="T17" s="166"/>
      <c r="U17" s="166"/>
      <c r="V17" s="166"/>
      <c r="W17" s="166"/>
      <c r="X17" s="167">
        <f>SUM(S17-N17)</f>
        <v>2300000</v>
      </c>
      <c r="Y17" s="168"/>
      <c r="Z17" s="168"/>
      <c r="AA17" s="168"/>
      <c r="AB17" s="169"/>
      <c r="AC17" s="19">
        <v>0</v>
      </c>
      <c r="AD17" s="170" t="s">
        <v>144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T17" s="109" t="s">
        <v>32</v>
      </c>
      <c r="AU17" s="109"/>
      <c r="AV17" s="109"/>
      <c r="AW17" s="110">
        <v>150000</v>
      </c>
      <c r="AX17" s="110"/>
      <c r="AY17" s="110"/>
      <c r="AZ17" s="110"/>
      <c r="BA17" s="110">
        <v>22754</v>
      </c>
      <c r="BB17" s="110"/>
      <c r="BC17" s="110"/>
      <c r="BD17" s="110"/>
      <c r="BE17" s="111">
        <v>2500</v>
      </c>
      <c r="BF17" s="111"/>
      <c r="BG17" s="111"/>
    </row>
    <row r="18" spans="1:60" ht="22.9" customHeight="1" x14ac:dyDescent="0.15">
      <c r="A18" s="186" t="s">
        <v>103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60"/>
      <c r="N18" s="188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90"/>
      <c r="Z18" s="190"/>
      <c r="AA18" s="190"/>
      <c r="AB18" s="190"/>
      <c r="AC18" s="59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2"/>
      <c r="AT18" s="109" t="s">
        <v>30</v>
      </c>
      <c r="AU18" s="109"/>
      <c r="AV18" s="109"/>
      <c r="AW18" s="110">
        <v>150000</v>
      </c>
      <c r="AX18" s="110"/>
      <c r="AY18" s="110"/>
      <c r="AZ18" s="110"/>
      <c r="BA18" s="110">
        <v>22754</v>
      </c>
      <c r="BB18" s="110"/>
      <c r="BC18" s="110"/>
      <c r="BD18" s="110"/>
      <c r="BE18" s="111">
        <v>2500</v>
      </c>
      <c r="BF18" s="111"/>
      <c r="BG18" s="111"/>
    </row>
    <row r="19" spans="1:60" ht="22.9" customHeight="1" x14ac:dyDescent="0.15">
      <c r="A19" s="182" t="s">
        <v>102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5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  <c r="AT19" s="109" t="s">
        <v>27</v>
      </c>
      <c r="AU19" s="109"/>
      <c r="AV19" s="109"/>
      <c r="AW19" s="110">
        <v>150000</v>
      </c>
      <c r="AX19" s="110"/>
      <c r="AY19" s="110"/>
      <c r="AZ19" s="110"/>
      <c r="BA19" s="110">
        <v>22754</v>
      </c>
      <c r="BB19" s="110"/>
      <c r="BC19" s="110"/>
      <c r="BD19" s="110"/>
      <c r="BE19" s="111">
        <v>2500</v>
      </c>
      <c r="BF19" s="111"/>
      <c r="BG19" s="111"/>
    </row>
    <row r="20" spans="1:60" ht="22.9" customHeight="1" x14ac:dyDescent="0.15">
      <c r="A20" s="197" t="s">
        <v>101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9"/>
      <c r="N20" s="149">
        <v>38174455</v>
      </c>
      <c r="O20" s="150"/>
      <c r="P20" s="150"/>
      <c r="Q20" s="150"/>
      <c r="R20" s="200"/>
      <c r="S20" s="149">
        <v>41308930</v>
      </c>
      <c r="T20" s="150"/>
      <c r="U20" s="150"/>
      <c r="V20" s="150"/>
      <c r="W20" s="200"/>
      <c r="X20" s="201">
        <f>SUM(S20-N20)</f>
        <v>3134475</v>
      </c>
      <c r="Y20" s="152"/>
      <c r="Z20" s="152"/>
      <c r="AA20" s="152"/>
      <c r="AB20" s="153"/>
      <c r="AC20" s="25">
        <f>SUM(S20/N20%)</f>
        <v>108.2109227230618</v>
      </c>
      <c r="AD20" s="202" t="s">
        <v>9</v>
      </c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AT20" s="205" t="s">
        <v>19</v>
      </c>
      <c r="AU20" s="206"/>
      <c r="AV20" s="206"/>
      <c r="AW20" s="193">
        <f>SUM(AW6:AZ19)</f>
        <v>1800000</v>
      </c>
      <c r="AX20" s="193"/>
      <c r="AY20" s="193"/>
      <c r="AZ20" s="193"/>
      <c r="BA20" s="193">
        <f>SUM(BA6:BD19)</f>
        <v>273048</v>
      </c>
      <c r="BB20" s="193"/>
      <c r="BC20" s="193"/>
      <c r="BD20" s="193"/>
      <c r="BE20" s="194">
        <f>SUM(BE6:BG19)</f>
        <v>30000</v>
      </c>
      <c r="BF20" s="195"/>
      <c r="BG20" s="196"/>
    </row>
    <row r="21" spans="1:60" ht="22.9" customHeight="1" x14ac:dyDescent="0.15">
      <c r="A21" s="197" t="s">
        <v>100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149">
        <v>5580000</v>
      </c>
      <c r="O21" s="150"/>
      <c r="P21" s="150"/>
      <c r="Q21" s="150"/>
      <c r="R21" s="200"/>
      <c r="S21" s="149">
        <v>5421957</v>
      </c>
      <c r="T21" s="150"/>
      <c r="U21" s="150"/>
      <c r="V21" s="150"/>
      <c r="W21" s="200"/>
      <c r="X21" s="201">
        <f>SUM(S21-N21)</f>
        <v>-158043</v>
      </c>
      <c r="Y21" s="152"/>
      <c r="Z21" s="152"/>
      <c r="AA21" s="152"/>
      <c r="AB21" s="153"/>
      <c r="AC21" s="25">
        <f>SUM(S21/N21%)</f>
        <v>97.167688172043015</v>
      </c>
      <c r="AD21" s="202" t="s">
        <v>9</v>
      </c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3"/>
      <c r="AT21" s="115">
        <v>0.2</v>
      </c>
      <c r="AU21" s="109"/>
      <c r="AV21" s="109"/>
      <c r="AW21" s="204">
        <f>SUM(AW20*AT21)</f>
        <v>360000</v>
      </c>
      <c r="AX21" s="204"/>
      <c r="AY21" s="204"/>
      <c r="AZ21" s="204"/>
      <c r="BA21" s="207">
        <f>SUM(BA20+BD20)*AT21</f>
        <v>54609.600000000006</v>
      </c>
      <c r="BB21" s="207"/>
      <c r="BC21" s="207"/>
      <c r="BD21" s="207"/>
      <c r="BE21" s="208">
        <f>SUM(BE20*AT21)</f>
        <v>6000</v>
      </c>
      <c r="BF21" s="209"/>
      <c r="BG21" s="209"/>
    </row>
    <row r="22" spans="1:60" ht="22.9" customHeight="1" x14ac:dyDescent="0.15">
      <c r="A22" s="210" t="s">
        <v>92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52"/>
      <c r="N22" s="212">
        <f>SUM(N19:R21)</f>
        <v>43754455</v>
      </c>
      <c r="O22" s="213"/>
      <c r="P22" s="213"/>
      <c r="Q22" s="213"/>
      <c r="R22" s="214"/>
      <c r="S22" s="212">
        <f>SUM(S20:W21)</f>
        <v>46730887</v>
      </c>
      <c r="T22" s="213"/>
      <c r="U22" s="213"/>
      <c r="V22" s="213"/>
      <c r="W22" s="214"/>
      <c r="X22" s="215">
        <f>SUM(S22-N22)</f>
        <v>2976432</v>
      </c>
      <c r="Y22" s="216"/>
      <c r="Z22" s="216"/>
      <c r="AA22" s="216"/>
      <c r="AB22" s="217"/>
      <c r="AC22" s="41">
        <f>SUM(S22/N22%)</f>
        <v>106.80258044580832</v>
      </c>
      <c r="AD22" s="218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20"/>
      <c r="AT22" s="1" t="s">
        <v>63</v>
      </c>
      <c r="AU22" s="1"/>
      <c r="AV22" s="1"/>
      <c r="AW22" s="1"/>
      <c r="AX22" s="115">
        <v>0.2</v>
      </c>
      <c r="AY22" s="115"/>
      <c r="AZ22" s="1"/>
      <c r="BA22" s="109" t="s">
        <v>62</v>
      </c>
      <c r="BB22" s="109"/>
      <c r="BC22" s="109"/>
      <c r="BD22" s="109"/>
      <c r="BE22" s="1" t="s">
        <v>61</v>
      </c>
      <c r="BF22" s="1"/>
      <c r="BG22" s="1"/>
      <c r="BH22" s="1"/>
    </row>
    <row r="23" spans="1:60" ht="22.9" customHeight="1" x14ac:dyDescent="0.15">
      <c r="A23" s="224" t="s">
        <v>11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6"/>
      <c r="P23" s="226"/>
      <c r="Q23" s="226"/>
      <c r="R23" s="227"/>
      <c r="S23" s="228"/>
      <c r="T23" s="229"/>
      <c r="U23" s="229"/>
      <c r="V23" s="229"/>
      <c r="W23" s="230"/>
      <c r="X23" s="231"/>
      <c r="Y23" s="231"/>
      <c r="Z23" s="231"/>
      <c r="AA23" s="231"/>
      <c r="AB23" s="231"/>
      <c r="AC23" s="57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3"/>
      <c r="AT23" s="109" t="s">
        <v>59</v>
      </c>
      <c r="AU23" s="109"/>
      <c r="AV23" s="109"/>
      <c r="AW23" s="110">
        <v>201000</v>
      </c>
      <c r="AX23" s="110"/>
      <c r="AY23" s="110"/>
      <c r="AZ23" s="110"/>
      <c r="BA23" s="110">
        <v>28810</v>
      </c>
      <c r="BB23" s="110"/>
      <c r="BC23" s="110"/>
      <c r="BD23" s="110"/>
      <c r="BE23" s="221">
        <v>2500</v>
      </c>
      <c r="BF23" s="221"/>
      <c r="BG23" s="221"/>
      <c r="BH23" s="1"/>
    </row>
    <row r="24" spans="1:60" ht="22.9" customHeight="1" x14ac:dyDescent="0.15">
      <c r="A24" s="197" t="s">
        <v>99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49">
        <v>443000</v>
      </c>
      <c r="O24" s="150"/>
      <c r="P24" s="150"/>
      <c r="Q24" s="150"/>
      <c r="R24" s="200"/>
      <c r="S24" s="150">
        <v>390180</v>
      </c>
      <c r="T24" s="150"/>
      <c r="U24" s="150"/>
      <c r="V24" s="150"/>
      <c r="W24" s="200"/>
      <c r="X24" s="201">
        <f>SUM(S24-N24)</f>
        <v>-52820</v>
      </c>
      <c r="Y24" s="152"/>
      <c r="Z24" s="152"/>
      <c r="AA24" s="152"/>
      <c r="AB24" s="153"/>
      <c r="AC24" s="25">
        <f>SUM(S24/N24%)</f>
        <v>88.076749435665917</v>
      </c>
      <c r="AD24" s="222" t="s">
        <v>98</v>
      </c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3"/>
      <c r="AT24" s="109" t="s">
        <v>57</v>
      </c>
      <c r="AU24" s="109"/>
      <c r="AV24" s="109"/>
      <c r="AW24" s="110">
        <v>201000</v>
      </c>
      <c r="AX24" s="110"/>
      <c r="AY24" s="110"/>
      <c r="AZ24" s="110"/>
      <c r="BA24" s="110">
        <v>28810</v>
      </c>
      <c r="BB24" s="110"/>
      <c r="BC24" s="110"/>
      <c r="BD24" s="110"/>
      <c r="BE24" s="221">
        <v>2500</v>
      </c>
      <c r="BF24" s="221"/>
      <c r="BG24" s="221"/>
      <c r="BH24" s="1"/>
    </row>
    <row r="25" spans="1:60" ht="22.9" customHeight="1" x14ac:dyDescent="0.15">
      <c r="A25" s="210" t="s">
        <v>92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52"/>
      <c r="N25" s="175">
        <f>SUM(N23:R24)</f>
        <v>443000</v>
      </c>
      <c r="O25" s="176"/>
      <c r="P25" s="176"/>
      <c r="Q25" s="176"/>
      <c r="R25" s="234"/>
      <c r="S25" s="175">
        <f>SUM(S23:W24)</f>
        <v>390180</v>
      </c>
      <c r="T25" s="176"/>
      <c r="U25" s="176"/>
      <c r="V25" s="176"/>
      <c r="W25" s="234"/>
      <c r="X25" s="235">
        <f>SUM(S25-N25)</f>
        <v>-52820</v>
      </c>
      <c r="Y25" s="236"/>
      <c r="Z25" s="236"/>
      <c r="AA25" s="236"/>
      <c r="AB25" s="237"/>
      <c r="AC25" s="21">
        <f>SUM(S25/N25%)</f>
        <v>88.076749435665917</v>
      </c>
      <c r="AD25" s="179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1"/>
      <c r="AT25" s="109" t="s">
        <v>153</v>
      </c>
      <c r="AU25" s="109"/>
      <c r="AV25" s="109"/>
      <c r="AW25" s="110">
        <v>201000</v>
      </c>
      <c r="AX25" s="110"/>
      <c r="AY25" s="110"/>
      <c r="AZ25" s="110"/>
      <c r="BA25" s="110">
        <v>28810</v>
      </c>
      <c r="BB25" s="110"/>
      <c r="BC25" s="110"/>
      <c r="BD25" s="110"/>
      <c r="BE25" s="221">
        <v>2500</v>
      </c>
      <c r="BF25" s="221"/>
      <c r="BG25" s="221"/>
      <c r="BH25" s="1"/>
    </row>
    <row r="26" spans="1:60" ht="22.9" customHeight="1" x14ac:dyDescent="0.15">
      <c r="A26" s="241" t="s">
        <v>96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56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4"/>
      <c r="Y26" s="244"/>
      <c r="Z26" s="244"/>
      <c r="AA26" s="244"/>
      <c r="AB26" s="244"/>
      <c r="AC26" s="55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T26" s="109" t="s">
        <v>52</v>
      </c>
      <c r="AU26" s="109"/>
      <c r="AV26" s="109"/>
      <c r="AW26" s="110">
        <v>201000</v>
      </c>
      <c r="AX26" s="110"/>
      <c r="AY26" s="110"/>
      <c r="AZ26" s="110"/>
      <c r="BA26" s="110">
        <v>28810</v>
      </c>
      <c r="BB26" s="110"/>
      <c r="BC26" s="110"/>
      <c r="BD26" s="110"/>
      <c r="BE26" s="221">
        <v>2500</v>
      </c>
      <c r="BF26" s="221"/>
      <c r="BG26" s="221"/>
      <c r="BH26" s="1"/>
    </row>
    <row r="27" spans="1:60" ht="22.9" customHeight="1" x14ac:dyDescent="0.15">
      <c r="A27" s="238" t="s">
        <v>95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54"/>
      <c r="N27" s="149">
        <v>5000</v>
      </c>
      <c r="O27" s="150"/>
      <c r="P27" s="150"/>
      <c r="Q27" s="150"/>
      <c r="R27" s="200"/>
      <c r="S27" s="149">
        <v>3484</v>
      </c>
      <c r="T27" s="150"/>
      <c r="U27" s="150"/>
      <c r="V27" s="150"/>
      <c r="W27" s="200"/>
      <c r="X27" s="151">
        <f>SUM(S27-N27)</f>
        <v>-1516</v>
      </c>
      <c r="Y27" s="152"/>
      <c r="Z27" s="152"/>
      <c r="AA27" s="152"/>
      <c r="AB27" s="153"/>
      <c r="AC27" s="25">
        <f>SUM(S27/N27%)</f>
        <v>69.680000000000007</v>
      </c>
      <c r="AD27" s="240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T27" s="109" t="s">
        <v>35</v>
      </c>
      <c r="AU27" s="109"/>
      <c r="AV27" s="109"/>
      <c r="AW27" s="110">
        <v>0</v>
      </c>
      <c r="AX27" s="110"/>
      <c r="AY27" s="110"/>
      <c r="AZ27" s="110"/>
      <c r="BA27" s="110">
        <v>0</v>
      </c>
      <c r="BB27" s="110"/>
      <c r="BC27" s="110"/>
      <c r="BD27" s="110"/>
      <c r="BE27" s="221">
        <v>0</v>
      </c>
      <c r="BF27" s="221"/>
      <c r="BG27" s="221"/>
      <c r="BH27" s="1"/>
    </row>
    <row r="28" spans="1:60" ht="22.9" customHeight="1" x14ac:dyDescent="0.15">
      <c r="A28" s="238" t="s">
        <v>94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54"/>
      <c r="N28" s="149">
        <v>500</v>
      </c>
      <c r="O28" s="150"/>
      <c r="P28" s="150"/>
      <c r="Q28" s="150"/>
      <c r="R28" s="200"/>
      <c r="S28" s="149">
        <v>80</v>
      </c>
      <c r="T28" s="150"/>
      <c r="U28" s="150"/>
      <c r="V28" s="150"/>
      <c r="W28" s="200"/>
      <c r="X28" s="151">
        <f>SUM(S28-N28)</f>
        <v>-420</v>
      </c>
      <c r="Y28" s="152"/>
      <c r="Z28" s="152"/>
      <c r="AA28" s="152"/>
      <c r="AB28" s="153"/>
      <c r="AC28" s="25">
        <f>SUM(S28/N28%)</f>
        <v>16</v>
      </c>
      <c r="AD28" s="240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3"/>
      <c r="AT28" s="109" t="s">
        <v>48</v>
      </c>
      <c r="AU28" s="109"/>
      <c r="AV28" s="109"/>
      <c r="AW28" s="110">
        <v>201000</v>
      </c>
      <c r="AX28" s="110"/>
      <c r="AY28" s="110"/>
      <c r="AZ28" s="110"/>
      <c r="BA28" s="110">
        <v>28810</v>
      </c>
      <c r="BB28" s="110"/>
      <c r="BC28" s="110"/>
      <c r="BD28" s="110"/>
      <c r="BE28" s="221">
        <v>2500</v>
      </c>
      <c r="BF28" s="221"/>
      <c r="BG28" s="221"/>
      <c r="BH28" s="1"/>
    </row>
    <row r="29" spans="1:60" ht="22.9" customHeight="1" x14ac:dyDescent="0.15">
      <c r="A29" s="197" t="s">
        <v>93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53"/>
      <c r="N29" s="149">
        <v>500</v>
      </c>
      <c r="O29" s="150"/>
      <c r="P29" s="150"/>
      <c r="Q29" s="150"/>
      <c r="R29" s="200"/>
      <c r="S29" s="149">
        <v>945</v>
      </c>
      <c r="T29" s="150"/>
      <c r="U29" s="150"/>
      <c r="V29" s="150"/>
      <c r="W29" s="200"/>
      <c r="X29" s="151">
        <f>SUM(S29-N29)</f>
        <v>445</v>
      </c>
      <c r="Y29" s="152"/>
      <c r="Z29" s="152"/>
      <c r="AA29" s="152"/>
      <c r="AB29" s="153"/>
      <c r="AC29" s="25">
        <f>SUM(S29/N29%)</f>
        <v>189</v>
      </c>
      <c r="AD29" s="245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T29" s="109" t="s">
        <v>45</v>
      </c>
      <c r="AU29" s="109"/>
      <c r="AV29" s="109"/>
      <c r="AW29" s="110">
        <v>201000</v>
      </c>
      <c r="AX29" s="110"/>
      <c r="AY29" s="110"/>
      <c r="AZ29" s="110"/>
      <c r="BA29" s="110">
        <v>28810</v>
      </c>
      <c r="BB29" s="110"/>
      <c r="BC29" s="110"/>
      <c r="BD29" s="110"/>
      <c r="BE29" s="221">
        <v>2500</v>
      </c>
      <c r="BF29" s="221"/>
      <c r="BG29" s="221"/>
      <c r="BH29" s="1"/>
    </row>
    <row r="30" spans="1:60" ht="22.9" customHeight="1" x14ac:dyDescent="0.15">
      <c r="A30" s="210" t="s">
        <v>92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52"/>
      <c r="N30" s="212">
        <f>SUM(N27:R29)</f>
        <v>6000</v>
      </c>
      <c r="O30" s="213"/>
      <c r="P30" s="213"/>
      <c r="Q30" s="213"/>
      <c r="R30" s="214"/>
      <c r="S30" s="212">
        <f>SUM(S27:W29)</f>
        <v>4509</v>
      </c>
      <c r="T30" s="213"/>
      <c r="U30" s="213"/>
      <c r="V30" s="213"/>
      <c r="W30" s="214"/>
      <c r="X30" s="235">
        <f>SUM(S30-N30)</f>
        <v>-1491</v>
      </c>
      <c r="Y30" s="236"/>
      <c r="Z30" s="236"/>
      <c r="AA30" s="236"/>
      <c r="AB30" s="237"/>
      <c r="AC30" s="41">
        <f>SUM(S30/N30%)</f>
        <v>75.150000000000006</v>
      </c>
      <c r="AD30" s="218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20"/>
      <c r="AT30" s="109" t="s">
        <v>43</v>
      </c>
      <c r="AU30" s="109"/>
      <c r="AV30" s="109"/>
      <c r="AW30" s="110">
        <v>201000</v>
      </c>
      <c r="AX30" s="110"/>
      <c r="AY30" s="110"/>
      <c r="AZ30" s="110"/>
      <c r="BA30" s="110">
        <v>28810</v>
      </c>
      <c r="BB30" s="110"/>
      <c r="BC30" s="110"/>
      <c r="BD30" s="110"/>
      <c r="BE30" s="221">
        <v>2500</v>
      </c>
      <c r="BF30" s="221"/>
      <c r="BG30" s="221"/>
      <c r="BH30" s="1"/>
    </row>
    <row r="31" spans="1:60" ht="22.9" customHeight="1" x14ac:dyDescent="0.15">
      <c r="A31" s="246" t="s">
        <v>91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51"/>
      <c r="N31" s="248">
        <f>SUM(N15+N16+N17+N22+N25+N30)</f>
        <v>44902455</v>
      </c>
      <c r="O31" s="249"/>
      <c r="P31" s="249"/>
      <c r="Q31" s="249"/>
      <c r="R31" s="250"/>
      <c r="S31" s="248">
        <f>SUM(S15+S16+S17+S22+S25+S30)</f>
        <v>49965490</v>
      </c>
      <c r="T31" s="249"/>
      <c r="U31" s="249"/>
      <c r="V31" s="249"/>
      <c r="W31" s="250"/>
      <c r="X31" s="251">
        <f>SUM(X15+X16+X17+X22+X25+X30)</f>
        <v>5063035</v>
      </c>
      <c r="Y31" s="252"/>
      <c r="Z31" s="252"/>
      <c r="AA31" s="252"/>
      <c r="AB31" s="253"/>
      <c r="AC31" s="46">
        <f>SUM(S31/N31%)</f>
        <v>111.27563069769793</v>
      </c>
      <c r="AD31" s="254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6"/>
      <c r="AT31" s="109" t="s">
        <v>40</v>
      </c>
      <c r="AU31" s="109"/>
      <c r="AV31" s="109"/>
      <c r="AW31" s="110">
        <v>201000</v>
      </c>
      <c r="AX31" s="110"/>
      <c r="AY31" s="110"/>
      <c r="AZ31" s="110"/>
      <c r="BA31" s="110">
        <v>28810</v>
      </c>
      <c r="BB31" s="110"/>
      <c r="BC31" s="110"/>
      <c r="BD31" s="110"/>
      <c r="BE31" s="221">
        <v>2500</v>
      </c>
      <c r="BF31" s="221"/>
      <c r="BG31" s="221"/>
      <c r="BH31" s="1"/>
    </row>
    <row r="32" spans="1:60" ht="22.9" customHeight="1" x14ac:dyDescent="0.15">
      <c r="A32" s="262" t="s">
        <v>90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50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64"/>
      <c r="Z32" s="264"/>
      <c r="AA32" s="264"/>
      <c r="AB32" s="264"/>
      <c r="AC32" s="49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T32" s="109" t="s">
        <v>37</v>
      </c>
      <c r="AU32" s="109"/>
      <c r="AV32" s="109"/>
      <c r="AW32" s="110">
        <v>201000</v>
      </c>
      <c r="AX32" s="110"/>
      <c r="AY32" s="110"/>
      <c r="AZ32" s="110"/>
      <c r="BA32" s="110">
        <v>28810</v>
      </c>
      <c r="BB32" s="110"/>
      <c r="BC32" s="110"/>
      <c r="BD32" s="110"/>
      <c r="BE32" s="221">
        <v>2500</v>
      </c>
      <c r="BF32" s="221"/>
      <c r="BG32" s="221"/>
      <c r="BH32" s="1"/>
    </row>
    <row r="33" spans="1:63" ht="22.9" customHeight="1" x14ac:dyDescent="0.15">
      <c r="A33" s="257" t="s">
        <v>89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9"/>
      <c r="Y33" s="259"/>
      <c r="Z33" s="259"/>
      <c r="AA33" s="259"/>
      <c r="AB33" s="259"/>
      <c r="AC33" s="48"/>
      <c r="AD33" s="260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61"/>
      <c r="AT33" s="109" t="s">
        <v>35</v>
      </c>
      <c r="AU33" s="109"/>
      <c r="AV33" s="109"/>
      <c r="AW33" s="110">
        <v>201000</v>
      </c>
      <c r="AX33" s="110"/>
      <c r="AY33" s="110"/>
      <c r="AZ33" s="110"/>
      <c r="BA33" s="110">
        <v>28810</v>
      </c>
      <c r="BB33" s="110"/>
      <c r="BC33" s="110"/>
      <c r="BD33" s="110"/>
      <c r="BE33" s="221">
        <v>0</v>
      </c>
      <c r="BF33" s="221"/>
      <c r="BG33" s="221"/>
      <c r="BH33" s="1"/>
    </row>
    <row r="34" spans="1:63" ht="22.9" customHeight="1" x14ac:dyDescent="0.15">
      <c r="A34" s="270" t="s">
        <v>88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47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272"/>
      <c r="Z34" s="272"/>
      <c r="AA34" s="272"/>
      <c r="AB34" s="272"/>
      <c r="AC34" s="46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T34" s="109" t="s">
        <v>32</v>
      </c>
      <c r="AU34" s="109"/>
      <c r="AV34" s="109"/>
      <c r="AW34" s="110">
        <v>201000</v>
      </c>
      <c r="AX34" s="110"/>
      <c r="AY34" s="110"/>
      <c r="AZ34" s="110"/>
      <c r="BA34" s="110">
        <v>28810</v>
      </c>
      <c r="BB34" s="110"/>
      <c r="BC34" s="110"/>
      <c r="BD34" s="110"/>
      <c r="BE34" s="221">
        <v>2500</v>
      </c>
      <c r="BF34" s="221"/>
      <c r="BG34" s="221"/>
      <c r="BH34" s="1"/>
    </row>
    <row r="35" spans="1:63" ht="22.9" customHeight="1" x14ac:dyDescent="0.15">
      <c r="A35" s="266" t="s">
        <v>87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45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8"/>
      <c r="Y35" s="268"/>
      <c r="Z35" s="268"/>
      <c r="AA35" s="268"/>
      <c r="AB35" s="268"/>
      <c r="AC35" s="44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T35" s="109" t="s">
        <v>30</v>
      </c>
      <c r="AU35" s="109"/>
      <c r="AV35" s="109"/>
      <c r="AW35" s="110">
        <v>201000</v>
      </c>
      <c r="AX35" s="110"/>
      <c r="AY35" s="110"/>
      <c r="AZ35" s="110"/>
      <c r="BA35" s="110">
        <v>28810</v>
      </c>
      <c r="BB35" s="110"/>
      <c r="BC35" s="110"/>
      <c r="BD35" s="110"/>
      <c r="BE35" s="221">
        <v>2500</v>
      </c>
      <c r="BF35" s="221"/>
      <c r="BG35" s="221"/>
      <c r="BH35" s="1"/>
    </row>
    <row r="36" spans="1:63" ht="22.9" customHeight="1" x14ac:dyDescent="0.15">
      <c r="A36" s="146" t="s">
        <v>86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274"/>
      <c r="M36" s="43"/>
      <c r="N36" s="149">
        <v>24526900</v>
      </c>
      <c r="O36" s="150"/>
      <c r="P36" s="150"/>
      <c r="Q36" s="150"/>
      <c r="R36" s="200"/>
      <c r="S36" s="149">
        <v>24664258</v>
      </c>
      <c r="T36" s="150"/>
      <c r="U36" s="150"/>
      <c r="V36" s="150"/>
      <c r="W36" s="200"/>
      <c r="X36" s="151">
        <f>SUM(S36-N36)</f>
        <v>137358</v>
      </c>
      <c r="Y36" s="152"/>
      <c r="Z36" s="152"/>
      <c r="AA36" s="152"/>
      <c r="AB36" s="153"/>
      <c r="AC36" s="25">
        <f>SUM(S36/N36%)</f>
        <v>100.56003000786892</v>
      </c>
      <c r="AD36" s="245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T36" s="109" t="s">
        <v>27</v>
      </c>
      <c r="AU36" s="109"/>
      <c r="AV36" s="109"/>
      <c r="AW36" s="110">
        <v>201000</v>
      </c>
      <c r="AX36" s="110"/>
      <c r="AY36" s="110"/>
      <c r="AZ36" s="110"/>
      <c r="BA36" s="110">
        <v>28810</v>
      </c>
      <c r="BB36" s="110"/>
      <c r="BC36" s="110"/>
      <c r="BD36" s="110"/>
      <c r="BE36" s="221">
        <v>2500</v>
      </c>
      <c r="BF36" s="221"/>
      <c r="BG36" s="221"/>
      <c r="BH36" s="1"/>
    </row>
    <row r="37" spans="1:63" ht="22.9" customHeight="1" x14ac:dyDescent="0.15">
      <c r="A37" s="197" t="s">
        <v>85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275"/>
      <c r="M37" s="43"/>
      <c r="N37" s="276">
        <v>939486</v>
      </c>
      <c r="O37" s="277"/>
      <c r="P37" s="277"/>
      <c r="Q37" s="277"/>
      <c r="R37" s="278"/>
      <c r="S37" s="149">
        <v>939486</v>
      </c>
      <c r="T37" s="150"/>
      <c r="U37" s="150"/>
      <c r="V37" s="150"/>
      <c r="W37" s="200"/>
      <c r="X37" s="151">
        <f>SUM(S37-N37)</f>
        <v>0</v>
      </c>
      <c r="Y37" s="152"/>
      <c r="Z37" s="152"/>
      <c r="AA37" s="152"/>
      <c r="AB37" s="153"/>
      <c r="AC37" s="25">
        <f>SUM(S37/N37%)</f>
        <v>100</v>
      </c>
      <c r="AD37" s="245" t="s">
        <v>145</v>
      </c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3"/>
      <c r="AT37" s="24" t="s">
        <v>19</v>
      </c>
      <c r="AU37" s="23"/>
      <c r="AV37" s="23"/>
      <c r="AW37" s="279">
        <f>SUM(AW23:AZ36)</f>
        <v>2613000</v>
      </c>
      <c r="AX37" s="279"/>
      <c r="AY37" s="279"/>
      <c r="AZ37" s="279"/>
      <c r="BA37" s="279">
        <f>SUM(BA23:BD36)</f>
        <v>374530</v>
      </c>
      <c r="BB37" s="279"/>
      <c r="BC37" s="279"/>
      <c r="BD37" s="279"/>
      <c r="BE37" s="280">
        <f>SUM(BE23:BG36)</f>
        <v>30000</v>
      </c>
      <c r="BF37" s="280"/>
      <c r="BG37" s="281"/>
      <c r="BH37" s="85"/>
    </row>
    <row r="38" spans="1:63" ht="22.9" customHeight="1" x14ac:dyDescent="0.15">
      <c r="A38" s="197" t="s">
        <v>84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275"/>
      <c r="M38" s="43"/>
      <c r="N38" s="149">
        <v>3524952</v>
      </c>
      <c r="O38" s="150"/>
      <c r="P38" s="150"/>
      <c r="Q38" s="150"/>
      <c r="R38" s="200"/>
      <c r="S38" s="149">
        <v>3811647</v>
      </c>
      <c r="T38" s="150"/>
      <c r="U38" s="150"/>
      <c r="V38" s="150"/>
      <c r="W38" s="200"/>
      <c r="X38" s="151">
        <f>SUM(S38-N38)</f>
        <v>286695</v>
      </c>
      <c r="Y38" s="152"/>
      <c r="Z38" s="152"/>
      <c r="AA38" s="152"/>
      <c r="AB38" s="153"/>
      <c r="AC38" s="25">
        <f>SUM(S38/N38%)</f>
        <v>108.13330224071137</v>
      </c>
      <c r="AD38" s="245" t="s">
        <v>83</v>
      </c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T38" s="289">
        <v>0.2</v>
      </c>
      <c r="AU38" s="289"/>
      <c r="AV38" s="289"/>
      <c r="AW38" s="282">
        <f>SUM(AW37*AT38)</f>
        <v>522600</v>
      </c>
      <c r="AX38" s="282"/>
      <c r="AY38" s="282"/>
      <c r="AZ38" s="282"/>
      <c r="BA38" s="283">
        <f>SUM(BA37*AT38)</f>
        <v>74906</v>
      </c>
      <c r="BB38" s="284"/>
      <c r="BC38" s="284"/>
      <c r="BD38" s="284"/>
      <c r="BE38" s="285">
        <f>SUM(BE37*AT38)</f>
        <v>6000</v>
      </c>
      <c r="BF38" s="285"/>
      <c r="BG38" s="285"/>
      <c r="BH38" s="1"/>
    </row>
    <row r="39" spans="1:63" ht="22.9" customHeight="1" x14ac:dyDescent="0.15">
      <c r="A39" s="286" t="s">
        <v>82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8"/>
      <c r="M39" s="27"/>
      <c r="N39" s="149">
        <v>110000</v>
      </c>
      <c r="O39" s="150"/>
      <c r="P39" s="150"/>
      <c r="Q39" s="150"/>
      <c r="R39" s="200"/>
      <c r="S39" s="149">
        <v>137719</v>
      </c>
      <c r="T39" s="150"/>
      <c r="U39" s="150"/>
      <c r="V39" s="150"/>
      <c r="W39" s="200"/>
      <c r="X39" s="151">
        <f>SUM(S39-N39)</f>
        <v>27719</v>
      </c>
      <c r="Y39" s="152"/>
      <c r="Z39" s="152"/>
      <c r="AA39" s="152"/>
      <c r="AB39" s="153"/>
      <c r="AC39" s="25">
        <f>SUM(S39/N39%)</f>
        <v>125.19909090909091</v>
      </c>
      <c r="AD39" s="245" t="s">
        <v>81</v>
      </c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BH39" s="1"/>
    </row>
    <row r="40" spans="1:63" ht="22.9" customHeight="1" x14ac:dyDescent="0.15">
      <c r="A40" s="290" t="s">
        <v>80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2"/>
      <c r="N40" s="293">
        <f>SUM(N36:R39)</f>
        <v>29101338</v>
      </c>
      <c r="O40" s="294"/>
      <c r="P40" s="294"/>
      <c r="Q40" s="294"/>
      <c r="R40" s="295"/>
      <c r="S40" s="293">
        <f>SUM(S36:W39)</f>
        <v>29553110</v>
      </c>
      <c r="T40" s="294"/>
      <c r="U40" s="294"/>
      <c r="V40" s="294"/>
      <c r="W40" s="295"/>
      <c r="X40" s="215">
        <f>SUM(S40-N40)</f>
        <v>451772</v>
      </c>
      <c r="Y40" s="216"/>
      <c r="Z40" s="216"/>
      <c r="AA40" s="216"/>
      <c r="AB40" s="217"/>
      <c r="AC40" s="41">
        <f>SUM(S40/N40%)</f>
        <v>101.55240972081765</v>
      </c>
      <c r="AD40" s="296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8"/>
      <c r="AT40" s="205" t="s">
        <v>19</v>
      </c>
      <c r="AU40" s="206"/>
      <c r="AV40" s="206"/>
      <c r="AW40" s="279">
        <f>SUM(AW20+AW37)</f>
        <v>4413000</v>
      </c>
      <c r="AX40" s="279"/>
      <c r="AY40" s="279"/>
      <c r="AZ40" s="279"/>
      <c r="BA40" s="279">
        <f>SUM(BA20+BA37)</f>
        <v>647578</v>
      </c>
      <c r="BB40" s="279"/>
      <c r="BC40" s="279"/>
      <c r="BD40" s="279"/>
      <c r="BE40" s="280">
        <f>SUM(BE20+BE37)</f>
        <v>60000</v>
      </c>
      <c r="BF40" s="280"/>
      <c r="BG40" s="281"/>
      <c r="BH40" s="1"/>
    </row>
    <row r="41" spans="1:63" ht="22.9" customHeight="1" x14ac:dyDescent="0.15">
      <c r="A41" s="117" t="s">
        <v>79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21" t="s">
        <v>155</v>
      </c>
      <c r="O41" s="122"/>
      <c r="P41" s="122"/>
      <c r="Q41" s="122"/>
      <c r="R41" s="122"/>
      <c r="S41" s="123" t="s">
        <v>156</v>
      </c>
      <c r="T41" s="124"/>
      <c r="U41" s="124"/>
      <c r="V41" s="124"/>
      <c r="W41" s="124"/>
      <c r="X41" s="121" t="s">
        <v>78</v>
      </c>
      <c r="Y41" s="122"/>
      <c r="Z41" s="122"/>
      <c r="AA41" s="122"/>
      <c r="AB41" s="125"/>
      <c r="AC41" s="40" t="s">
        <v>77</v>
      </c>
      <c r="AD41" s="126" t="s">
        <v>76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T41" s="115">
        <v>0.2</v>
      </c>
      <c r="AU41" s="109"/>
      <c r="AV41" s="109"/>
      <c r="AW41" s="282">
        <f>SUM(AW40*AT41)</f>
        <v>882600</v>
      </c>
      <c r="AX41" s="282"/>
      <c r="AY41" s="282"/>
      <c r="AZ41" s="282"/>
      <c r="BA41" s="283">
        <f>SUM(BA40*AT41)</f>
        <v>129515.6</v>
      </c>
      <c r="BB41" s="284"/>
      <c r="BC41" s="284"/>
      <c r="BD41" s="284"/>
      <c r="BE41" s="285">
        <f>SUM(BE40*AT41)</f>
        <v>12000</v>
      </c>
      <c r="BF41" s="285"/>
      <c r="BG41" s="285"/>
      <c r="BH41" s="85"/>
    </row>
    <row r="42" spans="1:63" ht="22.9" customHeight="1" x14ac:dyDescent="0.1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30" t="s">
        <v>75</v>
      </c>
      <c r="O42" s="131"/>
      <c r="P42" s="131"/>
      <c r="Q42" s="131"/>
      <c r="R42" s="131"/>
      <c r="S42" s="132" t="s">
        <v>74</v>
      </c>
      <c r="T42" s="133"/>
      <c r="U42" s="133"/>
      <c r="V42" s="133"/>
      <c r="W42" s="133"/>
      <c r="X42" s="130" t="s">
        <v>73</v>
      </c>
      <c r="Y42" s="131"/>
      <c r="Z42" s="131"/>
      <c r="AA42" s="131"/>
      <c r="AB42" s="134"/>
      <c r="AC42" s="39" t="s">
        <v>72</v>
      </c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T42" s="33"/>
      <c r="AU42" s="33"/>
      <c r="AV42" s="33"/>
      <c r="AW42" s="38"/>
      <c r="AX42" s="38"/>
      <c r="AY42" s="38"/>
      <c r="AZ42" s="38"/>
      <c r="BA42" s="38"/>
      <c r="BB42" s="38"/>
      <c r="BC42" s="38"/>
      <c r="BD42" s="38"/>
      <c r="BE42" s="37"/>
      <c r="BF42" s="37"/>
      <c r="BG42" s="37"/>
      <c r="BH42" s="1"/>
    </row>
    <row r="43" spans="1:63" ht="22.9" customHeight="1" x14ac:dyDescent="0.15">
      <c r="A43" s="135" t="s">
        <v>71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299"/>
      <c r="M43" s="36"/>
      <c r="N43" s="300"/>
      <c r="O43" s="301"/>
      <c r="P43" s="301"/>
      <c r="Q43" s="301"/>
      <c r="R43" s="301"/>
      <c r="S43" s="300"/>
      <c r="T43" s="301"/>
      <c r="U43" s="301"/>
      <c r="V43" s="301"/>
      <c r="W43" s="301"/>
      <c r="X43" s="302"/>
      <c r="Y43" s="190"/>
      <c r="Z43" s="190"/>
      <c r="AA43" s="190"/>
      <c r="AB43" s="303"/>
      <c r="AC43" s="35"/>
      <c r="AD43" s="304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2"/>
      <c r="BH43" s="1"/>
    </row>
    <row r="44" spans="1:63" ht="22.9" customHeight="1" x14ac:dyDescent="0.15">
      <c r="A44" s="286" t="s">
        <v>70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M44" s="27"/>
      <c r="N44" s="149">
        <v>60000</v>
      </c>
      <c r="O44" s="150"/>
      <c r="P44" s="150"/>
      <c r="Q44" s="150"/>
      <c r="R44" s="150"/>
      <c r="S44" s="149">
        <v>56600</v>
      </c>
      <c r="T44" s="150"/>
      <c r="U44" s="150"/>
      <c r="V44" s="150"/>
      <c r="W44" s="150"/>
      <c r="X44" s="151">
        <f t="shared" ref="X44:X65" si="1">SUM(S44-N44)</f>
        <v>-3400</v>
      </c>
      <c r="Y44" s="152"/>
      <c r="Z44" s="152"/>
      <c r="AA44" s="152"/>
      <c r="AB44" s="153"/>
      <c r="AC44" s="25">
        <f t="shared" ref="AC44:AC52" si="2">SUM(S44/N44%)</f>
        <v>94.333333333333329</v>
      </c>
      <c r="AD44" s="245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3"/>
    </row>
    <row r="45" spans="1:63" ht="22.9" customHeight="1" x14ac:dyDescent="0.15">
      <c r="A45" s="286" t="s">
        <v>69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27"/>
      <c r="N45" s="149">
        <v>50000</v>
      </c>
      <c r="O45" s="150"/>
      <c r="P45" s="150"/>
      <c r="Q45" s="150"/>
      <c r="R45" s="150"/>
      <c r="S45" s="149">
        <v>18266</v>
      </c>
      <c r="T45" s="150"/>
      <c r="U45" s="150"/>
      <c r="V45" s="150"/>
      <c r="W45" s="150"/>
      <c r="X45" s="151">
        <f t="shared" si="1"/>
        <v>-31734</v>
      </c>
      <c r="Y45" s="152"/>
      <c r="Z45" s="152"/>
      <c r="AA45" s="152"/>
      <c r="AB45" s="153"/>
      <c r="AC45" s="25">
        <f t="shared" si="2"/>
        <v>36.531999999999996</v>
      </c>
      <c r="AD45" s="245" t="s">
        <v>68</v>
      </c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T45" s="34"/>
      <c r="AU45" s="33"/>
      <c r="AV45" s="33"/>
      <c r="AW45" s="32"/>
      <c r="AX45" s="32"/>
      <c r="AY45" s="32"/>
      <c r="AZ45" s="32"/>
      <c r="BA45" s="31"/>
      <c r="BB45" s="30"/>
      <c r="BC45" s="30"/>
      <c r="BD45" s="30"/>
      <c r="BE45" s="29"/>
      <c r="BF45" s="29"/>
      <c r="BG45" s="29"/>
      <c r="BH45" s="29"/>
    </row>
    <row r="46" spans="1:63" ht="22.9" customHeight="1" x14ac:dyDescent="0.15">
      <c r="A46" s="286" t="s">
        <v>67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8"/>
      <c r="M46" s="27"/>
      <c r="N46" s="149">
        <v>70000</v>
      </c>
      <c r="O46" s="150"/>
      <c r="P46" s="150"/>
      <c r="Q46" s="150"/>
      <c r="R46" s="150"/>
      <c r="S46" s="149">
        <v>27740</v>
      </c>
      <c r="T46" s="150"/>
      <c r="U46" s="150"/>
      <c r="V46" s="150"/>
      <c r="W46" s="150"/>
      <c r="X46" s="151">
        <f t="shared" si="1"/>
        <v>-42260</v>
      </c>
      <c r="Y46" s="152"/>
      <c r="Z46" s="152"/>
      <c r="AA46" s="152"/>
      <c r="AB46" s="153"/>
      <c r="AC46" s="25">
        <f t="shared" si="2"/>
        <v>39.628571428571426</v>
      </c>
      <c r="AD46" s="245" t="s">
        <v>66</v>
      </c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3"/>
      <c r="AT46" s="34"/>
      <c r="AU46" s="33"/>
      <c r="AV46" s="33"/>
      <c r="AW46" s="32"/>
      <c r="AX46" s="32"/>
      <c r="AY46" s="32"/>
      <c r="AZ46" s="32"/>
      <c r="BA46" s="31"/>
      <c r="BB46" s="30"/>
      <c r="BC46" s="30"/>
      <c r="BD46" s="30"/>
      <c r="BE46" s="29"/>
      <c r="BF46" s="29"/>
      <c r="BG46" s="29"/>
      <c r="BH46" s="29"/>
    </row>
    <row r="47" spans="1:63" ht="22.9" customHeight="1" x14ac:dyDescent="0.15">
      <c r="A47" s="286" t="s">
        <v>65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8"/>
      <c r="M47" s="27"/>
      <c r="N47" s="149">
        <v>350000</v>
      </c>
      <c r="O47" s="150"/>
      <c r="P47" s="150"/>
      <c r="Q47" s="150"/>
      <c r="R47" s="150"/>
      <c r="S47" s="149">
        <v>291082</v>
      </c>
      <c r="T47" s="150"/>
      <c r="U47" s="150"/>
      <c r="V47" s="150"/>
      <c r="W47" s="150"/>
      <c r="X47" s="151">
        <f t="shared" si="1"/>
        <v>-58918</v>
      </c>
      <c r="Y47" s="152"/>
      <c r="Z47" s="152"/>
      <c r="AA47" s="152"/>
      <c r="AB47" s="153"/>
      <c r="AC47" s="25">
        <f t="shared" si="2"/>
        <v>83.166285714285721</v>
      </c>
      <c r="AD47" s="245" t="s">
        <v>64</v>
      </c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BI47" s="1"/>
      <c r="BJ47" s="1"/>
      <c r="BK47" s="1"/>
    </row>
    <row r="48" spans="1:63" ht="22.9" customHeight="1" x14ac:dyDescent="0.15">
      <c r="A48" s="286" t="s">
        <v>60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8"/>
      <c r="M48" s="27"/>
      <c r="N48" s="149">
        <v>2250000</v>
      </c>
      <c r="O48" s="150"/>
      <c r="P48" s="150"/>
      <c r="Q48" s="150"/>
      <c r="R48" s="150"/>
      <c r="S48" s="149">
        <v>2228117</v>
      </c>
      <c r="T48" s="150"/>
      <c r="U48" s="150"/>
      <c r="V48" s="150"/>
      <c r="W48" s="150"/>
      <c r="X48" s="151">
        <f t="shared" si="1"/>
        <v>-21883</v>
      </c>
      <c r="Y48" s="152"/>
      <c r="Z48" s="152"/>
      <c r="AA48" s="152"/>
      <c r="AB48" s="153"/>
      <c r="AC48" s="25">
        <f t="shared" si="2"/>
        <v>99.027422222222228</v>
      </c>
      <c r="AD48" s="245" t="s">
        <v>152</v>
      </c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3"/>
      <c r="BI48" s="1"/>
      <c r="BJ48" s="1"/>
      <c r="BK48" s="1"/>
    </row>
    <row r="49" spans="1:63" ht="22.9" customHeight="1" x14ac:dyDescent="0.15">
      <c r="A49" s="286" t="s">
        <v>58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8"/>
      <c r="M49" s="27"/>
      <c r="N49" s="149">
        <v>100000</v>
      </c>
      <c r="O49" s="150"/>
      <c r="P49" s="150"/>
      <c r="Q49" s="150"/>
      <c r="R49" s="150"/>
      <c r="S49" s="149">
        <v>29177</v>
      </c>
      <c r="T49" s="150"/>
      <c r="U49" s="150"/>
      <c r="V49" s="150"/>
      <c r="W49" s="150"/>
      <c r="X49" s="151">
        <f t="shared" si="1"/>
        <v>-70823</v>
      </c>
      <c r="Y49" s="152"/>
      <c r="Z49" s="152"/>
      <c r="AA49" s="152"/>
      <c r="AB49" s="153"/>
      <c r="AC49" s="25">
        <f t="shared" si="2"/>
        <v>29.177</v>
      </c>
      <c r="AD49" s="245" t="s">
        <v>151</v>
      </c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BI49" s="1"/>
      <c r="BJ49" s="1"/>
      <c r="BK49" s="1"/>
    </row>
    <row r="50" spans="1:63" ht="22.9" customHeight="1" x14ac:dyDescent="0.15">
      <c r="A50" s="286" t="s">
        <v>146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8"/>
      <c r="M50" s="27"/>
      <c r="N50" s="149">
        <v>350000</v>
      </c>
      <c r="O50" s="150"/>
      <c r="P50" s="150"/>
      <c r="Q50" s="150"/>
      <c r="R50" s="150"/>
      <c r="S50" s="149">
        <v>283900</v>
      </c>
      <c r="T50" s="150"/>
      <c r="U50" s="150"/>
      <c r="V50" s="150"/>
      <c r="W50" s="150"/>
      <c r="X50" s="151">
        <f t="shared" si="1"/>
        <v>-66100</v>
      </c>
      <c r="Y50" s="152"/>
      <c r="Z50" s="152"/>
      <c r="AA50" s="152"/>
      <c r="AB50" s="153"/>
      <c r="AC50" s="25">
        <f t="shared" si="2"/>
        <v>81.114285714285714</v>
      </c>
      <c r="AD50" s="245" t="s">
        <v>148</v>
      </c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3"/>
      <c r="BI50" s="1"/>
      <c r="BJ50" s="1"/>
      <c r="BK50" s="1"/>
    </row>
    <row r="51" spans="1:63" ht="22.9" customHeight="1" x14ac:dyDescent="0.15">
      <c r="A51" s="286" t="s">
        <v>147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/>
      <c r="M51" s="27"/>
      <c r="N51" s="149">
        <v>50000</v>
      </c>
      <c r="O51" s="150"/>
      <c r="P51" s="150"/>
      <c r="Q51" s="150"/>
      <c r="R51" s="150"/>
      <c r="S51" s="149">
        <v>21335</v>
      </c>
      <c r="T51" s="150"/>
      <c r="U51" s="150"/>
      <c r="V51" s="150"/>
      <c r="W51" s="150"/>
      <c r="X51" s="151">
        <f t="shared" si="1"/>
        <v>-28665</v>
      </c>
      <c r="Y51" s="152"/>
      <c r="Z51" s="152"/>
      <c r="AA51" s="152"/>
      <c r="AB51" s="153"/>
      <c r="AC51" s="25">
        <f t="shared" si="2"/>
        <v>42.67</v>
      </c>
      <c r="AD51" s="245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3"/>
      <c r="BI51" s="1"/>
      <c r="BJ51" s="1"/>
      <c r="BK51" s="1"/>
    </row>
    <row r="52" spans="1:63" ht="22.9" customHeight="1" x14ac:dyDescent="0.15">
      <c r="A52" s="305" t="s">
        <v>51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7"/>
      <c r="M52" s="26"/>
      <c r="N52" s="149">
        <v>50000</v>
      </c>
      <c r="O52" s="150"/>
      <c r="P52" s="150"/>
      <c r="Q52" s="150"/>
      <c r="R52" s="150"/>
      <c r="S52" s="149">
        <v>43319</v>
      </c>
      <c r="T52" s="150"/>
      <c r="U52" s="150"/>
      <c r="V52" s="150"/>
      <c r="W52" s="150"/>
      <c r="X52" s="151">
        <f t="shared" si="1"/>
        <v>-6681</v>
      </c>
      <c r="Y52" s="152"/>
      <c r="Z52" s="152"/>
      <c r="AA52" s="152"/>
      <c r="AB52" s="153"/>
      <c r="AC52" s="25">
        <f t="shared" si="2"/>
        <v>86.638000000000005</v>
      </c>
      <c r="AD52" s="245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3"/>
      <c r="BI52" s="1"/>
      <c r="BJ52" s="1"/>
      <c r="BK52" s="1"/>
    </row>
    <row r="53" spans="1:63" ht="22.9" customHeight="1" x14ac:dyDescent="0.15">
      <c r="A53" s="305" t="s">
        <v>50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7"/>
      <c r="M53" s="26"/>
      <c r="N53" s="149">
        <v>450000</v>
      </c>
      <c r="O53" s="150"/>
      <c r="P53" s="150"/>
      <c r="Q53" s="150"/>
      <c r="R53" s="150"/>
      <c r="S53" s="149">
        <v>656863</v>
      </c>
      <c r="T53" s="150"/>
      <c r="U53" s="150"/>
      <c r="V53" s="150"/>
      <c r="W53" s="150"/>
      <c r="X53" s="151">
        <f t="shared" si="1"/>
        <v>206863</v>
      </c>
      <c r="Y53" s="152"/>
      <c r="Z53" s="152"/>
      <c r="AA53" s="152"/>
      <c r="AB53" s="153"/>
      <c r="AC53" s="25">
        <f>SUM(S53/N53%)</f>
        <v>145.96955555555556</v>
      </c>
      <c r="AD53" s="245" t="s">
        <v>49</v>
      </c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  <c r="BI53" s="1"/>
      <c r="BJ53" s="1"/>
      <c r="BK53" s="1"/>
    </row>
    <row r="54" spans="1:63" ht="22.9" customHeight="1" x14ac:dyDescent="0.15">
      <c r="A54" s="305" t="s">
        <v>47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7"/>
      <c r="M54" s="26"/>
      <c r="N54" s="149">
        <v>50000</v>
      </c>
      <c r="O54" s="150"/>
      <c r="P54" s="150"/>
      <c r="Q54" s="150"/>
      <c r="R54" s="150"/>
      <c r="S54" s="149">
        <v>44734</v>
      </c>
      <c r="T54" s="150"/>
      <c r="U54" s="150"/>
      <c r="V54" s="150"/>
      <c r="W54" s="150"/>
      <c r="X54" s="151">
        <f t="shared" si="1"/>
        <v>-5266</v>
      </c>
      <c r="Y54" s="152"/>
      <c r="Z54" s="152"/>
      <c r="AA54" s="152"/>
      <c r="AB54" s="153"/>
      <c r="AC54" s="25">
        <f>SUM(S54/N54%)</f>
        <v>89.468000000000004</v>
      </c>
      <c r="AD54" s="245" t="s">
        <v>46</v>
      </c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BI54" s="1"/>
      <c r="BJ54" s="1"/>
      <c r="BK54" s="1"/>
    </row>
    <row r="55" spans="1:63" ht="22.9" customHeight="1" x14ac:dyDescent="0.15">
      <c r="A55" s="305" t="s">
        <v>44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7"/>
      <c r="M55" s="26"/>
      <c r="N55" s="149">
        <v>10000</v>
      </c>
      <c r="O55" s="150"/>
      <c r="P55" s="150"/>
      <c r="Q55" s="150"/>
      <c r="R55" s="150"/>
      <c r="S55" s="149">
        <v>16241</v>
      </c>
      <c r="T55" s="150"/>
      <c r="U55" s="150"/>
      <c r="V55" s="150"/>
      <c r="W55" s="150"/>
      <c r="X55" s="151">
        <f t="shared" si="1"/>
        <v>6241</v>
      </c>
      <c r="Y55" s="152"/>
      <c r="Z55" s="152"/>
      <c r="AA55" s="152"/>
      <c r="AB55" s="153"/>
      <c r="AC55" s="25">
        <f>SUM(S55/N55%)</f>
        <v>162.41</v>
      </c>
      <c r="AD55" s="245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3"/>
      <c r="BI55" s="1"/>
      <c r="BJ55" s="1"/>
      <c r="BK55" s="1"/>
    </row>
    <row r="56" spans="1:63" ht="22.9" customHeight="1" x14ac:dyDescent="0.15">
      <c r="A56" s="308" t="s">
        <v>42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10"/>
      <c r="M56" s="28"/>
      <c r="N56" s="175">
        <v>1350000</v>
      </c>
      <c r="O56" s="176"/>
      <c r="P56" s="176"/>
      <c r="Q56" s="176"/>
      <c r="R56" s="176"/>
      <c r="S56" s="175">
        <v>1253579</v>
      </c>
      <c r="T56" s="176"/>
      <c r="U56" s="176"/>
      <c r="V56" s="176"/>
      <c r="W56" s="176"/>
      <c r="X56" s="235">
        <f t="shared" si="1"/>
        <v>-96421</v>
      </c>
      <c r="Y56" s="236"/>
      <c r="Z56" s="236"/>
      <c r="AA56" s="236"/>
      <c r="AB56" s="237"/>
      <c r="AC56" s="21">
        <f t="shared" ref="AC56:AC68" si="3">SUM(S56/N56%)</f>
        <v>92.857703703703706</v>
      </c>
      <c r="AD56" s="311" t="s">
        <v>41</v>
      </c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3"/>
      <c r="BI56" s="1"/>
      <c r="BJ56" s="1"/>
      <c r="BK56" s="1"/>
    </row>
    <row r="57" spans="1:63" ht="22.9" customHeight="1" x14ac:dyDescent="0.15">
      <c r="A57" s="286" t="s">
        <v>39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8"/>
      <c r="M57" s="27"/>
      <c r="N57" s="149">
        <v>400000</v>
      </c>
      <c r="O57" s="150"/>
      <c r="P57" s="150"/>
      <c r="Q57" s="150"/>
      <c r="R57" s="200"/>
      <c r="S57" s="149">
        <v>436355</v>
      </c>
      <c r="T57" s="150"/>
      <c r="U57" s="150"/>
      <c r="V57" s="150"/>
      <c r="W57" s="200"/>
      <c r="X57" s="201">
        <f t="shared" si="1"/>
        <v>36355</v>
      </c>
      <c r="Y57" s="152"/>
      <c r="Z57" s="152"/>
      <c r="AA57" s="152"/>
      <c r="AB57" s="153"/>
      <c r="AC57" s="25">
        <f t="shared" si="3"/>
        <v>109.08875</v>
      </c>
      <c r="AD57" s="245" t="s">
        <v>38</v>
      </c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3"/>
      <c r="BI57" s="1"/>
      <c r="BJ57" s="1"/>
      <c r="BK57" s="1"/>
    </row>
    <row r="58" spans="1:63" ht="22.9" customHeight="1" x14ac:dyDescent="0.15">
      <c r="A58" s="305" t="s">
        <v>36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7"/>
      <c r="M58" s="26"/>
      <c r="N58" s="149">
        <v>3500000</v>
      </c>
      <c r="O58" s="150"/>
      <c r="P58" s="150"/>
      <c r="Q58" s="150"/>
      <c r="R58" s="200"/>
      <c r="S58" s="149">
        <v>3356600</v>
      </c>
      <c r="T58" s="150"/>
      <c r="U58" s="150"/>
      <c r="V58" s="150"/>
      <c r="W58" s="200"/>
      <c r="X58" s="201">
        <f t="shared" si="1"/>
        <v>-143400</v>
      </c>
      <c r="Y58" s="152"/>
      <c r="Z58" s="152"/>
      <c r="AA58" s="152"/>
      <c r="AB58" s="153"/>
      <c r="AC58" s="25">
        <f t="shared" si="3"/>
        <v>95.902857142857144</v>
      </c>
      <c r="AD58" s="314" t="s">
        <v>126</v>
      </c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6"/>
      <c r="BI58" s="1"/>
      <c r="BJ58" s="1"/>
      <c r="BK58" s="1"/>
    </row>
    <row r="59" spans="1:63" ht="22.9" customHeight="1" x14ac:dyDescent="0.15">
      <c r="A59" s="305" t="s">
        <v>34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7"/>
      <c r="M59" s="26"/>
      <c r="N59" s="149">
        <v>450000</v>
      </c>
      <c r="O59" s="150"/>
      <c r="P59" s="150"/>
      <c r="Q59" s="150"/>
      <c r="R59" s="200"/>
      <c r="S59" s="149">
        <v>391870</v>
      </c>
      <c r="T59" s="150"/>
      <c r="U59" s="150"/>
      <c r="V59" s="150"/>
      <c r="W59" s="200"/>
      <c r="X59" s="201">
        <f t="shared" si="1"/>
        <v>-58130</v>
      </c>
      <c r="Y59" s="152"/>
      <c r="Z59" s="152"/>
      <c r="AA59" s="152"/>
      <c r="AB59" s="153"/>
      <c r="AC59" s="25">
        <f t="shared" si="3"/>
        <v>87.082222222222228</v>
      </c>
      <c r="AD59" s="245" t="s">
        <v>33</v>
      </c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BI59" s="1"/>
      <c r="BJ59" s="1"/>
      <c r="BK59" s="1"/>
    </row>
    <row r="60" spans="1:63" ht="22.9" customHeight="1" x14ac:dyDescent="0.15">
      <c r="A60" s="305" t="s">
        <v>31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26"/>
      <c r="N60" s="149">
        <v>60000</v>
      </c>
      <c r="O60" s="150"/>
      <c r="P60" s="150"/>
      <c r="Q60" s="150"/>
      <c r="R60" s="200"/>
      <c r="S60" s="149">
        <v>74555</v>
      </c>
      <c r="T60" s="150"/>
      <c r="U60" s="150"/>
      <c r="V60" s="150"/>
      <c r="W60" s="200"/>
      <c r="X60" s="201">
        <f t="shared" si="1"/>
        <v>14555</v>
      </c>
      <c r="Y60" s="152"/>
      <c r="Z60" s="152"/>
      <c r="AA60" s="152"/>
      <c r="AB60" s="153"/>
      <c r="AC60" s="25">
        <f t="shared" si="3"/>
        <v>124.25833333333334</v>
      </c>
      <c r="AD60" s="245" t="s">
        <v>119</v>
      </c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  <c r="BI60" s="1"/>
      <c r="BJ60" s="1"/>
      <c r="BK60" s="1"/>
    </row>
    <row r="61" spans="1:63" ht="22.9" customHeight="1" x14ac:dyDescent="0.15">
      <c r="A61" s="305" t="s">
        <v>29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7"/>
      <c r="M61" s="26"/>
      <c r="N61" s="149">
        <v>20000</v>
      </c>
      <c r="O61" s="150"/>
      <c r="P61" s="150"/>
      <c r="Q61" s="150"/>
      <c r="R61" s="200"/>
      <c r="S61" s="149">
        <v>57000</v>
      </c>
      <c r="T61" s="150"/>
      <c r="U61" s="150"/>
      <c r="V61" s="150"/>
      <c r="W61" s="200"/>
      <c r="X61" s="201">
        <f t="shared" si="1"/>
        <v>37000</v>
      </c>
      <c r="Y61" s="152"/>
      <c r="Z61" s="152"/>
      <c r="AA61" s="152"/>
      <c r="AB61" s="153"/>
      <c r="AC61" s="25">
        <f t="shared" si="3"/>
        <v>285</v>
      </c>
      <c r="AD61" s="245" t="s">
        <v>28</v>
      </c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3"/>
      <c r="BI61" s="1"/>
      <c r="BJ61" s="1"/>
      <c r="BK61" s="1"/>
    </row>
    <row r="62" spans="1:63" ht="22.9" customHeight="1" x14ac:dyDescent="0.15">
      <c r="A62" s="305" t="s">
        <v>26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7"/>
      <c r="M62" s="26"/>
      <c r="N62" s="149">
        <v>62000</v>
      </c>
      <c r="O62" s="150"/>
      <c r="P62" s="150"/>
      <c r="Q62" s="150"/>
      <c r="R62" s="200"/>
      <c r="S62" s="149">
        <v>80990</v>
      </c>
      <c r="T62" s="150"/>
      <c r="U62" s="150"/>
      <c r="V62" s="150"/>
      <c r="W62" s="200"/>
      <c r="X62" s="201">
        <f t="shared" si="1"/>
        <v>18990</v>
      </c>
      <c r="Y62" s="152"/>
      <c r="Z62" s="152"/>
      <c r="AA62" s="152"/>
      <c r="AB62" s="153"/>
      <c r="AC62" s="25">
        <f t="shared" si="3"/>
        <v>130.62903225806451</v>
      </c>
      <c r="AD62" s="245" t="s">
        <v>25</v>
      </c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3"/>
      <c r="BI62" s="1"/>
      <c r="BJ62" s="1"/>
      <c r="BK62" s="1"/>
    </row>
    <row r="63" spans="1:63" ht="22.9" customHeight="1" x14ac:dyDescent="0.15">
      <c r="A63" s="317" t="s">
        <v>24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16"/>
      <c r="N63" s="318">
        <v>40000</v>
      </c>
      <c r="O63" s="319"/>
      <c r="P63" s="319"/>
      <c r="Q63" s="319"/>
      <c r="R63" s="320"/>
      <c r="S63" s="318">
        <v>77755</v>
      </c>
      <c r="T63" s="319"/>
      <c r="U63" s="319"/>
      <c r="V63" s="319"/>
      <c r="W63" s="320"/>
      <c r="X63" s="201">
        <f t="shared" si="1"/>
        <v>37755</v>
      </c>
      <c r="Y63" s="152"/>
      <c r="Z63" s="152"/>
      <c r="AA63" s="152"/>
      <c r="AB63" s="153"/>
      <c r="AC63" s="25">
        <f t="shared" si="3"/>
        <v>194.38749999999999</v>
      </c>
      <c r="AD63" s="321" t="s">
        <v>23</v>
      </c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3"/>
      <c r="BI63" s="1"/>
      <c r="BJ63" s="1"/>
      <c r="BK63" s="1"/>
    </row>
    <row r="64" spans="1:63" ht="22.9" customHeight="1" x14ac:dyDescent="0.15">
      <c r="A64" s="324" t="s">
        <v>22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16"/>
      <c r="N64" s="318">
        <v>200000</v>
      </c>
      <c r="O64" s="319"/>
      <c r="P64" s="319"/>
      <c r="Q64" s="319"/>
      <c r="R64" s="320"/>
      <c r="S64" s="318">
        <v>232360</v>
      </c>
      <c r="T64" s="319"/>
      <c r="U64" s="319"/>
      <c r="V64" s="319"/>
      <c r="W64" s="320"/>
      <c r="X64" s="201">
        <f t="shared" si="1"/>
        <v>32360</v>
      </c>
      <c r="Y64" s="152"/>
      <c r="Z64" s="152"/>
      <c r="AA64" s="152"/>
      <c r="AB64" s="153"/>
      <c r="AC64" s="25">
        <f t="shared" si="3"/>
        <v>116.18</v>
      </c>
      <c r="AD64" s="321" t="s">
        <v>21</v>
      </c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3"/>
      <c r="AT64" s="86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1"/>
    </row>
    <row r="65" spans="1:63" ht="22.9" customHeight="1" x14ac:dyDescent="0.15">
      <c r="A65" s="317" t="s">
        <v>20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16"/>
      <c r="N65" s="318">
        <v>120000</v>
      </c>
      <c r="O65" s="319"/>
      <c r="P65" s="319"/>
      <c r="Q65" s="319"/>
      <c r="R65" s="320"/>
      <c r="S65" s="318">
        <v>107521</v>
      </c>
      <c r="T65" s="319"/>
      <c r="U65" s="319"/>
      <c r="V65" s="319"/>
      <c r="W65" s="320"/>
      <c r="X65" s="201">
        <f t="shared" si="1"/>
        <v>-12479</v>
      </c>
      <c r="Y65" s="152"/>
      <c r="Z65" s="152"/>
      <c r="AA65" s="152"/>
      <c r="AB65" s="153"/>
      <c r="AC65" s="25">
        <f t="shared" si="3"/>
        <v>89.600833333333327</v>
      </c>
      <c r="AD65" s="321" t="s">
        <v>149</v>
      </c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3"/>
      <c r="AT65" s="81"/>
      <c r="AU65" s="81"/>
      <c r="AV65" s="81"/>
      <c r="AW65" s="87"/>
      <c r="AX65" s="87"/>
      <c r="AY65" s="87"/>
      <c r="AZ65" s="87"/>
      <c r="BA65" s="87"/>
      <c r="BB65" s="87"/>
      <c r="BC65" s="87"/>
      <c r="BD65" s="87"/>
      <c r="BE65" s="88"/>
      <c r="BF65" s="88"/>
      <c r="BG65" s="88"/>
      <c r="BH65" s="2"/>
      <c r="BI65" s="2"/>
      <c r="BJ65" s="2"/>
      <c r="BK65" s="1"/>
    </row>
    <row r="66" spans="1:63" ht="22.9" customHeight="1" x14ac:dyDescent="0.15">
      <c r="A66" s="325" t="s">
        <v>18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22"/>
      <c r="N66" s="326">
        <f>SUM(N44:R65)</f>
        <v>10042000</v>
      </c>
      <c r="O66" s="327"/>
      <c r="P66" s="327"/>
      <c r="Q66" s="327"/>
      <c r="R66" s="328"/>
      <c r="S66" s="326">
        <f>SUM(S44:W65)</f>
        <v>9785959</v>
      </c>
      <c r="T66" s="327"/>
      <c r="U66" s="327"/>
      <c r="V66" s="327"/>
      <c r="W66" s="328"/>
      <c r="X66" s="329">
        <f>SUM(X43:AB65)</f>
        <v>-256041</v>
      </c>
      <c r="Y66" s="236"/>
      <c r="Z66" s="236"/>
      <c r="AA66" s="236"/>
      <c r="AB66" s="237"/>
      <c r="AC66" s="21">
        <f t="shared" si="3"/>
        <v>97.450298745269862</v>
      </c>
      <c r="AD66" s="330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2"/>
      <c r="BH66" s="1"/>
      <c r="BI66" s="1"/>
      <c r="BJ66" s="1"/>
      <c r="BK66" s="1"/>
    </row>
    <row r="67" spans="1:63" ht="22.9" customHeight="1" thickBot="1" x14ac:dyDescent="0.2">
      <c r="A67" s="333" t="s">
        <v>17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20"/>
      <c r="N67" s="334">
        <f>SUM(N40+N66)</f>
        <v>39143338</v>
      </c>
      <c r="O67" s="335"/>
      <c r="P67" s="335"/>
      <c r="Q67" s="335"/>
      <c r="R67" s="336"/>
      <c r="S67" s="334">
        <f>SUM(S40+S66)</f>
        <v>39339069</v>
      </c>
      <c r="T67" s="335"/>
      <c r="U67" s="335"/>
      <c r="V67" s="335"/>
      <c r="W67" s="336"/>
      <c r="X67" s="337">
        <f>SUM(X40+X66)</f>
        <v>195731</v>
      </c>
      <c r="Y67" s="168"/>
      <c r="Z67" s="168"/>
      <c r="AA67" s="168"/>
      <c r="AB67" s="169"/>
      <c r="AC67" s="19">
        <f t="shared" si="3"/>
        <v>100.50003655794505</v>
      </c>
      <c r="AD67" s="338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40"/>
      <c r="AT67" s="1"/>
      <c r="AU67" s="1"/>
      <c r="AV67" s="341" t="s">
        <v>16</v>
      </c>
      <c r="AW67" s="341"/>
      <c r="AX67" s="341"/>
      <c r="AY67" s="341"/>
      <c r="AZ67" s="341" t="s">
        <v>15</v>
      </c>
      <c r="BA67" s="341"/>
      <c r="BB67" s="341"/>
      <c r="BC67" s="341"/>
      <c r="BD67" s="341" t="s">
        <v>14</v>
      </c>
      <c r="BE67" s="341"/>
      <c r="BF67" s="341"/>
      <c r="BG67" s="109" t="s">
        <v>13</v>
      </c>
      <c r="BH67" s="109"/>
      <c r="BI67" s="109"/>
      <c r="BJ67" s="1"/>
      <c r="BK67" s="1"/>
    </row>
    <row r="68" spans="1:63" ht="22.9" customHeight="1" thickBot="1" x14ac:dyDescent="0.2">
      <c r="A68" s="342" t="s">
        <v>12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18"/>
      <c r="N68" s="344">
        <v>5290558</v>
      </c>
      <c r="O68" s="345"/>
      <c r="P68" s="345"/>
      <c r="Q68" s="345"/>
      <c r="R68" s="346"/>
      <c r="S68" s="344">
        <v>5021258</v>
      </c>
      <c r="T68" s="345"/>
      <c r="U68" s="345"/>
      <c r="V68" s="345"/>
      <c r="W68" s="346"/>
      <c r="X68" s="347">
        <f>SUM(S68-N68)</f>
        <v>-269300</v>
      </c>
      <c r="Y68" s="348"/>
      <c r="Z68" s="348"/>
      <c r="AA68" s="348"/>
      <c r="AB68" s="349"/>
      <c r="AC68" s="17">
        <f t="shared" si="3"/>
        <v>94.909799684645733</v>
      </c>
      <c r="AD68" s="350" t="s">
        <v>9</v>
      </c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2"/>
      <c r="AT68" s="1"/>
      <c r="AU68" s="1"/>
      <c r="AV68" s="353">
        <f>SUM(AW21+AW41)</f>
        <v>1242600</v>
      </c>
      <c r="AW68" s="354"/>
      <c r="AX68" s="354"/>
      <c r="AY68" s="354"/>
      <c r="AZ68" s="354">
        <f>SUM(BA21)</f>
        <v>54609.600000000006</v>
      </c>
      <c r="BA68" s="354"/>
      <c r="BB68" s="354"/>
      <c r="BC68" s="354"/>
      <c r="BD68" s="354">
        <f>SUM(BE21+BE41)</f>
        <v>18000</v>
      </c>
      <c r="BE68" s="354"/>
      <c r="BF68" s="354"/>
      <c r="BG68" s="354">
        <f>SUM(AV68:BF68)</f>
        <v>1315209.6000000001</v>
      </c>
      <c r="BH68" s="354"/>
      <c r="BI68" s="355"/>
      <c r="BJ68" s="1"/>
      <c r="BK68" s="1"/>
    </row>
    <row r="69" spans="1:63" ht="22.9" customHeight="1" x14ac:dyDescent="0.15">
      <c r="A69" s="356" t="s">
        <v>11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9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22.9" customHeight="1" x14ac:dyDescent="0.15">
      <c r="A70" s="324" t="s">
        <v>10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16"/>
      <c r="N70" s="318">
        <v>401000</v>
      </c>
      <c r="O70" s="319"/>
      <c r="P70" s="319"/>
      <c r="Q70" s="319"/>
      <c r="R70" s="320"/>
      <c r="S70" s="318">
        <v>359180</v>
      </c>
      <c r="T70" s="319"/>
      <c r="U70" s="319"/>
      <c r="V70" s="319"/>
      <c r="W70" s="320"/>
      <c r="X70" s="201">
        <f t="shared" ref="X70:X74" si="4">SUM(S70-N70)</f>
        <v>-41820</v>
      </c>
      <c r="Y70" s="152"/>
      <c r="Z70" s="152"/>
      <c r="AA70" s="152"/>
      <c r="AB70" s="153"/>
      <c r="AC70" s="15">
        <f>SUM(S70/N70%)</f>
        <v>89.571072319201988</v>
      </c>
      <c r="AD70" s="360" t="s">
        <v>9</v>
      </c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3"/>
      <c r="AT70" s="14"/>
      <c r="AU70" s="2" t="s">
        <v>8</v>
      </c>
      <c r="AV70" s="2"/>
      <c r="AW70" s="2"/>
      <c r="AX70" s="361">
        <v>3200000</v>
      </c>
      <c r="AY70" s="361"/>
      <c r="AZ70" s="361"/>
      <c r="BA70" s="361"/>
      <c r="BB70" s="2"/>
      <c r="BC70" s="2"/>
      <c r="BD70" s="2"/>
      <c r="BE70" s="2"/>
      <c r="BF70" s="2"/>
      <c r="BG70" s="362">
        <v>0.09</v>
      </c>
      <c r="BH70" s="363"/>
      <c r="BI70" s="1"/>
      <c r="BJ70" s="1"/>
      <c r="BK70" s="1"/>
    </row>
    <row r="71" spans="1:63" ht="22.9" customHeight="1" x14ac:dyDescent="0.15">
      <c r="A71" s="364" t="s">
        <v>7</v>
      </c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6"/>
      <c r="M71" s="12"/>
      <c r="N71" s="367">
        <f>SUM(N67+N68+N70)</f>
        <v>44834896</v>
      </c>
      <c r="O71" s="368"/>
      <c r="P71" s="368"/>
      <c r="Q71" s="368"/>
      <c r="R71" s="369"/>
      <c r="S71" s="370">
        <f>SUM(S67+S68+S70)</f>
        <v>44719507</v>
      </c>
      <c r="T71" s="371"/>
      <c r="U71" s="371"/>
      <c r="V71" s="371"/>
      <c r="W71" s="372"/>
      <c r="X71" s="167">
        <f t="shared" si="4"/>
        <v>-115389</v>
      </c>
      <c r="Y71" s="168"/>
      <c r="Z71" s="168"/>
      <c r="AA71" s="168"/>
      <c r="AB71" s="169"/>
      <c r="AC71" s="6">
        <f>SUM(S71/N71%)</f>
        <v>99.742635736235442</v>
      </c>
      <c r="AD71" s="373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6"/>
      <c r="AT71" s="11"/>
      <c r="AU71" s="374" t="s">
        <v>6</v>
      </c>
      <c r="AV71" s="374"/>
      <c r="AW71" s="374"/>
      <c r="AX71" s="375">
        <f>SUM(AX70)</f>
        <v>3200000</v>
      </c>
      <c r="AY71" s="375"/>
      <c r="AZ71" s="375"/>
      <c r="BA71" s="375"/>
      <c r="BB71" s="10"/>
      <c r="BC71" s="10"/>
      <c r="BD71" s="10"/>
      <c r="BE71" s="10"/>
      <c r="BF71" s="10"/>
      <c r="BG71" s="10"/>
      <c r="BH71" s="10"/>
      <c r="BI71" s="1"/>
      <c r="BJ71" s="1"/>
      <c r="BK71" s="1"/>
    </row>
    <row r="72" spans="1:63" ht="22.9" customHeight="1" thickBot="1" x14ac:dyDescent="0.2">
      <c r="A72" s="393" t="s">
        <v>5</v>
      </c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5"/>
      <c r="M72" s="9"/>
      <c r="N72" s="396">
        <f>SUM(N31-N71)</f>
        <v>67559</v>
      </c>
      <c r="O72" s="397"/>
      <c r="P72" s="397"/>
      <c r="Q72" s="397"/>
      <c r="R72" s="398"/>
      <c r="S72" s="396">
        <f>SUM(S31-S71)</f>
        <v>5245983</v>
      </c>
      <c r="T72" s="397"/>
      <c r="U72" s="397"/>
      <c r="V72" s="397"/>
      <c r="W72" s="398"/>
      <c r="X72" s="392">
        <f t="shared" si="4"/>
        <v>5178424</v>
      </c>
      <c r="Y72" s="392"/>
      <c r="Z72" s="392"/>
      <c r="AA72" s="392"/>
      <c r="AB72" s="392"/>
      <c r="AC72" s="8">
        <f>SUM(S72/N72%)</f>
        <v>7765.0394470018791</v>
      </c>
      <c r="AD72" s="399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3" ht="22.9" customHeight="1" x14ac:dyDescent="0.15">
      <c r="A73" s="402" t="s">
        <v>4</v>
      </c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7"/>
      <c r="N73" s="404">
        <v>57088398</v>
      </c>
      <c r="O73" s="405"/>
      <c r="P73" s="405"/>
      <c r="Q73" s="405"/>
      <c r="R73" s="406"/>
      <c r="S73" s="404">
        <v>57155957</v>
      </c>
      <c r="T73" s="405"/>
      <c r="U73" s="405"/>
      <c r="V73" s="405"/>
      <c r="W73" s="406"/>
      <c r="X73" s="392">
        <f t="shared" si="4"/>
        <v>67559</v>
      </c>
      <c r="Y73" s="392"/>
      <c r="Z73" s="392"/>
      <c r="AA73" s="392"/>
      <c r="AB73" s="392"/>
      <c r="AC73" s="6">
        <f>SUM(S73/N73%)</f>
        <v>100.11834103314652</v>
      </c>
      <c r="AD73" s="338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40"/>
      <c r="AT73" s="5" t="s">
        <v>3</v>
      </c>
      <c r="AU73" s="5"/>
      <c r="AV73" s="5"/>
      <c r="AW73" s="5"/>
      <c r="AX73" s="5"/>
      <c r="AY73" s="5"/>
      <c r="AZ73" s="1"/>
      <c r="BA73" s="1"/>
      <c r="BB73" s="1"/>
      <c r="BC73" s="1"/>
      <c r="BD73" s="1"/>
      <c r="BE73" s="1"/>
      <c r="BF73" s="1"/>
      <c r="BG73" s="1"/>
      <c r="BH73" s="1"/>
    </row>
    <row r="74" spans="1:63" ht="22.9" customHeight="1" x14ac:dyDescent="0.15">
      <c r="A74" s="388" t="s">
        <v>2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4"/>
      <c r="N74" s="390">
        <f>SUM(N72:R73)</f>
        <v>57155957</v>
      </c>
      <c r="O74" s="391"/>
      <c r="P74" s="391"/>
      <c r="Q74" s="391"/>
      <c r="R74" s="391"/>
      <c r="S74" s="390">
        <f>SUM(S72:W73)</f>
        <v>62401940</v>
      </c>
      <c r="T74" s="391"/>
      <c r="U74" s="391"/>
      <c r="V74" s="391"/>
      <c r="W74" s="391"/>
      <c r="X74" s="392">
        <f t="shared" si="4"/>
        <v>5245983</v>
      </c>
      <c r="Y74" s="392"/>
      <c r="Z74" s="392"/>
      <c r="AA74" s="392"/>
      <c r="AB74" s="392"/>
      <c r="AC74" s="3">
        <f>SUM(S74/N74%)</f>
        <v>109.17836613251005</v>
      </c>
      <c r="AD74" s="350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351"/>
      <c r="AP74" s="351"/>
      <c r="AQ74" s="351"/>
      <c r="AR74" s="352"/>
      <c r="AT74" s="376">
        <v>181</v>
      </c>
      <c r="AU74" s="376"/>
      <c r="AV74" s="376"/>
      <c r="AW74" s="376"/>
      <c r="AX74" s="2" t="s">
        <v>0</v>
      </c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22.9" customHeight="1" x14ac:dyDescent="0.15">
      <c r="AT75" s="376">
        <v>16.600000000000001</v>
      </c>
      <c r="AU75" s="376"/>
      <c r="AV75" s="376"/>
      <c r="AW75" s="376"/>
      <c r="AX75" s="2" t="s">
        <v>1</v>
      </c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22.9" customHeight="1" x14ac:dyDescent="0.15">
      <c r="AT76" s="376">
        <f>SUM(AT74-AT75)</f>
        <v>164.4</v>
      </c>
      <c r="AU76" s="376"/>
      <c r="AV76" s="376"/>
      <c r="AW76" s="376"/>
      <c r="AX76" s="2" t="s">
        <v>0</v>
      </c>
      <c r="AY76" s="377">
        <f>SUM(AT76/AT74%)</f>
        <v>90.828729281767963</v>
      </c>
      <c r="AZ76" s="377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22.9" customHeight="1" x14ac:dyDescent="0.15">
      <c r="BI77" s="1"/>
      <c r="BJ77" s="1"/>
      <c r="BK77" s="1"/>
    </row>
    <row r="78" spans="1:63" ht="22.9" customHeight="1" x14ac:dyDescent="0.15">
      <c r="BI78" s="1"/>
      <c r="BJ78" s="1"/>
      <c r="BK78" s="1"/>
    </row>
    <row r="79" spans="1:63" ht="22.9" customHeight="1" x14ac:dyDescent="0.15">
      <c r="BI79" s="1"/>
      <c r="BJ79" s="1"/>
      <c r="BK79" s="1"/>
    </row>
    <row r="80" spans="1:63" ht="22.9" customHeight="1" x14ac:dyDescent="0.15">
      <c r="BI80" s="1"/>
      <c r="BJ80" s="1"/>
      <c r="BK80" s="1"/>
    </row>
    <row r="81" spans="46:63" ht="22.9" customHeight="1" x14ac:dyDescent="0.15">
      <c r="BI81" s="1"/>
      <c r="BJ81" s="1"/>
      <c r="BK81" s="1"/>
    </row>
    <row r="82" spans="46:63" ht="22.9" customHeight="1" x14ac:dyDescent="0.15">
      <c r="BI82" s="1"/>
      <c r="BJ82" s="1"/>
      <c r="BK82" s="1"/>
    </row>
    <row r="83" spans="46:63" ht="22.9" customHeight="1" x14ac:dyDescent="0.15">
      <c r="BI83" s="1"/>
      <c r="BJ83" s="1"/>
      <c r="BK83" s="1"/>
    </row>
    <row r="84" spans="46:63" ht="22.9" customHeight="1" x14ac:dyDescent="0.15"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46:63" ht="22.9" customHeight="1" x14ac:dyDescent="0.15"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46:63" ht="22.9" customHeight="1" x14ac:dyDescent="0.15"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46:63" ht="22.9" customHeight="1" x14ac:dyDescent="0.15"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46:63" ht="22.9" customHeight="1" x14ac:dyDescent="0.15"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46:63" ht="22.9" customHeight="1" x14ac:dyDescent="0.15"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46:63" ht="22.9" customHeight="1" x14ac:dyDescent="0.15"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46:63" ht="22.9" customHeight="1" x14ac:dyDescent="0.15"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46:63" ht="22.9" customHeight="1" x14ac:dyDescent="0.15"/>
    <row r="93" spans="46:63" ht="22.9" customHeight="1" x14ac:dyDescent="0.15"/>
    <row r="94" spans="46:63" ht="22.9" customHeight="1" x14ac:dyDescent="0.15"/>
    <row r="95" spans="46:63" ht="22.9" customHeight="1" x14ac:dyDescent="0.15"/>
    <row r="96" spans="46:63" ht="22.9" customHeight="1" x14ac:dyDescent="0.15"/>
    <row r="97" customFormat="1" ht="22.9" customHeight="1" x14ac:dyDescent="0.15"/>
    <row r="98" customFormat="1" ht="22.9" customHeight="1" x14ac:dyDescent="0.15"/>
    <row r="99" customFormat="1" ht="22.9" customHeight="1" x14ac:dyDescent="0.15"/>
    <row r="100" customFormat="1" ht="22.9" customHeight="1" x14ac:dyDescent="0.15"/>
    <row r="101" customFormat="1" ht="22.9" customHeight="1" x14ac:dyDescent="0.15"/>
    <row r="102" customFormat="1" ht="22.9" customHeight="1" x14ac:dyDescent="0.15"/>
    <row r="103" customFormat="1" ht="22.9" customHeight="1" x14ac:dyDescent="0.15"/>
    <row r="104" customFormat="1" ht="22.9" customHeight="1" x14ac:dyDescent="0.15"/>
    <row r="105" customFormat="1" ht="22.9" customHeight="1" x14ac:dyDescent="0.15"/>
    <row r="106" customFormat="1" ht="22.9" customHeight="1" x14ac:dyDescent="0.15"/>
    <row r="107" customFormat="1" ht="22.9" customHeight="1" x14ac:dyDescent="0.15"/>
    <row r="108" customFormat="1" ht="22.9" customHeight="1" x14ac:dyDescent="0.15"/>
    <row r="109" customFormat="1" ht="22.9" customHeight="1" x14ac:dyDescent="0.15"/>
    <row r="110" customFormat="1" ht="22.9" customHeight="1" x14ac:dyDescent="0.15"/>
    <row r="111" customFormat="1" ht="22.9" customHeight="1" x14ac:dyDescent="0.15"/>
    <row r="112" customFormat="1" ht="22.9" customHeight="1" x14ac:dyDescent="0.15"/>
    <row r="113" customFormat="1" ht="22.9" customHeight="1" x14ac:dyDescent="0.15"/>
    <row r="114" customFormat="1" ht="22.9" customHeight="1" x14ac:dyDescent="0.15"/>
    <row r="115" customFormat="1" ht="22.9" customHeight="1" x14ac:dyDescent="0.15"/>
  </sheetData>
  <mergeCells count="484">
    <mergeCell ref="AT74:AW74"/>
    <mergeCell ref="AT75:AW75"/>
    <mergeCell ref="AT76:AW76"/>
    <mergeCell ref="AY76:AZ76"/>
    <mergeCell ref="A37:L37"/>
    <mergeCell ref="N37:R37"/>
    <mergeCell ref="S37:W37"/>
    <mergeCell ref="X37:AB37"/>
    <mergeCell ref="AD37:AR37"/>
    <mergeCell ref="A73:L73"/>
    <mergeCell ref="N73:R73"/>
    <mergeCell ref="S73:W73"/>
    <mergeCell ref="X73:AB73"/>
    <mergeCell ref="AD73:AR73"/>
    <mergeCell ref="A74:L74"/>
    <mergeCell ref="N74:R74"/>
    <mergeCell ref="S74:W74"/>
    <mergeCell ref="X74:AB74"/>
    <mergeCell ref="AD74:AR74"/>
    <mergeCell ref="A72:L72"/>
    <mergeCell ref="N72:R72"/>
    <mergeCell ref="S72:W72"/>
    <mergeCell ref="X72:AB72"/>
    <mergeCell ref="AD72:AR72"/>
    <mergeCell ref="BG70:BH70"/>
    <mergeCell ref="AX71:BA71"/>
    <mergeCell ref="A69:AC69"/>
    <mergeCell ref="AD69:AR69"/>
    <mergeCell ref="A70:L70"/>
    <mergeCell ref="N70:R70"/>
    <mergeCell ref="S70:W70"/>
    <mergeCell ref="X70:AB70"/>
    <mergeCell ref="AD70:AR70"/>
    <mergeCell ref="AX70:BA70"/>
    <mergeCell ref="A71:L71"/>
    <mergeCell ref="N71:R71"/>
    <mergeCell ref="S71:W71"/>
    <mergeCell ref="X71:AB71"/>
    <mergeCell ref="AD71:AR71"/>
    <mergeCell ref="AU71:AW71"/>
    <mergeCell ref="BD67:BF67"/>
    <mergeCell ref="BG67:BI67"/>
    <mergeCell ref="A68:L68"/>
    <mergeCell ref="N68:R68"/>
    <mergeCell ref="S68:W68"/>
    <mergeCell ref="X68:AB68"/>
    <mergeCell ref="AD68:AR68"/>
    <mergeCell ref="AV68:AY68"/>
    <mergeCell ref="BD68:BF68"/>
    <mergeCell ref="BG68:BI68"/>
    <mergeCell ref="A66:L66"/>
    <mergeCell ref="N66:R66"/>
    <mergeCell ref="S66:W66"/>
    <mergeCell ref="X66:AB66"/>
    <mergeCell ref="AD66:AR66"/>
    <mergeCell ref="A65:L65"/>
    <mergeCell ref="N65:R65"/>
    <mergeCell ref="S65:W65"/>
    <mergeCell ref="AZ68:BC68"/>
    <mergeCell ref="A67:L67"/>
    <mergeCell ref="N67:R67"/>
    <mergeCell ref="S67:W67"/>
    <mergeCell ref="X67:AB67"/>
    <mergeCell ref="AD67:AR67"/>
    <mergeCell ref="AV67:AY67"/>
    <mergeCell ref="X65:AB65"/>
    <mergeCell ref="AD65:AR65"/>
    <mergeCell ref="AZ67:BC67"/>
    <mergeCell ref="A64:L64"/>
    <mergeCell ref="N64:R64"/>
    <mergeCell ref="S64:W64"/>
    <mergeCell ref="X64:AB64"/>
    <mergeCell ref="AD64:AR64"/>
    <mergeCell ref="A62:L62"/>
    <mergeCell ref="N62:R62"/>
    <mergeCell ref="S62:W62"/>
    <mergeCell ref="X62:AB62"/>
    <mergeCell ref="AD62:AR62"/>
    <mergeCell ref="A60:L60"/>
    <mergeCell ref="N60:R60"/>
    <mergeCell ref="S60:W60"/>
    <mergeCell ref="X60:AB60"/>
    <mergeCell ref="AD60:AR60"/>
    <mergeCell ref="AW37:AZ37"/>
    <mergeCell ref="BA37:BD37"/>
    <mergeCell ref="BE37:BG37"/>
    <mergeCell ref="A63:L63"/>
    <mergeCell ref="N63:R63"/>
    <mergeCell ref="S63:W63"/>
    <mergeCell ref="X63:AB63"/>
    <mergeCell ref="AD63:AR63"/>
    <mergeCell ref="AT38:AV38"/>
    <mergeCell ref="AW38:AZ38"/>
    <mergeCell ref="BA38:BD38"/>
    <mergeCell ref="A61:L61"/>
    <mergeCell ref="N61:R61"/>
    <mergeCell ref="S61:W61"/>
    <mergeCell ref="X61:AB61"/>
    <mergeCell ref="AD61:AR61"/>
    <mergeCell ref="A59:L59"/>
    <mergeCell ref="N59:R59"/>
    <mergeCell ref="S59:W59"/>
    <mergeCell ref="A57:L57"/>
    <mergeCell ref="N57:R57"/>
    <mergeCell ref="S57:W57"/>
    <mergeCell ref="X57:AB57"/>
    <mergeCell ref="AD57:AR57"/>
    <mergeCell ref="X59:AB59"/>
    <mergeCell ref="AD59:AR59"/>
    <mergeCell ref="AT36:AV36"/>
    <mergeCell ref="AW36:AZ36"/>
    <mergeCell ref="A58:L58"/>
    <mergeCell ref="N58:R58"/>
    <mergeCell ref="S58:W58"/>
    <mergeCell ref="X58:AB58"/>
    <mergeCell ref="AD58:AR58"/>
    <mergeCell ref="AT34:AV34"/>
    <mergeCell ref="AW34:AZ34"/>
    <mergeCell ref="BA34:BD34"/>
    <mergeCell ref="BE34:BG34"/>
    <mergeCell ref="A56:L56"/>
    <mergeCell ref="N56:R56"/>
    <mergeCell ref="S56:W56"/>
    <mergeCell ref="X56:AB56"/>
    <mergeCell ref="AD56:AR56"/>
    <mergeCell ref="AD44:AR44"/>
    <mergeCell ref="AT35:AV35"/>
    <mergeCell ref="AW35:AZ35"/>
    <mergeCell ref="BA35:BD35"/>
    <mergeCell ref="BE35:BG35"/>
    <mergeCell ref="BA36:BD36"/>
    <mergeCell ref="BE36:BG36"/>
    <mergeCell ref="AT33:AV33"/>
    <mergeCell ref="AW33:AZ33"/>
    <mergeCell ref="BA33:BD33"/>
    <mergeCell ref="BE33:BG33"/>
    <mergeCell ref="A55:L55"/>
    <mergeCell ref="N55:R55"/>
    <mergeCell ref="S55:W55"/>
    <mergeCell ref="X55:AB55"/>
    <mergeCell ref="AD55:AR55"/>
    <mergeCell ref="BE38:BG38"/>
    <mergeCell ref="BE41:BG41"/>
    <mergeCell ref="A54:L54"/>
    <mergeCell ref="N54:R54"/>
    <mergeCell ref="S54:W54"/>
    <mergeCell ref="X54:AB54"/>
    <mergeCell ref="AD54:AR54"/>
    <mergeCell ref="A53:L53"/>
    <mergeCell ref="N53:R53"/>
    <mergeCell ref="S53:W53"/>
    <mergeCell ref="X53:AB53"/>
    <mergeCell ref="AD53:AR53"/>
    <mergeCell ref="X34:AB34"/>
    <mergeCell ref="AD34:AR34"/>
    <mergeCell ref="A33:W33"/>
    <mergeCell ref="AT32:AV32"/>
    <mergeCell ref="AW32:AZ32"/>
    <mergeCell ref="BA32:BD32"/>
    <mergeCell ref="BE32:BG32"/>
    <mergeCell ref="A29:L29"/>
    <mergeCell ref="N29:R29"/>
    <mergeCell ref="S29:W29"/>
    <mergeCell ref="X29:AB29"/>
    <mergeCell ref="AD29:AR29"/>
    <mergeCell ref="AT31:AV31"/>
    <mergeCell ref="AW31:AZ31"/>
    <mergeCell ref="BA31:BD31"/>
    <mergeCell ref="BE31:BG31"/>
    <mergeCell ref="AW30:AZ30"/>
    <mergeCell ref="BA30:BD30"/>
    <mergeCell ref="BE30:BG30"/>
    <mergeCell ref="A30:L30"/>
    <mergeCell ref="N30:R30"/>
    <mergeCell ref="S30:W30"/>
    <mergeCell ref="X30:AB30"/>
    <mergeCell ref="AD30:AR30"/>
    <mergeCell ref="AW29:AZ29"/>
    <mergeCell ref="BA29:BD29"/>
    <mergeCell ref="BE29:BG29"/>
    <mergeCell ref="X33:AB33"/>
    <mergeCell ref="AD33:AR33"/>
    <mergeCell ref="A32:L32"/>
    <mergeCell ref="N32:R32"/>
    <mergeCell ref="S32:W32"/>
    <mergeCell ref="X32:AB32"/>
    <mergeCell ref="AD32:AR32"/>
    <mergeCell ref="A31:L31"/>
    <mergeCell ref="N31:R31"/>
    <mergeCell ref="S31:W31"/>
    <mergeCell ref="X31:AB31"/>
    <mergeCell ref="AD31:AR31"/>
    <mergeCell ref="AT30:AV30"/>
    <mergeCell ref="AW28:AZ28"/>
    <mergeCell ref="BA28:BD28"/>
    <mergeCell ref="BE28:BG28"/>
    <mergeCell ref="A52:L52"/>
    <mergeCell ref="N52:R52"/>
    <mergeCell ref="S52:W52"/>
    <mergeCell ref="X52:AB52"/>
    <mergeCell ref="AD52:AR52"/>
    <mergeCell ref="X36:AB36"/>
    <mergeCell ref="AD36:AR36"/>
    <mergeCell ref="A35:L35"/>
    <mergeCell ref="N35:R35"/>
    <mergeCell ref="A38:L38"/>
    <mergeCell ref="N38:R38"/>
    <mergeCell ref="S38:W38"/>
    <mergeCell ref="X38:AB38"/>
    <mergeCell ref="AD38:AR38"/>
    <mergeCell ref="S35:W35"/>
    <mergeCell ref="X35:AB35"/>
    <mergeCell ref="AD35:AR35"/>
    <mergeCell ref="A34:L34"/>
    <mergeCell ref="N34:R34"/>
    <mergeCell ref="S34:W34"/>
    <mergeCell ref="AT29:AV29"/>
    <mergeCell ref="AW27:AZ27"/>
    <mergeCell ref="BA27:BD27"/>
    <mergeCell ref="BE27:BG27"/>
    <mergeCell ref="A51:L51"/>
    <mergeCell ref="N51:R51"/>
    <mergeCell ref="S51:W51"/>
    <mergeCell ref="X51:AB51"/>
    <mergeCell ref="AD51:AR51"/>
    <mergeCell ref="X43:AB43"/>
    <mergeCell ref="AD43:AR43"/>
    <mergeCell ref="A39:L39"/>
    <mergeCell ref="N39:R39"/>
    <mergeCell ref="S39:W39"/>
    <mergeCell ref="X39:AB39"/>
    <mergeCell ref="AD39:AR39"/>
    <mergeCell ref="A40:L40"/>
    <mergeCell ref="N40:R40"/>
    <mergeCell ref="S40:W40"/>
    <mergeCell ref="X40:AB40"/>
    <mergeCell ref="AD40:AR40"/>
    <mergeCell ref="A36:L36"/>
    <mergeCell ref="N36:R36"/>
    <mergeCell ref="S36:W36"/>
    <mergeCell ref="AT28:AV28"/>
    <mergeCell ref="AT26:AV26"/>
    <mergeCell ref="AW26:AZ26"/>
    <mergeCell ref="BA26:BD26"/>
    <mergeCell ref="BE26:BG26"/>
    <mergeCell ref="A50:L50"/>
    <mergeCell ref="N50:R50"/>
    <mergeCell ref="S50:W50"/>
    <mergeCell ref="X50:AB50"/>
    <mergeCell ref="AD50:AR50"/>
    <mergeCell ref="AT41:AV41"/>
    <mergeCell ref="AW41:AZ41"/>
    <mergeCell ref="BA41:BD41"/>
    <mergeCell ref="A41:M42"/>
    <mergeCell ref="N41:R41"/>
    <mergeCell ref="S41:W41"/>
    <mergeCell ref="X41:AB41"/>
    <mergeCell ref="AD41:AR42"/>
    <mergeCell ref="N42:R42"/>
    <mergeCell ref="S42:W42"/>
    <mergeCell ref="X42:AB42"/>
    <mergeCell ref="A43:L43"/>
    <mergeCell ref="N43:R43"/>
    <mergeCell ref="S43:W43"/>
    <mergeCell ref="AT27:AV27"/>
    <mergeCell ref="AT25:AV25"/>
    <mergeCell ref="AW25:AZ25"/>
    <mergeCell ref="BA25:BD25"/>
    <mergeCell ref="BE25:BG25"/>
    <mergeCell ref="BE23:BG23"/>
    <mergeCell ref="A49:L49"/>
    <mergeCell ref="N49:R49"/>
    <mergeCell ref="S49:W49"/>
    <mergeCell ref="X49:AB49"/>
    <mergeCell ref="AD49:AR49"/>
    <mergeCell ref="AT24:AV24"/>
    <mergeCell ref="AW24:AZ24"/>
    <mergeCell ref="BA24:BD24"/>
    <mergeCell ref="BE24:BG24"/>
    <mergeCell ref="A47:L47"/>
    <mergeCell ref="N47:R47"/>
    <mergeCell ref="S47:W47"/>
    <mergeCell ref="X47:AB47"/>
    <mergeCell ref="AD47:AR47"/>
    <mergeCell ref="BE40:BG40"/>
    <mergeCell ref="N44:R44"/>
    <mergeCell ref="S44:W44"/>
    <mergeCell ref="X44:AB44"/>
    <mergeCell ref="AX22:AY22"/>
    <mergeCell ref="BA22:BD22"/>
    <mergeCell ref="A48:L48"/>
    <mergeCell ref="N48:R48"/>
    <mergeCell ref="S48:W48"/>
    <mergeCell ref="X48:AB48"/>
    <mergeCell ref="AD48:AR48"/>
    <mergeCell ref="AT23:AV23"/>
    <mergeCell ref="AW23:AZ23"/>
    <mergeCell ref="BA23:BD23"/>
    <mergeCell ref="A45:L45"/>
    <mergeCell ref="N45:R45"/>
    <mergeCell ref="S45:W45"/>
    <mergeCell ref="X45:AB45"/>
    <mergeCell ref="AD45:AR45"/>
    <mergeCell ref="A46:L46"/>
    <mergeCell ref="N46:R46"/>
    <mergeCell ref="S46:W46"/>
    <mergeCell ref="X46:AB46"/>
    <mergeCell ref="AD46:AR46"/>
    <mergeCell ref="AT40:AV40"/>
    <mergeCell ref="AW40:AZ40"/>
    <mergeCell ref="BA40:BD40"/>
    <mergeCell ref="A44:L44"/>
    <mergeCell ref="A28:L28"/>
    <mergeCell ref="N28:R28"/>
    <mergeCell ref="S28:W28"/>
    <mergeCell ref="X28:AB28"/>
    <mergeCell ref="AD28:AR28"/>
    <mergeCell ref="A27:L27"/>
    <mergeCell ref="N27:R27"/>
    <mergeCell ref="S27:W27"/>
    <mergeCell ref="X27:AB27"/>
    <mergeCell ref="AD27:AR27"/>
    <mergeCell ref="A24:M24"/>
    <mergeCell ref="N24:R24"/>
    <mergeCell ref="S24:W24"/>
    <mergeCell ref="X24:AB24"/>
    <mergeCell ref="AD24:AR24"/>
    <mergeCell ref="A26:L26"/>
    <mergeCell ref="N26:R26"/>
    <mergeCell ref="S26:W26"/>
    <mergeCell ref="X26:AB26"/>
    <mergeCell ref="AD26:AR26"/>
    <mergeCell ref="A25:L25"/>
    <mergeCell ref="N25:R25"/>
    <mergeCell ref="S25:W25"/>
    <mergeCell ref="X25:AB25"/>
    <mergeCell ref="AD25:AR25"/>
    <mergeCell ref="A22:L22"/>
    <mergeCell ref="N22:R22"/>
    <mergeCell ref="S22:W22"/>
    <mergeCell ref="X22:AB22"/>
    <mergeCell ref="AD22:AR22"/>
    <mergeCell ref="A23:R23"/>
    <mergeCell ref="S23:W23"/>
    <mergeCell ref="X23:AB23"/>
    <mergeCell ref="AD23:AR23"/>
    <mergeCell ref="A21:M21"/>
    <mergeCell ref="N21:R21"/>
    <mergeCell ref="S21:W21"/>
    <mergeCell ref="X21:AB21"/>
    <mergeCell ref="AD21:AR21"/>
    <mergeCell ref="AT21:AV21"/>
    <mergeCell ref="AW21:AZ21"/>
    <mergeCell ref="BA21:BD21"/>
    <mergeCell ref="BE21:BG21"/>
    <mergeCell ref="A19:AB19"/>
    <mergeCell ref="AD19:AR19"/>
    <mergeCell ref="AT19:AV19"/>
    <mergeCell ref="AW19:AZ19"/>
    <mergeCell ref="BA19:BD19"/>
    <mergeCell ref="BE19:BG19"/>
    <mergeCell ref="A20:M20"/>
    <mergeCell ref="N20:R20"/>
    <mergeCell ref="S20:W20"/>
    <mergeCell ref="X20:AB20"/>
    <mergeCell ref="AD20:AR20"/>
    <mergeCell ref="AT20:AV20"/>
    <mergeCell ref="AW20:AZ20"/>
    <mergeCell ref="BA20:BD20"/>
    <mergeCell ref="BE20:BG20"/>
    <mergeCell ref="A18:L18"/>
    <mergeCell ref="N18:R18"/>
    <mergeCell ref="S18:W18"/>
    <mergeCell ref="X18:AB18"/>
    <mergeCell ref="AD18:AR18"/>
    <mergeCell ref="AT18:AV18"/>
    <mergeCell ref="AW18:AZ18"/>
    <mergeCell ref="BA18:BD18"/>
    <mergeCell ref="BE18:BG18"/>
    <mergeCell ref="A17:M17"/>
    <mergeCell ref="N17:R17"/>
    <mergeCell ref="S17:W17"/>
    <mergeCell ref="X17:AB17"/>
    <mergeCell ref="AD17:AR17"/>
    <mergeCell ref="AT17:AV17"/>
    <mergeCell ref="AW17:AZ17"/>
    <mergeCell ref="BA17:BD17"/>
    <mergeCell ref="BE17:BG17"/>
    <mergeCell ref="A16:M16"/>
    <mergeCell ref="N16:R16"/>
    <mergeCell ref="S16:W16"/>
    <mergeCell ref="X16:AB16"/>
    <mergeCell ref="AD16:AR16"/>
    <mergeCell ref="AT16:AV16"/>
    <mergeCell ref="AW16:AZ16"/>
    <mergeCell ref="BA16:BD16"/>
    <mergeCell ref="BE16:BG16"/>
    <mergeCell ref="A15:L15"/>
    <mergeCell ref="N15:R15"/>
    <mergeCell ref="S15:W15"/>
    <mergeCell ref="X15:AB15"/>
    <mergeCell ref="AD15:AR15"/>
    <mergeCell ref="AT15:AV15"/>
    <mergeCell ref="AW15:AZ15"/>
    <mergeCell ref="BA15:BD15"/>
    <mergeCell ref="BE15:BG15"/>
    <mergeCell ref="A14:M14"/>
    <mergeCell ref="N14:R14"/>
    <mergeCell ref="S14:W14"/>
    <mergeCell ref="X14:AB14"/>
    <mergeCell ref="AD14:AR14"/>
    <mergeCell ref="AT14:AV14"/>
    <mergeCell ref="AW14:AZ14"/>
    <mergeCell ref="BA14:BD14"/>
    <mergeCell ref="BE14:BG14"/>
    <mergeCell ref="A13:M13"/>
    <mergeCell ref="N13:R13"/>
    <mergeCell ref="S13:W13"/>
    <mergeCell ref="X13:AB13"/>
    <mergeCell ref="AD13:AR13"/>
    <mergeCell ref="AT13:AV13"/>
    <mergeCell ref="AW13:AZ13"/>
    <mergeCell ref="BA13:BD13"/>
    <mergeCell ref="BE13:BG13"/>
    <mergeCell ref="A12:M12"/>
    <mergeCell ref="N12:R12"/>
    <mergeCell ref="S12:W12"/>
    <mergeCell ref="X12:AB12"/>
    <mergeCell ref="AD12:AR12"/>
    <mergeCell ref="AT12:AV12"/>
    <mergeCell ref="AW12:AZ12"/>
    <mergeCell ref="BA12:BD12"/>
    <mergeCell ref="BE12:BG12"/>
    <mergeCell ref="A11:M11"/>
    <mergeCell ref="N11:R11"/>
    <mergeCell ref="S11:W11"/>
    <mergeCell ref="X11:AB11"/>
    <mergeCell ref="AD11:AR11"/>
    <mergeCell ref="AT11:AV11"/>
    <mergeCell ref="AW11:AZ11"/>
    <mergeCell ref="BA11:BD11"/>
    <mergeCell ref="BE11:BG11"/>
    <mergeCell ref="A10:M10"/>
    <mergeCell ref="N10:R10"/>
    <mergeCell ref="S10:W10"/>
    <mergeCell ref="X10:AB10"/>
    <mergeCell ref="AD10:AR10"/>
    <mergeCell ref="AT10:AV10"/>
    <mergeCell ref="AW10:AZ10"/>
    <mergeCell ref="BA10:BD10"/>
    <mergeCell ref="BE10:BG10"/>
    <mergeCell ref="A7:AR7"/>
    <mergeCell ref="AT7:AV7"/>
    <mergeCell ref="AW7:AZ7"/>
    <mergeCell ref="BA7:BD7"/>
    <mergeCell ref="BE7:BG7"/>
    <mergeCell ref="A8:M9"/>
    <mergeCell ref="N8:R8"/>
    <mergeCell ref="S8:W8"/>
    <mergeCell ref="X8:AB8"/>
    <mergeCell ref="AD8:AR9"/>
    <mergeCell ref="AT8:AV8"/>
    <mergeCell ref="AW8:AZ8"/>
    <mergeCell ref="BA8:BD8"/>
    <mergeCell ref="BE8:BG8"/>
    <mergeCell ref="N9:R9"/>
    <mergeCell ref="S9:W9"/>
    <mergeCell ref="X9:AB9"/>
    <mergeCell ref="AT9:AV9"/>
    <mergeCell ref="AW9:AZ9"/>
    <mergeCell ref="BA9:BD9"/>
    <mergeCell ref="BE9:BG9"/>
    <mergeCell ref="A1:AR1"/>
    <mergeCell ref="A2:AR2"/>
    <mergeCell ref="A3:AR3"/>
    <mergeCell ref="A4:AR4"/>
    <mergeCell ref="AX5:AY5"/>
    <mergeCell ref="BA5:BD5"/>
    <mergeCell ref="BE5:BG5"/>
    <mergeCell ref="A6:AR6"/>
    <mergeCell ref="AT6:AV6"/>
    <mergeCell ref="AW6:AZ6"/>
    <mergeCell ref="BA6:BD6"/>
    <mergeCell ref="BE6:BG6"/>
  </mergeCells>
  <phoneticPr fontId="2"/>
  <pageMargins left="0.62992125984251968" right="0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17"/>
  <sheetViews>
    <sheetView topLeftCell="A67" workbookViewId="0">
      <selection activeCell="S76" sqref="S76:W76"/>
    </sheetView>
  </sheetViews>
  <sheetFormatPr defaultRowHeight="13.5" x14ac:dyDescent="0.15"/>
  <cols>
    <col min="1" max="12" width="2.125" customWidth="1"/>
    <col min="13" max="13" width="0.125" customWidth="1"/>
    <col min="14" max="23" width="2.375" customWidth="1"/>
    <col min="24" max="28" width="2.5" customWidth="1"/>
    <col min="29" max="29" width="10.5" bestFit="1" customWidth="1"/>
    <col min="30" max="43" width="2.625" customWidth="1"/>
    <col min="44" max="44" width="1.5" customWidth="1"/>
    <col min="45" max="45" width="9.75" customWidth="1"/>
    <col min="46" max="101" width="2.625" customWidth="1"/>
  </cols>
  <sheetData>
    <row r="1" spans="1:59" ht="22.9" customHeight="1" x14ac:dyDescent="0.1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</row>
    <row r="2" spans="1:59" ht="22.9" customHeight="1" x14ac:dyDescent="0.15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59" ht="22.9" customHeight="1" x14ac:dyDescent="0.15">
      <c r="A3" s="114" t="s">
        <v>129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T3" s="1" t="s">
        <v>130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22.9" customHeight="1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T4" s="65" t="s">
        <v>116</v>
      </c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22.9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T5" s="1" t="s">
        <v>115</v>
      </c>
      <c r="AU5" s="1"/>
      <c r="AV5" s="1"/>
      <c r="AW5" s="1"/>
      <c r="AX5" s="115">
        <v>0.2</v>
      </c>
      <c r="AY5" s="115"/>
      <c r="AZ5" s="1"/>
      <c r="BA5" s="109" t="s">
        <v>62</v>
      </c>
      <c r="BB5" s="109"/>
      <c r="BC5" s="109"/>
      <c r="BD5" s="109"/>
      <c r="BE5" s="107" t="s">
        <v>14</v>
      </c>
      <c r="BF5" s="107"/>
      <c r="BG5" s="107"/>
    </row>
    <row r="6" spans="1:59" ht="22.9" customHeight="1" x14ac:dyDescent="0.15">
      <c r="A6" s="108" t="s">
        <v>114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T6" s="109" t="s">
        <v>113</v>
      </c>
      <c r="AU6" s="109"/>
      <c r="AV6" s="109"/>
      <c r="AW6" s="110">
        <v>150000</v>
      </c>
      <c r="AX6" s="110"/>
      <c r="AY6" s="110"/>
      <c r="AZ6" s="110"/>
      <c r="BA6" s="110">
        <v>22754</v>
      </c>
      <c r="BB6" s="110"/>
      <c r="BC6" s="110"/>
      <c r="BD6" s="110"/>
      <c r="BE6" s="111">
        <v>2500</v>
      </c>
      <c r="BF6" s="111"/>
      <c r="BG6" s="111"/>
    </row>
    <row r="7" spans="1:59" ht="22.9" customHeight="1" x14ac:dyDescent="0.15">
      <c r="A7" s="108" t="s">
        <v>112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T7" s="116" t="s">
        <v>57</v>
      </c>
      <c r="AU7" s="116"/>
      <c r="AV7" s="116"/>
      <c r="AW7" s="110">
        <v>150000</v>
      </c>
      <c r="AX7" s="110"/>
      <c r="AY7" s="110"/>
      <c r="AZ7" s="110"/>
      <c r="BA7" s="110">
        <v>22754</v>
      </c>
      <c r="BB7" s="110"/>
      <c r="BC7" s="110"/>
      <c r="BD7" s="110"/>
      <c r="BE7" s="111">
        <v>2500</v>
      </c>
      <c r="BF7" s="111"/>
      <c r="BG7" s="111"/>
    </row>
    <row r="8" spans="1:59" ht="22.9" customHeight="1" x14ac:dyDescent="0.15">
      <c r="A8" s="117" t="s">
        <v>79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21" t="s">
        <v>131</v>
      </c>
      <c r="O8" s="122"/>
      <c r="P8" s="122"/>
      <c r="Q8" s="122"/>
      <c r="R8" s="122"/>
      <c r="S8" s="123" t="s">
        <v>132</v>
      </c>
      <c r="T8" s="124"/>
      <c r="U8" s="124"/>
      <c r="V8" s="124"/>
      <c r="W8" s="124"/>
      <c r="X8" s="121" t="s">
        <v>78</v>
      </c>
      <c r="Y8" s="122"/>
      <c r="Z8" s="122"/>
      <c r="AA8" s="122"/>
      <c r="AB8" s="125"/>
      <c r="AC8" s="40" t="s">
        <v>77</v>
      </c>
      <c r="AD8" s="126" t="s">
        <v>76</v>
      </c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7"/>
      <c r="AT8" s="116" t="s">
        <v>55</v>
      </c>
      <c r="AU8" s="116"/>
      <c r="AV8" s="116"/>
      <c r="AW8" s="110">
        <v>150000</v>
      </c>
      <c r="AX8" s="110"/>
      <c r="AY8" s="110"/>
      <c r="AZ8" s="110"/>
      <c r="BA8" s="110">
        <v>22754</v>
      </c>
      <c r="BB8" s="110"/>
      <c r="BC8" s="110"/>
      <c r="BD8" s="110"/>
      <c r="BE8" s="111">
        <v>2500</v>
      </c>
      <c r="BF8" s="111"/>
      <c r="BG8" s="111"/>
    </row>
    <row r="9" spans="1:59" ht="22.9" customHeight="1" x14ac:dyDescent="0.1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30" t="s">
        <v>75</v>
      </c>
      <c r="O9" s="131"/>
      <c r="P9" s="131"/>
      <c r="Q9" s="131"/>
      <c r="R9" s="131"/>
      <c r="S9" s="132" t="s">
        <v>133</v>
      </c>
      <c r="T9" s="133"/>
      <c r="U9" s="133"/>
      <c r="V9" s="133"/>
      <c r="W9" s="133"/>
      <c r="X9" s="130" t="s">
        <v>134</v>
      </c>
      <c r="Y9" s="131"/>
      <c r="Z9" s="131"/>
      <c r="AA9" s="131"/>
      <c r="AB9" s="134"/>
      <c r="AC9" s="39" t="s">
        <v>135</v>
      </c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T9" s="116" t="s">
        <v>52</v>
      </c>
      <c r="AU9" s="116"/>
      <c r="AV9" s="116"/>
      <c r="AW9" s="110">
        <v>150000</v>
      </c>
      <c r="AX9" s="110"/>
      <c r="AY9" s="110"/>
      <c r="AZ9" s="110"/>
      <c r="BA9" s="110">
        <v>22754</v>
      </c>
      <c r="BB9" s="110"/>
      <c r="BC9" s="110"/>
      <c r="BD9" s="110"/>
      <c r="BE9" s="111">
        <v>2500</v>
      </c>
      <c r="BF9" s="111"/>
      <c r="BG9" s="111"/>
    </row>
    <row r="10" spans="1:59" ht="22.9" customHeight="1" x14ac:dyDescent="0.15">
      <c r="A10" s="135" t="s">
        <v>110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38"/>
      <c r="O10" s="139"/>
      <c r="P10" s="139"/>
      <c r="Q10" s="139"/>
      <c r="R10" s="139"/>
      <c r="S10" s="140"/>
      <c r="T10" s="141"/>
      <c r="U10" s="141"/>
      <c r="V10" s="141"/>
      <c r="W10" s="141"/>
      <c r="X10" s="142"/>
      <c r="Y10" s="143"/>
      <c r="Z10" s="143"/>
      <c r="AA10" s="143"/>
      <c r="AB10" s="144"/>
      <c r="AC10" s="62"/>
      <c r="AD10" s="138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45"/>
      <c r="AT10" s="116" t="s">
        <v>35</v>
      </c>
      <c r="AU10" s="116"/>
      <c r="AV10" s="116"/>
      <c r="AW10" s="110">
        <v>0</v>
      </c>
      <c r="AX10" s="110"/>
      <c r="AY10" s="110"/>
      <c r="AZ10" s="110"/>
      <c r="BA10" s="110">
        <v>0</v>
      </c>
      <c r="BB10" s="110"/>
      <c r="BC10" s="110"/>
      <c r="BD10" s="110"/>
      <c r="BE10" s="111"/>
      <c r="BF10" s="111"/>
      <c r="BG10" s="111"/>
    </row>
    <row r="11" spans="1:59" ht="22.9" customHeight="1" x14ac:dyDescent="0.15">
      <c r="A11" s="146" t="s">
        <v>109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7"/>
      <c r="O11" s="158"/>
      <c r="P11" s="158"/>
      <c r="Q11" s="158"/>
      <c r="R11" s="158"/>
      <c r="S11" s="149"/>
      <c r="T11" s="150"/>
      <c r="U11" s="150"/>
      <c r="V11" s="150"/>
      <c r="W11" s="150"/>
      <c r="X11" s="157"/>
      <c r="Y11" s="158"/>
      <c r="Z11" s="158"/>
      <c r="AA11" s="158"/>
      <c r="AB11" s="158"/>
      <c r="AC11" s="25"/>
      <c r="AD11" s="159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1"/>
      <c r="AT11" s="116" t="s">
        <v>48</v>
      </c>
      <c r="AU11" s="116"/>
      <c r="AV11" s="116"/>
      <c r="AW11" s="110">
        <v>150000</v>
      </c>
      <c r="AX11" s="110"/>
      <c r="AY11" s="110"/>
      <c r="AZ11" s="110"/>
      <c r="BA11" s="110">
        <v>22754</v>
      </c>
      <c r="BB11" s="110"/>
      <c r="BC11" s="110"/>
      <c r="BD11" s="110"/>
      <c r="BE11" s="111">
        <v>2500</v>
      </c>
      <c r="BF11" s="111"/>
      <c r="BG11" s="111"/>
    </row>
    <row r="12" spans="1:59" ht="22.9" customHeight="1" x14ac:dyDescent="0.15">
      <c r="A12" s="146" t="s">
        <v>108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49">
        <v>19000</v>
      </c>
      <c r="O12" s="150"/>
      <c r="P12" s="150"/>
      <c r="Q12" s="150"/>
      <c r="R12" s="150"/>
      <c r="S12" s="149">
        <v>9000</v>
      </c>
      <c r="T12" s="150"/>
      <c r="U12" s="150"/>
      <c r="V12" s="150"/>
      <c r="W12" s="150"/>
      <c r="X12" s="151">
        <f>SUM(S12-N12)</f>
        <v>-10000</v>
      </c>
      <c r="Y12" s="152"/>
      <c r="Z12" s="152"/>
      <c r="AA12" s="152"/>
      <c r="AB12" s="153"/>
      <c r="AC12" s="25">
        <f t="shared" ref="AC12:AC17" si="0">SUM(S12/N12%)</f>
        <v>47.368421052631582</v>
      </c>
      <c r="AD12" s="154" t="s">
        <v>120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6"/>
      <c r="AT12" s="116" t="s">
        <v>45</v>
      </c>
      <c r="AU12" s="116"/>
      <c r="AV12" s="116"/>
      <c r="AW12" s="110">
        <v>150000</v>
      </c>
      <c r="AX12" s="110"/>
      <c r="AY12" s="110"/>
      <c r="AZ12" s="110"/>
      <c r="BA12" s="110">
        <v>22754</v>
      </c>
      <c r="BB12" s="110"/>
      <c r="BC12" s="110"/>
      <c r="BD12" s="110"/>
      <c r="BE12" s="111">
        <v>2500</v>
      </c>
      <c r="BF12" s="111"/>
      <c r="BG12" s="111"/>
    </row>
    <row r="13" spans="1:59" ht="22.9" customHeight="1" x14ac:dyDescent="0.15">
      <c r="A13" s="146" t="s">
        <v>107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9">
        <v>30000</v>
      </c>
      <c r="O13" s="150"/>
      <c r="P13" s="150"/>
      <c r="Q13" s="150"/>
      <c r="R13" s="150"/>
      <c r="S13" s="149">
        <v>39000</v>
      </c>
      <c r="T13" s="150"/>
      <c r="U13" s="150"/>
      <c r="V13" s="150"/>
      <c r="W13" s="150"/>
      <c r="X13" s="151">
        <f>SUM(S13-N13)</f>
        <v>9000</v>
      </c>
      <c r="Y13" s="152"/>
      <c r="Z13" s="152"/>
      <c r="AA13" s="152"/>
      <c r="AB13" s="153"/>
      <c r="AC13" s="25">
        <f t="shared" si="0"/>
        <v>130</v>
      </c>
      <c r="AD13" s="154" t="s">
        <v>121</v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  <c r="AT13" s="116" t="s">
        <v>43</v>
      </c>
      <c r="AU13" s="116"/>
      <c r="AV13" s="116"/>
      <c r="AW13" s="110">
        <v>150000</v>
      </c>
      <c r="AX13" s="110"/>
      <c r="AY13" s="110"/>
      <c r="AZ13" s="110"/>
      <c r="BA13" s="110">
        <v>22754</v>
      </c>
      <c r="BB13" s="110"/>
      <c r="BC13" s="110"/>
      <c r="BD13" s="110"/>
      <c r="BE13" s="111">
        <v>2500</v>
      </c>
      <c r="BF13" s="111"/>
      <c r="BG13" s="111"/>
    </row>
    <row r="14" spans="1:59" ht="22.9" customHeight="1" x14ac:dyDescent="0.15">
      <c r="A14" s="146" t="s">
        <v>106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49">
        <v>150000</v>
      </c>
      <c r="O14" s="150"/>
      <c r="P14" s="150"/>
      <c r="Q14" s="150"/>
      <c r="R14" s="150"/>
      <c r="S14" s="149">
        <v>106000</v>
      </c>
      <c r="T14" s="150"/>
      <c r="U14" s="150"/>
      <c r="V14" s="150"/>
      <c r="W14" s="150"/>
      <c r="X14" s="151">
        <f>SUM(S14-N14)</f>
        <v>-44000</v>
      </c>
      <c r="Y14" s="152"/>
      <c r="Z14" s="152"/>
      <c r="AA14" s="152"/>
      <c r="AB14" s="153"/>
      <c r="AC14" s="25">
        <f t="shared" si="0"/>
        <v>70.666666666666671</v>
      </c>
      <c r="AD14" s="154" t="s">
        <v>121</v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  <c r="AT14" s="116" t="s">
        <v>40</v>
      </c>
      <c r="AU14" s="116"/>
      <c r="AV14" s="116"/>
      <c r="AW14" s="110">
        <v>150000</v>
      </c>
      <c r="AX14" s="110"/>
      <c r="AY14" s="110"/>
      <c r="AZ14" s="110"/>
      <c r="BA14" s="110">
        <v>22754</v>
      </c>
      <c r="BB14" s="110"/>
      <c r="BC14" s="110"/>
      <c r="BD14" s="110"/>
      <c r="BE14" s="111">
        <v>2500</v>
      </c>
      <c r="BF14" s="111"/>
      <c r="BG14" s="111"/>
    </row>
    <row r="15" spans="1:59" ht="22.9" customHeight="1" x14ac:dyDescent="0.15">
      <c r="A15" s="173" t="s">
        <v>92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61"/>
      <c r="N15" s="175">
        <f>SUM(N12:R14)</f>
        <v>199000</v>
      </c>
      <c r="O15" s="176"/>
      <c r="P15" s="176"/>
      <c r="Q15" s="176"/>
      <c r="R15" s="176"/>
      <c r="S15" s="175">
        <f>SUM(S12:W14)</f>
        <v>154000</v>
      </c>
      <c r="T15" s="176"/>
      <c r="U15" s="176"/>
      <c r="V15" s="176"/>
      <c r="W15" s="176"/>
      <c r="X15" s="177">
        <f>SUM(X12:AB14)</f>
        <v>-45000</v>
      </c>
      <c r="Y15" s="178"/>
      <c r="Z15" s="178"/>
      <c r="AA15" s="178"/>
      <c r="AB15" s="178"/>
      <c r="AC15" s="21">
        <f t="shared" si="0"/>
        <v>77.386934673366838</v>
      </c>
      <c r="AD15" s="179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1"/>
      <c r="AT15" s="116" t="s">
        <v>37</v>
      </c>
      <c r="AU15" s="116"/>
      <c r="AV15" s="116"/>
      <c r="AW15" s="110">
        <v>150000</v>
      </c>
      <c r="AX15" s="110"/>
      <c r="AY15" s="110"/>
      <c r="AZ15" s="110"/>
      <c r="BA15" s="110">
        <v>22754</v>
      </c>
      <c r="BB15" s="110"/>
      <c r="BC15" s="110"/>
      <c r="BD15" s="110"/>
      <c r="BE15" s="111">
        <v>2500</v>
      </c>
      <c r="BF15" s="111"/>
      <c r="BG15" s="111"/>
    </row>
    <row r="16" spans="1:59" ht="22.9" customHeight="1" x14ac:dyDescent="0.15">
      <c r="A16" s="162" t="s">
        <v>105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165">
        <v>700000</v>
      </c>
      <c r="O16" s="166"/>
      <c r="P16" s="166"/>
      <c r="Q16" s="166"/>
      <c r="R16" s="166"/>
      <c r="S16" s="165">
        <v>539657</v>
      </c>
      <c r="T16" s="166"/>
      <c r="U16" s="166"/>
      <c r="V16" s="166"/>
      <c r="W16" s="166"/>
      <c r="X16" s="167">
        <f>SUM(S16-N16)</f>
        <v>-160343</v>
      </c>
      <c r="Y16" s="168"/>
      <c r="Z16" s="168"/>
      <c r="AA16" s="168"/>
      <c r="AB16" s="169"/>
      <c r="AC16" s="19">
        <f t="shared" si="0"/>
        <v>77.093857142857146</v>
      </c>
      <c r="AD16" s="170" t="s">
        <v>123</v>
      </c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2"/>
      <c r="AT16" s="109" t="s">
        <v>35</v>
      </c>
      <c r="AU16" s="109"/>
      <c r="AV16" s="109"/>
      <c r="AW16" s="110">
        <v>0</v>
      </c>
      <c r="AX16" s="110"/>
      <c r="AY16" s="110"/>
      <c r="AZ16" s="110"/>
      <c r="BA16" s="110">
        <v>0</v>
      </c>
      <c r="BB16" s="110"/>
      <c r="BC16" s="110"/>
      <c r="BD16" s="110"/>
      <c r="BE16" s="111"/>
      <c r="BF16" s="111"/>
      <c r="BG16" s="111"/>
    </row>
    <row r="17" spans="1:59" ht="22.9" customHeight="1" x14ac:dyDescent="0.15">
      <c r="A17" s="162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4"/>
      <c r="N17" s="165">
        <v>1000000</v>
      </c>
      <c r="O17" s="166"/>
      <c r="P17" s="166"/>
      <c r="Q17" s="166"/>
      <c r="R17" s="166"/>
      <c r="S17" s="165">
        <v>1000000</v>
      </c>
      <c r="T17" s="166"/>
      <c r="U17" s="166"/>
      <c r="V17" s="166"/>
      <c r="W17" s="166"/>
      <c r="X17" s="167">
        <f>SUM(S17-N17)</f>
        <v>0</v>
      </c>
      <c r="Y17" s="168"/>
      <c r="Z17" s="168"/>
      <c r="AA17" s="168"/>
      <c r="AB17" s="169"/>
      <c r="AC17" s="19">
        <f t="shared" si="0"/>
        <v>100</v>
      </c>
      <c r="AD17" s="170" t="s">
        <v>122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T17" s="109" t="s">
        <v>32</v>
      </c>
      <c r="AU17" s="109"/>
      <c r="AV17" s="109"/>
      <c r="AW17" s="110">
        <v>150000</v>
      </c>
      <c r="AX17" s="110"/>
      <c r="AY17" s="110"/>
      <c r="AZ17" s="110"/>
      <c r="BA17" s="110">
        <v>22754</v>
      </c>
      <c r="BB17" s="110"/>
      <c r="BC17" s="110"/>
      <c r="BD17" s="110"/>
      <c r="BE17" s="111">
        <v>2500</v>
      </c>
      <c r="BF17" s="111"/>
      <c r="BG17" s="111"/>
    </row>
    <row r="18" spans="1:59" ht="22.9" customHeight="1" x14ac:dyDescent="0.15">
      <c r="A18" s="186" t="s">
        <v>103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60"/>
      <c r="N18" s="188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90"/>
      <c r="Z18" s="190"/>
      <c r="AA18" s="190"/>
      <c r="AB18" s="190"/>
      <c r="AC18" s="59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2"/>
      <c r="AT18" s="109" t="s">
        <v>30</v>
      </c>
      <c r="AU18" s="109"/>
      <c r="AV18" s="109"/>
      <c r="AW18" s="110">
        <v>150000</v>
      </c>
      <c r="AX18" s="110"/>
      <c r="AY18" s="110"/>
      <c r="AZ18" s="110"/>
      <c r="BA18" s="110">
        <v>22754</v>
      </c>
      <c r="BB18" s="110"/>
      <c r="BC18" s="110"/>
      <c r="BD18" s="110"/>
      <c r="BE18" s="111">
        <v>2500</v>
      </c>
      <c r="BF18" s="111"/>
      <c r="BG18" s="111"/>
    </row>
    <row r="19" spans="1:59" ht="22.9" customHeight="1" x14ac:dyDescent="0.15">
      <c r="A19" s="182" t="s">
        <v>102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5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  <c r="AT19" s="109" t="s">
        <v>27</v>
      </c>
      <c r="AU19" s="109"/>
      <c r="AV19" s="109"/>
      <c r="AW19" s="110">
        <v>150000</v>
      </c>
      <c r="AX19" s="110"/>
      <c r="AY19" s="110"/>
      <c r="AZ19" s="110"/>
      <c r="BA19" s="110">
        <v>22754</v>
      </c>
      <c r="BB19" s="110"/>
      <c r="BC19" s="110"/>
      <c r="BD19" s="110"/>
      <c r="BE19" s="111">
        <v>2500</v>
      </c>
      <c r="BF19" s="111"/>
      <c r="BG19" s="111"/>
    </row>
    <row r="20" spans="1:59" ht="22.9" customHeight="1" x14ac:dyDescent="0.15">
      <c r="A20" s="197" t="s">
        <v>101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9"/>
      <c r="N20" s="149">
        <v>35450000</v>
      </c>
      <c r="O20" s="150"/>
      <c r="P20" s="150"/>
      <c r="Q20" s="150"/>
      <c r="R20" s="200"/>
      <c r="S20" s="149">
        <v>37855947</v>
      </c>
      <c r="T20" s="150"/>
      <c r="U20" s="150"/>
      <c r="V20" s="150"/>
      <c r="W20" s="200"/>
      <c r="X20" s="201">
        <f>SUM(S20-N20)</f>
        <v>2405947</v>
      </c>
      <c r="Y20" s="152"/>
      <c r="Z20" s="152"/>
      <c r="AA20" s="152"/>
      <c r="AB20" s="153"/>
      <c r="AC20" s="25">
        <f>SUM(S20/N20%)</f>
        <v>106.78687447108604</v>
      </c>
      <c r="AD20" s="202" t="s">
        <v>9</v>
      </c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3"/>
      <c r="AT20" s="205" t="s">
        <v>19</v>
      </c>
      <c r="AU20" s="206"/>
      <c r="AV20" s="206"/>
      <c r="AW20" s="193">
        <f>SUM(AW6:AZ19)</f>
        <v>1800000</v>
      </c>
      <c r="AX20" s="193"/>
      <c r="AY20" s="193"/>
      <c r="AZ20" s="193"/>
      <c r="BA20" s="193">
        <f>SUM(BA6:BD19)</f>
        <v>273048</v>
      </c>
      <c r="BB20" s="193"/>
      <c r="BC20" s="193"/>
      <c r="BD20" s="193"/>
      <c r="BE20" s="194">
        <f>SUM(BE6:BG19)</f>
        <v>30000</v>
      </c>
      <c r="BF20" s="195"/>
      <c r="BG20" s="196"/>
    </row>
    <row r="21" spans="1:59" ht="22.9" customHeight="1" x14ac:dyDescent="0.15">
      <c r="A21" s="197" t="s">
        <v>100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9"/>
      <c r="N21" s="149">
        <v>5416000</v>
      </c>
      <c r="O21" s="150"/>
      <c r="P21" s="150"/>
      <c r="Q21" s="150"/>
      <c r="R21" s="200"/>
      <c r="S21" s="149">
        <v>5312054</v>
      </c>
      <c r="T21" s="150"/>
      <c r="U21" s="150"/>
      <c r="V21" s="150"/>
      <c r="W21" s="200"/>
      <c r="X21" s="201">
        <f>SUM(S21-N21)</f>
        <v>-103946</v>
      </c>
      <c r="Y21" s="152"/>
      <c r="Z21" s="152"/>
      <c r="AA21" s="152"/>
      <c r="AB21" s="153"/>
      <c r="AC21" s="25">
        <f>SUM(S21/N21%)</f>
        <v>98.080760709010335</v>
      </c>
      <c r="AD21" s="202" t="s">
        <v>9</v>
      </c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3"/>
      <c r="AT21" s="115">
        <v>0.2</v>
      </c>
      <c r="AU21" s="109"/>
      <c r="AV21" s="109"/>
      <c r="AW21" s="204">
        <f>SUM(AW20*AT21)</f>
        <v>360000</v>
      </c>
      <c r="AX21" s="204"/>
      <c r="AY21" s="204"/>
      <c r="AZ21" s="204"/>
      <c r="BA21" s="207">
        <f>SUM(BA20+BD20)*AT21</f>
        <v>54609.600000000006</v>
      </c>
      <c r="BB21" s="207"/>
      <c r="BC21" s="207"/>
      <c r="BD21" s="207"/>
      <c r="BE21" s="208">
        <f>SUM(BE20*AT21)</f>
        <v>6000</v>
      </c>
      <c r="BF21" s="209"/>
      <c r="BG21" s="209"/>
    </row>
    <row r="22" spans="1:59" ht="22.9" customHeight="1" x14ac:dyDescent="0.15">
      <c r="A22" s="210" t="s">
        <v>92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52"/>
      <c r="N22" s="212">
        <f>SUM(N19:R21)</f>
        <v>40866000</v>
      </c>
      <c r="O22" s="213"/>
      <c r="P22" s="213"/>
      <c r="Q22" s="213"/>
      <c r="R22" s="214"/>
      <c r="S22" s="212">
        <f>SUM(S20:W21)</f>
        <v>43168001</v>
      </c>
      <c r="T22" s="213"/>
      <c r="U22" s="213"/>
      <c r="V22" s="213"/>
      <c r="W22" s="214"/>
      <c r="X22" s="215">
        <f>SUM(S22-N22)</f>
        <v>2302001</v>
      </c>
      <c r="Y22" s="216"/>
      <c r="Z22" s="216"/>
      <c r="AA22" s="216"/>
      <c r="AB22" s="217"/>
      <c r="AC22" s="41">
        <f>SUM(S22/N22%)</f>
        <v>105.63304703176235</v>
      </c>
      <c r="AD22" s="218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20"/>
      <c r="AT22" s="1" t="s">
        <v>136</v>
      </c>
      <c r="AU22" s="1"/>
      <c r="AV22" s="1"/>
      <c r="AW22" s="1"/>
      <c r="AX22" s="115">
        <v>0.2</v>
      </c>
      <c r="AY22" s="115"/>
      <c r="AZ22" s="1"/>
      <c r="BA22" s="109" t="s">
        <v>62</v>
      </c>
      <c r="BB22" s="109"/>
      <c r="BC22" s="109"/>
      <c r="BD22" s="109"/>
      <c r="BE22" s="1" t="s">
        <v>61</v>
      </c>
      <c r="BF22" s="1"/>
      <c r="BG22" s="1"/>
    </row>
    <row r="23" spans="1:59" ht="22.9" customHeight="1" x14ac:dyDescent="0.15">
      <c r="A23" s="224" t="s">
        <v>11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6"/>
      <c r="P23" s="226"/>
      <c r="Q23" s="226"/>
      <c r="R23" s="227"/>
      <c r="S23" s="228"/>
      <c r="T23" s="229"/>
      <c r="U23" s="229"/>
      <c r="V23" s="229"/>
      <c r="W23" s="230"/>
      <c r="X23" s="231"/>
      <c r="Y23" s="231"/>
      <c r="Z23" s="231"/>
      <c r="AA23" s="231"/>
      <c r="AB23" s="231"/>
      <c r="AC23" s="57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3"/>
      <c r="AT23" s="109" t="s">
        <v>59</v>
      </c>
      <c r="AU23" s="109"/>
      <c r="AV23" s="109"/>
      <c r="AW23" s="110">
        <v>100000</v>
      </c>
      <c r="AX23" s="110"/>
      <c r="AY23" s="110"/>
      <c r="AZ23" s="110"/>
      <c r="BA23" s="110">
        <v>5148</v>
      </c>
      <c r="BB23" s="110"/>
      <c r="BC23" s="110"/>
      <c r="BD23" s="110"/>
      <c r="BE23" s="221">
        <v>2500</v>
      </c>
      <c r="BF23" s="221"/>
      <c r="BG23" s="221"/>
    </row>
    <row r="24" spans="1:59" ht="22.9" customHeight="1" x14ac:dyDescent="0.15">
      <c r="A24" s="197" t="s">
        <v>99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50">
        <v>1234000</v>
      </c>
      <c r="O24" s="150"/>
      <c r="P24" s="150"/>
      <c r="Q24" s="150"/>
      <c r="R24" s="200"/>
      <c r="S24" s="150">
        <v>524860</v>
      </c>
      <c r="T24" s="150"/>
      <c r="U24" s="150"/>
      <c r="V24" s="150"/>
      <c r="W24" s="200"/>
      <c r="X24" s="201">
        <f>SUM(S24-N24)</f>
        <v>-709140</v>
      </c>
      <c r="Y24" s="152"/>
      <c r="Z24" s="152"/>
      <c r="AA24" s="152"/>
      <c r="AB24" s="153"/>
      <c r="AC24" s="25">
        <f>SUM(S24/N24%)</f>
        <v>42.533225283630472</v>
      </c>
      <c r="AD24" s="222" t="s">
        <v>98</v>
      </c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3"/>
      <c r="AT24" s="109" t="s">
        <v>57</v>
      </c>
      <c r="AU24" s="109"/>
      <c r="AV24" s="109"/>
      <c r="AW24" s="110">
        <v>100000</v>
      </c>
      <c r="AX24" s="110"/>
      <c r="AY24" s="110"/>
      <c r="AZ24" s="110"/>
      <c r="BA24" s="110">
        <v>5148</v>
      </c>
      <c r="BB24" s="110"/>
      <c r="BC24" s="110"/>
      <c r="BD24" s="110"/>
      <c r="BE24" s="221">
        <v>2500</v>
      </c>
      <c r="BF24" s="221"/>
      <c r="BG24" s="221"/>
    </row>
    <row r="25" spans="1:59" ht="22.9" customHeight="1" x14ac:dyDescent="0.15">
      <c r="A25" s="418" t="s">
        <v>97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150">
        <v>10000</v>
      </c>
      <c r="O25" s="150"/>
      <c r="P25" s="150"/>
      <c r="Q25" s="150"/>
      <c r="R25" s="200"/>
      <c r="S25" s="150">
        <v>0</v>
      </c>
      <c r="T25" s="150"/>
      <c r="U25" s="150"/>
      <c r="V25" s="150"/>
      <c r="W25" s="200"/>
      <c r="X25" s="201">
        <f>SUM(S25-N25)</f>
        <v>-10000</v>
      </c>
      <c r="Y25" s="152"/>
      <c r="Z25" s="152"/>
      <c r="AA25" s="152"/>
      <c r="AB25" s="153"/>
      <c r="AC25" s="13" t="s">
        <v>137</v>
      </c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1"/>
      <c r="AT25" s="109" t="s">
        <v>55</v>
      </c>
      <c r="AU25" s="109"/>
      <c r="AV25" s="109"/>
      <c r="AW25" s="110">
        <v>100000</v>
      </c>
      <c r="AX25" s="110"/>
      <c r="AY25" s="110"/>
      <c r="AZ25" s="110"/>
      <c r="BA25" s="110">
        <v>5148</v>
      </c>
      <c r="BB25" s="110"/>
      <c r="BC25" s="110"/>
      <c r="BD25" s="110"/>
      <c r="BE25" s="221">
        <v>2500</v>
      </c>
      <c r="BF25" s="221"/>
      <c r="BG25" s="221"/>
    </row>
    <row r="26" spans="1:59" ht="22.9" customHeight="1" x14ac:dyDescent="0.15">
      <c r="A26" s="210" t="s">
        <v>92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52"/>
      <c r="N26" s="175">
        <f>SUM(N23:R25)</f>
        <v>1244000</v>
      </c>
      <c r="O26" s="176"/>
      <c r="P26" s="176"/>
      <c r="Q26" s="176"/>
      <c r="R26" s="234"/>
      <c r="S26" s="175">
        <f>SUM(S23:W25)</f>
        <v>524860</v>
      </c>
      <c r="T26" s="176"/>
      <c r="U26" s="176"/>
      <c r="V26" s="176"/>
      <c r="W26" s="234"/>
      <c r="X26" s="235">
        <f>SUM(S26-N26)</f>
        <v>-719140</v>
      </c>
      <c r="Y26" s="236"/>
      <c r="Z26" s="236"/>
      <c r="AA26" s="236"/>
      <c r="AB26" s="237"/>
      <c r="AC26" s="21">
        <f>SUM(S26/N26%)</f>
        <v>42.19131832797428</v>
      </c>
      <c r="AD26" s="179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1"/>
      <c r="AT26" s="109" t="s">
        <v>52</v>
      </c>
      <c r="AU26" s="109"/>
      <c r="AV26" s="109"/>
      <c r="AW26" s="110">
        <v>100000</v>
      </c>
      <c r="AX26" s="110"/>
      <c r="AY26" s="110"/>
      <c r="AZ26" s="110"/>
      <c r="BA26" s="110">
        <v>5148</v>
      </c>
      <c r="BB26" s="110"/>
      <c r="BC26" s="110"/>
      <c r="BD26" s="110"/>
      <c r="BE26" s="221">
        <v>2500</v>
      </c>
      <c r="BF26" s="221"/>
      <c r="BG26" s="221"/>
    </row>
    <row r="27" spans="1:59" ht="22.9" customHeight="1" x14ac:dyDescent="0.15">
      <c r="A27" s="241" t="s">
        <v>96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56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4"/>
      <c r="Y27" s="244"/>
      <c r="Z27" s="244"/>
      <c r="AA27" s="244"/>
      <c r="AB27" s="244"/>
      <c r="AC27" s="55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T27" s="109" t="s">
        <v>35</v>
      </c>
      <c r="AU27" s="109"/>
      <c r="AV27" s="109"/>
      <c r="AW27" s="110">
        <v>100000</v>
      </c>
      <c r="AX27" s="110"/>
      <c r="AY27" s="110"/>
      <c r="AZ27" s="110"/>
      <c r="BA27" s="110">
        <v>5148</v>
      </c>
      <c r="BB27" s="110"/>
      <c r="BC27" s="110"/>
      <c r="BD27" s="110"/>
      <c r="BE27" s="221">
        <v>0</v>
      </c>
      <c r="BF27" s="221"/>
      <c r="BG27" s="221"/>
    </row>
    <row r="28" spans="1:59" ht="22.9" customHeight="1" x14ac:dyDescent="0.15">
      <c r="A28" s="238" t="s">
        <v>95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74"/>
      <c r="N28" s="149">
        <v>3500</v>
      </c>
      <c r="O28" s="150"/>
      <c r="P28" s="150"/>
      <c r="Q28" s="150"/>
      <c r="R28" s="200"/>
      <c r="S28" s="149">
        <v>6713</v>
      </c>
      <c r="T28" s="150"/>
      <c r="U28" s="150"/>
      <c r="V28" s="150"/>
      <c r="W28" s="200"/>
      <c r="X28" s="151">
        <f>SUM(S28-N28)</f>
        <v>3213</v>
      </c>
      <c r="Y28" s="152"/>
      <c r="Z28" s="152"/>
      <c r="AA28" s="152"/>
      <c r="AB28" s="153"/>
      <c r="AC28" s="25">
        <f>SUM(S28/N28%)</f>
        <v>191.8</v>
      </c>
      <c r="AD28" s="240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3"/>
      <c r="AT28" s="109" t="s">
        <v>48</v>
      </c>
      <c r="AU28" s="109"/>
      <c r="AV28" s="109"/>
      <c r="AW28" s="110">
        <v>100000</v>
      </c>
      <c r="AX28" s="110"/>
      <c r="AY28" s="110"/>
      <c r="AZ28" s="110"/>
      <c r="BA28" s="110">
        <v>5148</v>
      </c>
      <c r="BB28" s="110"/>
      <c r="BC28" s="110"/>
      <c r="BD28" s="110"/>
      <c r="BE28" s="221">
        <v>2500</v>
      </c>
      <c r="BF28" s="221"/>
      <c r="BG28" s="221"/>
    </row>
    <row r="29" spans="1:59" ht="22.9" customHeight="1" x14ac:dyDescent="0.15">
      <c r="A29" s="238" t="s">
        <v>94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74"/>
      <c r="N29" s="149">
        <v>160</v>
      </c>
      <c r="O29" s="150"/>
      <c r="P29" s="150"/>
      <c r="Q29" s="150"/>
      <c r="R29" s="200"/>
      <c r="S29" s="149">
        <v>264</v>
      </c>
      <c r="T29" s="150"/>
      <c r="U29" s="150"/>
      <c r="V29" s="150"/>
      <c r="W29" s="200"/>
      <c r="X29" s="151">
        <f>SUM(S29-N29)</f>
        <v>104</v>
      </c>
      <c r="Y29" s="152"/>
      <c r="Z29" s="152"/>
      <c r="AA29" s="152"/>
      <c r="AB29" s="153"/>
      <c r="AC29" s="25">
        <f>SUM(S29/N29%)</f>
        <v>165</v>
      </c>
      <c r="AD29" s="240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T29" s="109" t="s">
        <v>45</v>
      </c>
      <c r="AU29" s="109"/>
      <c r="AV29" s="109"/>
      <c r="AW29" s="110">
        <v>100000</v>
      </c>
      <c r="AX29" s="110"/>
      <c r="AY29" s="110"/>
      <c r="AZ29" s="110"/>
      <c r="BA29" s="110">
        <v>5148</v>
      </c>
      <c r="BB29" s="110"/>
      <c r="BC29" s="110"/>
      <c r="BD29" s="110"/>
      <c r="BE29" s="221">
        <v>2500</v>
      </c>
      <c r="BF29" s="221"/>
      <c r="BG29" s="221"/>
    </row>
    <row r="30" spans="1:59" ht="22.9" customHeight="1" x14ac:dyDescent="0.15">
      <c r="A30" s="197" t="s">
        <v>93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70"/>
      <c r="N30" s="149">
        <v>1000</v>
      </c>
      <c r="O30" s="150"/>
      <c r="P30" s="150"/>
      <c r="Q30" s="150"/>
      <c r="R30" s="200"/>
      <c r="S30" s="149">
        <v>140</v>
      </c>
      <c r="T30" s="150"/>
      <c r="U30" s="150"/>
      <c r="V30" s="150"/>
      <c r="W30" s="200"/>
      <c r="X30" s="151">
        <f>SUM(S30-N30)</f>
        <v>-860</v>
      </c>
      <c r="Y30" s="152"/>
      <c r="Z30" s="152"/>
      <c r="AA30" s="152"/>
      <c r="AB30" s="153"/>
      <c r="AC30" s="25">
        <f>SUM(S30/N30%)</f>
        <v>14</v>
      </c>
      <c r="AD30" s="245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T30" s="109" t="s">
        <v>43</v>
      </c>
      <c r="AU30" s="109"/>
      <c r="AV30" s="109"/>
      <c r="AW30" s="110">
        <v>100000</v>
      </c>
      <c r="AX30" s="110"/>
      <c r="AY30" s="110"/>
      <c r="AZ30" s="110"/>
      <c r="BA30" s="110">
        <v>5148</v>
      </c>
      <c r="BB30" s="110"/>
      <c r="BC30" s="110"/>
      <c r="BD30" s="110"/>
      <c r="BE30" s="221">
        <v>2500</v>
      </c>
      <c r="BF30" s="221"/>
      <c r="BG30" s="221"/>
    </row>
    <row r="31" spans="1:59" ht="22.9" customHeight="1" x14ac:dyDescent="0.15">
      <c r="A31" s="210" t="s">
        <v>92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52"/>
      <c r="N31" s="212">
        <f>SUM(N28:R30)</f>
        <v>4660</v>
      </c>
      <c r="O31" s="213"/>
      <c r="P31" s="213"/>
      <c r="Q31" s="213"/>
      <c r="R31" s="214"/>
      <c r="S31" s="212">
        <f>SUM(S28:W30)</f>
        <v>7117</v>
      </c>
      <c r="T31" s="213"/>
      <c r="U31" s="213"/>
      <c r="V31" s="213"/>
      <c r="W31" s="214"/>
      <c r="X31" s="235">
        <f>SUM(S31-N31)</f>
        <v>2457</v>
      </c>
      <c r="Y31" s="236"/>
      <c r="Z31" s="236"/>
      <c r="AA31" s="236"/>
      <c r="AB31" s="237"/>
      <c r="AC31" s="41">
        <f>SUM(S31/N31%)</f>
        <v>152.72532188841203</v>
      </c>
      <c r="AD31" s="218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20"/>
      <c r="AT31" s="109" t="s">
        <v>40</v>
      </c>
      <c r="AU31" s="109"/>
      <c r="AV31" s="109"/>
      <c r="AW31" s="110">
        <v>100000</v>
      </c>
      <c r="AX31" s="110"/>
      <c r="AY31" s="110"/>
      <c r="AZ31" s="110"/>
      <c r="BA31" s="110">
        <v>5148</v>
      </c>
      <c r="BB31" s="110"/>
      <c r="BC31" s="110"/>
      <c r="BD31" s="110"/>
      <c r="BE31" s="221">
        <v>2500</v>
      </c>
      <c r="BF31" s="221"/>
      <c r="BG31" s="221"/>
    </row>
    <row r="32" spans="1:59" ht="22.9" customHeight="1" x14ac:dyDescent="0.15">
      <c r="A32" s="246" t="s">
        <v>91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75"/>
      <c r="N32" s="248">
        <f>SUM(N15+N16+N17+N22+N26+N31)</f>
        <v>44013660</v>
      </c>
      <c r="O32" s="249"/>
      <c r="P32" s="249"/>
      <c r="Q32" s="249"/>
      <c r="R32" s="250"/>
      <c r="S32" s="248">
        <f>SUM(S15+S16+S17+S22+S26+S31)</f>
        <v>45393635</v>
      </c>
      <c r="T32" s="249"/>
      <c r="U32" s="249"/>
      <c r="V32" s="249"/>
      <c r="W32" s="250"/>
      <c r="X32" s="251">
        <f>SUM(X15+X16+X17+X22+X26+X31)</f>
        <v>1379975</v>
      </c>
      <c r="Y32" s="252"/>
      <c r="Z32" s="252"/>
      <c r="AA32" s="252"/>
      <c r="AB32" s="253"/>
      <c r="AC32" s="46">
        <f>SUM(S32/N32%)</f>
        <v>103.13533343966397</v>
      </c>
      <c r="AD32" s="254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6"/>
      <c r="AT32" s="109" t="s">
        <v>37</v>
      </c>
      <c r="AU32" s="109"/>
      <c r="AV32" s="109"/>
      <c r="AW32" s="110">
        <v>100000</v>
      </c>
      <c r="AX32" s="110"/>
      <c r="AY32" s="110"/>
      <c r="AZ32" s="110"/>
      <c r="BA32" s="110">
        <v>5148</v>
      </c>
      <c r="BB32" s="110"/>
      <c r="BC32" s="110"/>
      <c r="BD32" s="110"/>
      <c r="BE32" s="221">
        <v>2500</v>
      </c>
      <c r="BF32" s="221"/>
      <c r="BG32" s="221"/>
    </row>
    <row r="33" spans="1:63" ht="22.9" customHeight="1" x14ac:dyDescent="0.15">
      <c r="A33" s="262" t="s">
        <v>90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76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4"/>
      <c r="Y33" s="264"/>
      <c r="Z33" s="264"/>
      <c r="AA33" s="264"/>
      <c r="AB33" s="264"/>
      <c r="AC33" s="49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T33" s="109" t="s">
        <v>35</v>
      </c>
      <c r="AU33" s="109"/>
      <c r="AV33" s="109"/>
      <c r="AW33" s="110">
        <v>100000</v>
      </c>
      <c r="AX33" s="110"/>
      <c r="AY33" s="110"/>
      <c r="AZ33" s="110"/>
      <c r="BA33" s="110">
        <v>5148</v>
      </c>
      <c r="BB33" s="110"/>
      <c r="BC33" s="110"/>
      <c r="BD33" s="110"/>
      <c r="BE33" s="221">
        <v>0</v>
      </c>
      <c r="BF33" s="221"/>
      <c r="BG33" s="221"/>
    </row>
    <row r="34" spans="1:63" ht="22.9" customHeight="1" x14ac:dyDescent="0.15">
      <c r="A34" s="257" t="s">
        <v>89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9"/>
      <c r="Y34" s="259"/>
      <c r="Z34" s="259"/>
      <c r="AA34" s="259"/>
      <c r="AB34" s="259"/>
      <c r="AC34" s="48"/>
      <c r="AD34" s="260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61"/>
      <c r="AT34" s="109" t="s">
        <v>32</v>
      </c>
      <c r="AU34" s="109"/>
      <c r="AV34" s="109"/>
      <c r="AW34" s="110">
        <v>100000</v>
      </c>
      <c r="AX34" s="110"/>
      <c r="AY34" s="110"/>
      <c r="AZ34" s="110"/>
      <c r="BA34" s="110">
        <v>5148</v>
      </c>
      <c r="BB34" s="110"/>
      <c r="BC34" s="110"/>
      <c r="BD34" s="110"/>
      <c r="BE34" s="221">
        <v>2500</v>
      </c>
      <c r="BF34" s="221"/>
      <c r="BG34" s="221"/>
    </row>
    <row r="35" spans="1:63" ht="22.9" customHeight="1" x14ac:dyDescent="0.15">
      <c r="A35" s="270" t="s">
        <v>88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47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  <c r="Y35" s="272"/>
      <c r="Z35" s="272"/>
      <c r="AA35" s="272"/>
      <c r="AB35" s="272"/>
      <c r="AC35" s="46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T35" s="109" t="s">
        <v>30</v>
      </c>
      <c r="AU35" s="109"/>
      <c r="AV35" s="109"/>
      <c r="AW35" s="110">
        <v>100000</v>
      </c>
      <c r="AX35" s="110"/>
      <c r="AY35" s="110"/>
      <c r="AZ35" s="110"/>
      <c r="BA35" s="110">
        <v>5148</v>
      </c>
      <c r="BB35" s="110"/>
      <c r="BC35" s="110"/>
      <c r="BD35" s="110"/>
      <c r="BE35" s="221">
        <v>2500</v>
      </c>
      <c r="BF35" s="221"/>
      <c r="BG35" s="221"/>
    </row>
    <row r="36" spans="1:63" ht="22.9" customHeight="1" x14ac:dyDescent="0.15">
      <c r="A36" s="266" t="s">
        <v>87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45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8"/>
      <c r="Y36" s="268"/>
      <c r="Z36" s="268"/>
      <c r="AA36" s="268"/>
      <c r="AB36" s="268"/>
      <c r="AC36" s="44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T36" s="109" t="s">
        <v>27</v>
      </c>
      <c r="AU36" s="109"/>
      <c r="AV36" s="109"/>
      <c r="AW36" s="110">
        <v>100000</v>
      </c>
      <c r="AX36" s="110"/>
      <c r="AY36" s="110"/>
      <c r="AZ36" s="110"/>
      <c r="BA36" s="110">
        <v>5148</v>
      </c>
      <c r="BB36" s="110"/>
      <c r="BC36" s="110"/>
      <c r="BD36" s="110"/>
      <c r="BE36" s="221">
        <v>2500</v>
      </c>
      <c r="BF36" s="221"/>
      <c r="BG36" s="221"/>
    </row>
    <row r="37" spans="1:63" ht="22.9" customHeight="1" x14ac:dyDescent="0.15">
      <c r="A37" s="146" t="s">
        <v>86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274"/>
      <c r="M37" s="43"/>
      <c r="N37" s="149">
        <v>24878000</v>
      </c>
      <c r="O37" s="150"/>
      <c r="P37" s="150"/>
      <c r="Q37" s="150"/>
      <c r="R37" s="200"/>
      <c r="S37" s="149">
        <v>25671807</v>
      </c>
      <c r="T37" s="150"/>
      <c r="U37" s="150"/>
      <c r="V37" s="150"/>
      <c r="W37" s="200"/>
      <c r="X37" s="151">
        <f>SUM(S37-N37)</f>
        <v>793807</v>
      </c>
      <c r="Y37" s="152"/>
      <c r="Z37" s="152"/>
      <c r="AA37" s="152"/>
      <c r="AB37" s="153"/>
      <c r="AC37" s="25">
        <f>SUM(S37/N37%)</f>
        <v>103.19079909960608</v>
      </c>
      <c r="AD37" s="245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3"/>
      <c r="BH37" s="1"/>
    </row>
    <row r="38" spans="1:63" ht="22.9" customHeight="1" x14ac:dyDescent="0.15">
      <c r="A38" s="197" t="s">
        <v>85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275"/>
      <c r="M38" s="43"/>
      <c r="N38" s="379" t="s">
        <v>137</v>
      </c>
      <c r="O38" s="380"/>
      <c r="P38" s="380"/>
      <c r="Q38" s="380"/>
      <c r="R38" s="381"/>
      <c r="S38" s="149">
        <v>152160</v>
      </c>
      <c r="T38" s="150"/>
      <c r="U38" s="150"/>
      <c r="V38" s="150"/>
      <c r="W38" s="200"/>
      <c r="X38" s="379" t="s">
        <v>137</v>
      </c>
      <c r="Y38" s="380"/>
      <c r="Z38" s="380"/>
      <c r="AA38" s="380"/>
      <c r="AB38" s="381"/>
      <c r="AC38" s="13" t="s">
        <v>137</v>
      </c>
      <c r="AD38" s="245" t="s">
        <v>124</v>
      </c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BH38" s="1"/>
    </row>
    <row r="39" spans="1:63" ht="22.9" customHeight="1" x14ac:dyDescent="0.15">
      <c r="A39" s="197" t="s">
        <v>84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275"/>
      <c r="M39" s="43"/>
      <c r="N39" s="149">
        <v>3279000</v>
      </c>
      <c r="O39" s="150"/>
      <c r="P39" s="150"/>
      <c r="Q39" s="150"/>
      <c r="R39" s="200"/>
      <c r="S39" s="149">
        <v>3602984</v>
      </c>
      <c r="T39" s="150"/>
      <c r="U39" s="150"/>
      <c r="V39" s="150"/>
      <c r="W39" s="200"/>
      <c r="X39" s="151">
        <f>SUM(S39-N39)</f>
        <v>323984</v>
      </c>
      <c r="Y39" s="152"/>
      <c r="Z39" s="152"/>
      <c r="AA39" s="152"/>
      <c r="AB39" s="153"/>
      <c r="AC39" s="25">
        <f>SUM(S39/N39%)</f>
        <v>109.88057334553217</v>
      </c>
      <c r="AD39" s="245" t="s">
        <v>83</v>
      </c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BH39" s="1"/>
    </row>
    <row r="40" spans="1:63" ht="22.9" customHeight="1" x14ac:dyDescent="0.15">
      <c r="A40" s="286" t="s">
        <v>82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8"/>
      <c r="M40" s="27"/>
      <c r="N40" s="149">
        <v>110000</v>
      </c>
      <c r="O40" s="150"/>
      <c r="P40" s="150"/>
      <c r="Q40" s="150"/>
      <c r="R40" s="200"/>
      <c r="S40" s="149">
        <v>117950</v>
      </c>
      <c r="T40" s="150"/>
      <c r="U40" s="150"/>
      <c r="V40" s="150"/>
      <c r="W40" s="200"/>
      <c r="X40" s="151">
        <f>SUM(S40-N40)</f>
        <v>7950</v>
      </c>
      <c r="Y40" s="152"/>
      <c r="Z40" s="152"/>
      <c r="AA40" s="152"/>
      <c r="AB40" s="153"/>
      <c r="AC40" s="25">
        <f>SUM(S40/N40%)</f>
        <v>107.22727272727273</v>
      </c>
      <c r="AD40" s="245" t="s">
        <v>81</v>
      </c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3"/>
      <c r="BH40" s="1"/>
    </row>
    <row r="41" spans="1:63" ht="22.9" customHeight="1" x14ac:dyDescent="0.15">
      <c r="A41" s="290" t="s">
        <v>80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2"/>
      <c r="M41" s="42"/>
      <c r="N41" s="293">
        <f>SUM(N37:R40)</f>
        <v>28267000</v>
      </c>
      <c r="O41" s="294"/>
      <c r="P41" s="294"/>
      <c r="Q41" s="294"/>
      <c r="R41" s="295"/>
      <c r="S41" s="293">
        <f>SUM(S37:W40)</f>
        <v>29544901</v>
      </c>
      <c r="T41" s="294"/>
      <c r="U41" s="294"/>
      <c r="V41" s="294"/>
      <c r="W41" s="295"/>
      <c r="X41" s="215">
        <f>SUM(S41-N41)</f>
        <v>1277901</v>
      </c>
      <c r="Y41" s="216"/>
      <c r="Z41" s="216"/>
      <c r="AA41" s="216"/>
      <c r="AB41" s="217"/>
      <c r="AC41" s="41">
        <f>SUM(S41/N41%)</f>
        <v>104.52082286765486</v>
      </c>
      <c r="AD41" s="296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8"/>
      <c r="BH41" s="1"/>
    </row>
    <row r="42" spans="1:63" ht="22.9" customHeight="1" x14ac:dyDescent="0.15">
      <c r="A42" s="117" t="s">
        <v>79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21" t="s">
        <v>131</v>
      </c>
      <c r="O42" s="122"/>
      <c r="P42" s="122"/>
      <c r="Q42" s="122"/>
      <c r="R42" s="122"/>
      <c r="S42" s="123" t="s">
        <v>132</v>
      </c>
      <c r="T42" s="124"/>
      <c r="U42" s="124"/>
      <c r="V42" s="124"/>
      <c r="W42" s="124"/>
      <c r="X42" s="121" t="s">
        <v>78</v>
      </c>
      <c r="Y42" s="122"/>
      <c r="Z42" s="122"/>
      <c r="AA42" s="122"/>
      <c r="AB42" s="125"/>
      <c r="AC42" s="40" t="s">
        <v>77</v>
      </c>
      <c r="AD42" s="126" t="s">
        <v>76</v>
      </c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T42" s="68"/>
      <c r="AU42" s="68"/>
      <c r="AV42" s="68"/>
      <c r="AW42" s="69"/>
      <c r="AX42" s="69"/>
      <c r="AY42" s="69"/>
      <c r="AZ42" s="69"/>
      <c r="BA42" s="69"/>
      <c r="BB42" s="69"/>
      <c r="BC42" s="69"/>
      <c r="BD42" s="69"/>
      <c r="BE42" s="73"/>
      <c r="BF42" s="73"/>
      <c r="BG42" s="73"/>
      <c r="BH42" s="1"/>
    </row>
    <row r="43" spans="1:63" ht="22.9" customHeight="1" x14ac:dyDescent="0.15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30" t="s">
        <v>138</v>
      </c>
      <c r="O43" s="131"/>
      <c r="P43" s="131"/>
      <c r="Q43" s="131"/>
      <c r="R43" s="131"/>
      <c r="S43" s="132" t="s">
        <v>133</v>
      </c>
      <c r="T43" s="133"/>
      <c r="U43" s="133"/>
      <c r="V43" s="133"/>
      <c r="W43" s="133"/>
      <c r="X43" s="130" t="s">
        <v>134</v>
      </c>
      <c r="Y43" s="131"/>
      <c r="Z43" s="131"/>
      <c r="AA43" s="131"/>
      <c r="AB43" s="134"/>
      <c r="AC43" s="39" t="s">
        <v>72</v>
      </c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T43" s="68"/>
      <c r="AU43" s="68"/>
      <c r="AV43" s="68"/>
      <c r="AW43" s="69"/>
      <c r="AX43" s="69"/>
      <c r="AY43" s="69"/>
      <c r="AZ43" s="69"/>
      <c r="BA43" s="69"/>
      <c r="BB43" s="69"/>
      <c r="BC43" s="69"/>
      <c r="BD43" s="69"/>
      <c r="BE43" s="73"/>
      <c r="BF43" s="73"/>
      <c r="BG43" s="73"/>
      <c r="BH43" s="1"/>
    </row>
    <row r="44" spans="1:63" ht="22.9" customHeight="1" x14ac:dyDescent="0.15">
      <c r="A44" s="135" t="s">
        <v>71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299"/>
      <c r="M44" s="36"/>
      <c r="N44" s="300"/>
      <c r="O44" s="301"/>
      <c r="P44" s="301"/>
      <c r="Q44" s="301"/>
      <c r="R44" s="301"/>
      <c r="S44" s="300"/>
      <c r="T44" s="301"/>
      <c r="U44" s="301"/>
      <c r="V44" s="301"/>
      <c r="W44" s="301"/>
      <c r="X44" s="302"/>
      <c r="Y44" s="190"/>
      <c r="Z44" s="190"/>
      <c r="AA44" s="190"/>
      <c r="AB44" s="303"/>
      <c r="AC44" s="35"/>
      <c r="AD44" s="304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2"/>
      <c r="AT44" s="205" t="s">
        <v>19</v>
      </c>
      <c r="AU44" s="206"/>
      <c r="AV44" s="206"/>
      <c r="AW44" s="279">
        <f>SUM(AW23:AZ36)</f>
        <v>1400000</v>
      </c>
      <c r="AX44" s="279"/>
      <c r="AY44" s="279"/>
      <c r="AZ44" s="279"/>
      <c r="BA44" s="279">
        <f>SUM(BA23:BD36)</f>
        <v>72072</v>
      </c>
      <c r="BB44" s="279"/>
      <c r="BC44" s="279"/>
      <c r="BD44" s="279"/>
      <c r="BE44" s="280">
        <f>SUM(BE23:BG36)</f>
        <v>30000</v>
      </c>
      <c r="BF44" s="280"/>
      <c r="BG44" s="281"/>
      <c r="BH44" s="1"/>
    </row>
    <row r="45" spans="1:63" ht="22.9" customHeight="1" x14ac:dyDescent="0.15">
      <c r="A45" s="286" t="s">
        <v>70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8"/>
      <c r="M45" s="27"/>
      <c r="N45" s="149">
        <v>80000</v>
      </c>
      <c r="O45" s="150"/>
      <c r="P45" s="150"/>
      <c r="Q45" s="150"/>
      <c r="R45" s="150"/>
      <c r="S45" s="149">
        <v>14640</v>
      </c>
      <c r="T45" s="150"/>
      <c r="U45" s="150"/>
      <c r="V45" s="150"/>
      <c r="W45" s="150"/>
      <c r="X45" s="151">
        <f t="shared" ref="X45:X66" si="1">SUM(S45-N45)</f>
        <v>-65360</v>
      </c>
      <c r="Y45" s="152"/>
      <c r="Z45" s="152"/>
      <c r="AA45" s="152"/>
      <c r="AB45" s="153"/>
      <c r="AC45" s="25">
        <f t="shared" ref="AC45:AC53" si="2">SUM(S45/N45%)</f>
        <v>18.3</v>
      </c>
      <c r="AD45" s="245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T45" s="115">
        <v>0.2</v>
      </c>
      <c r="AU45" s="109"/>
      <c r="AV45" s="109"/>
      <c r="AW45" s="282">
        <f>SUM(AW44*AT45)</f>
        <v>280000</v>
      </c>
      <c r="AX45" s="282"/>
      <c r="AY45" s="282"/>
      <c r="AZ45" s="282"/>
      <c r="BA45" s="283">
        <f>SUM(BA44*AT45)</f>
        <v>14414.400000000001</v>
      </c>
      <c r="BB45" s="284"/>
      <c r="BC45" s="284"/>
      <c r="BD45" s="284"/>
      <c r="BE45" s="417">
        <f>SUM(BE44*AT45)</f>
        <v>6000</v>
      </c>
      <c r="BF45" s="417"/>
      <c r="BG45" s="417"/>
      <c r="BH45" s="417"/>
    </row>
    <row r="46" spans="1:63" ht="22.9" customHeight="1" x14ac:dyDescent="0.15">
      <c r="A46" s="286" t="s">
        <v>69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8"/>
      <c r="M46" s="27"/>
      <c r="N46" s="149">
        <v>50000</v>
      </c>
      <c r="O46" s="150"/>
      <c r="P46" s="150"/>
      <c r="Q46" s="150"/>
      <c r="R46" s="150"/>
      <c r="S46" s="149">
        <v>13316</v>
      </c>
      <c r="T46" s="150"/>
      <c r="U46" s="150"/>
      <c r="V46" s="150"/>
      <c r="W46" s="150"/>
      <c r="X46" s="151">
        <f t="shared" si="1"/>
        <v>-36684</v>
      </c>
      <c r="Y46" s="152"/>
      <c r="Z46" s="152"/>
      <c r="AA46" s="152"/>
      <c r="AB46" s="153"/>
      <c r="AC46" s="25">
        <f t="shared" si="2"/>
        <v>26.632000000000001</v>
      </c>
      <c r="AD46" s="245" t="s">
        <v>68</v>
      </c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3"/>
      <c r="AT46" s="67"/>
      <c r="AU46" s="68"/>
      <c r="AV46" s="68"/>
      <c r="AW46" s="32"/>
      <c r="AX46" s="32"/>
      <c r="AY46" s="32"/>
      <c r="AZ46" s="32"/>
      <c r="BA46" s="31"/>
      <c r="BB46" s="82"/>
      <c r="BC46" s="82"/>
      <c r="BD46" s="82"/>
      <c r="BE46" s="77"/>
      <c r="BF46" s="77"/>
      <c r="BG46" s="77"/>
      <c r="BH46" s="77"/>
    </row>
    <row r="47" spans="1:63" ht="22.9" customHeight="1" x14ac:dyDescent="0.15">
      <c r="A47" s="286" t="s">
        <v>67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8"/>
      <c r="M47" s="27"/>
      <c r="N47" s="149">
        <v>50000</v>
      </c>
      <c r="O47" s="150"/>
      <c r="P47" s="150"/>
      <c r="Q47" s="150"/>
      <c r="R47" s="150"/>
      <c r="S47" s="149">
        <v>67890</v>
      </c>
      <c r="T47" s="150"/>
      <c r="U47" s="150"/>
      <c r="V47" s="150"/>
      <c r="W47" s="150"/>
      <c r="X47" s="151">
        <f t="shared" si="1"/>
        <v>17890</v>
      </c>
      <c r="Y47" s="152"/>
      <c r="Z47" s="152"/>
      <c r="AA47" s="152"/>
      <c r="AB47" s="153"/>
      <c r="AC47" s="25">
        <f t="shared" si="2"/>
        <v>135.78</v>
      </c>
      <c r="AD47" s="245" t="s">
        <v>66</v>
      </c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T47" s="67"/>
      <c r="AU47" s="68"/>
      <c r="AV47" s="68"/>
      <c r="AW47" s="32"/>
      <c r="AX47" s="32"/>
      <c r="AY47" s="32"/>
      <c r="AZ47" s="32"/>
      <c r="BA47" s="31"/>
      <c r="BB47" s="82"/>
      <c r="BC47" s="82"/>
      <c r="BD47" s="82"/>
      <c r="BE47" s="77"/>
      <c r="BF47" s="77"/>
      <c r="BG47" s="77"/>
      <c r="BH47" s="77"/>
    </row>
    <row r="48" spans="1:63" ht="22.9" customHeight="1" x14ac:dyDescent="0.15">
      <c r="A48" s="286" t="s">
        <v>65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8"/>
      <c r="M48" s="27"/>
      <c r="N48" s="149">
        <v>300000</v>
      </c>
      <c r="O48" s="150"/>
      <c r="P48" s="150"/>
      <c r="Q48" s="150"/>
      <c r="R48" s="150"/>
      <c r="S48" s="149">
        <v>331338</v>
      </c>
      <c r="T48" s="150"/>
      <c r="U48" s="150"/>
      <c r="V48" s="150"/>
      <c r="W48" s="150"/>
      <c r="X48" s="151">
        <f t="shared" si="1"/>
        <v>31338</v>
      </c>
      <c r="Y48" s="152"/>
      <c r="Z48" s="152"/>
      <c r="AA48" s="152"/>
      <c r="AB48" s="153"/>
      <c r="AC48" s="25">
        <f t="shared" si="2"/>
        <v>110.446</v>
      </c>
      <c r="AD48" s="245" t="s">
        <v>64</v>
      </c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3"/>
      <c r="AT48" s="1" t="s">
        <v>63</v>
      </c>
      <c r="AU48" s="1"/>
      <c r="AV48" s="1"/>
      <c r="AW48" s="1"/>
      <c r="AX48" s="115">
        <v>0.2</v>
      </c>
      <c r="AY48" s="115"/>
      <c r="AZ48" s="1"/>
      <c r="BA48" s="109" t="s">
        <v>62</v>
      </c>
      <c r="BB48" s="109"/>
      <c r="BC48" s="109"/>
      <c r="BD48" s="109"/>
      <c r="BE48" s="1" t="s">
        <v>61</v>
      </c>
      <c r="BF48" s="1"/>
      <c r="BG48" s="1"/>
      <c r="BH48" s="1"/>
      <c r="BI48" s="1"/>
      <c r="BJ48" s="1"/>
      <c r="BK48" s="1"/>
    </row>
    <row r="49" spans="1:63" ht="22.9" customHeight="1" x14ac:dyDescent="0.15">
      <c r="A49" s="286" t="s">
        <v>60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8"/>
      <c r="M49" s="27"/>
      <c r="N49" s="149">
        <v>2250000</v>
      </c>
      <c r="O49" s="150"/>
      <c r="P49" s="150"/>
      <c r="Q49" s="150"/>
      <c r="R49" s="150"/>
      <c r="S49" s="149">
        <v>2153094</v>
      </c>
      <c r="T49" s="150"/>
      <c r="U49" s="150"/>
      <c r="V49" s="150"/>
      <c r="W49" s="150"/>
      <c r="X49" s="151">
        <f t="shared" si="1"/>
        <v>-96906</v>
      </c>
      <c r="Y49" s="152"/>
      <c r="Z49" s="152"/>
      <c r="AA49" s="152"/>
      <c r="AB49" s="153"/>
      <c r="AC49" s="25">
        <f t="shared" si="2"/>
        <v>95.693066666666667</v>
      </c>
      <c r="AD49" s="245" t="s">
        <v>125</v>
      </c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T49" s="109" t="s">
        <v>59</v>
      </c>
      <c r="AU49" s="109"/>
      <c r="AV49" s="109"/>
      <c r="AW49" s="110">
        <v>201000</v>
      </c>
      <c r="AX49" s="110"/>
      <c r="AY49" s="110"/>
      <c r="AZ49" s="110"/>
      <c r="BA49" s="110">
        <v>28810</v>
      </c>
      <c r="BB49" s="110"/>
      <c r="BC49" s="110"/>
      <c r="BD49" s="110"/>
      <c r="BE49" s="221">
        <v>2500</v>
      </c>
      <c r="BF49" s="221"/>
      <c r="BG49" s="221"/>
      <c r="BH49" s="1"/>
      <c r="BI49" s="1"/>
      <c r="BJ49" s="1"/>
      <c r="BK49" s="1"/>
    </row>
    <row r="50" spans="1:63" ht="22.9" customHeight="1" x14ac:dyDescent="0.15">
      <c r="A50" s="286" t="s">
        <v>58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8"/>
      <c r="M50" s="27"/>
      <c r="N50" s="149">
        <v>100000</v>
      </c>
      <c r="O50" s="150"/>
      <c r="P50" s="150"/>
      <c r="Q50" s="150"/>
      <c r="R50" s="150"/>
      <c r="S50" s="149">
        <v>283643</v>
      </c>
      <c r="T50" s="150"/>
      <c r="U50" s="150"/>
      <c r="V50" s="150"/>
      <c r="W50" s="150"/>
      <c r="X50" s="151">
        <f t="shared" si="1"/>
        <v>183643</v>
      </c>
      <c r="Y50" s="152"/>
      <c r="Z50" s="152"/>
      <c r="AA50" s="152"/>
      <c r="AB50" s="153"/>
      <c r="AC50" s="25">
        <f t="shared" si="2"/>
        <v>283.64299999999997</v>
      </c>
      <c r="AD50" s="245" t="s">
        <v>118</v>
      </c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3"/>
      <c r="AT50" s="109" t="s">
        <v>57</v>
      </c>
      <c r="AU50" s="109"/>
      <c r="AV50" s="109"/>
      <c r="AW50" s="110">
        <v>201000</v>
      </c>
      <c r="AX50" s="110"/>
      <c r="AY50" s="110"/>
      <c r="AZ50" s="110"/>
      <c r="BA50" s="110">
        <v>28810</v>
      </c>
      <c r="BB50" s="110"/>
      <c r="BC50" s="110"/>
      <c r="BD50" s="110"/>
      <c r="BE50" s="221">
        <v>2500</v>
      </c>
      <c r="BF50" s="221"/>
      <c r="BG50" s="221"/>
      <c r="BH50" s="1"/>
      <c r="BI50" s="1"/>
      <c r="BJ50" s="1"/>
      <c r="BK50" s="1"/>
    </row>
    <row r="51" spans="1:63" ht="22.9" customHeight="1" x14ac:dyDescent="0.15">
      <c r="A51" s="286" t="s">
        <v>56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8"/>
      <c r="M51" s="27"/>
      <c r="N51" s="149">
        <v>80000</v>
      </c>
      <c r="O51" s="150"/>
      <c r="P51" s="150"/>
      <c r="Q51" s="150"/>
      <c r="R51" s="150"/>
      <c r="S51" s="149">
        <v>32303</v>
      </c>
      <c r="T51" s="150"/>
      <c r="U51" s="150"/>
      <c r="V51" s="150"/>
      <c r="W51" s="150"/>
      <c r="X51" s="151">
        <f t="shared" si="1"/>
        <v>-47697</v>
      </c>
      <c r="Y51" s="152"/>
      <c r="Z51" s="152"/>
      <c r="AA51" s="152"/>
      <c r="AB51" s="153"/>
      <c r="AC51" s="25">
        <f t="shared" si="2"/>
        <v>40.378749999999997</v>
      </c>
      <c r="AD51" s="245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3"/>
      <c r="AT51" s="109" t="s">
        <v>55</v>
      </c>
      <c r="AU51" s="109"/>
      <c r="AV51" s="109"/>
      <c r="AW51" s="110">
        <v>201000</v>
      </c>
      <c r="AX51" s="110"/>
      <c r="AY51" s="110"/>
      <c r="AZ51" s="110"/>
      <c r="BA51" s="110">
        <v>28810</v>
      </c>
      <c r="BB51" s="110"/>
      <c r="BC51" s="110"/>
      <c r="BD51" s="110"/>
      <c r="BE51" s="221">
        <v>2500</v>
      </c>
      <c r="BF51" s="221"/>
      <c r="BG51" s="221"/>
      <c r="BH51" s="1"/>
      <c r="BI51" s="1"/>
      <c r="BJ51" s="1"/>
      <c r="BK51" s="1"/>
    </row>
    <row r="52" spans="1:63" ht="22.9" customHeight="1" x14ac:dyDescent="0.15">
      <c r="A52" s="286" t="s">
        <v>54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8"/>
      <c r="M52" s="27"/>
      <c r="N52" s="149">
        <v>350000</v>
      </c>
      <c r="O52" s="150"/>
      <c r="P52" s="150"/>
      <c r="Q52" s="150"/>
      <c r="R52" s="150"/>
      <c r="S52" s="149">
        <v>436776</v>
      </c>
      <c r="T52" s="150"/>
      <c r="U52" s="150"/>
      <c r="V52" s="150"/>
      <c r="W52" s="150"/>
      <c r="X52" s="151">
        <f t="shared" si="1"/>
        <v>86776</v>
      </c>
      <c r="Y52" s="152"/>
      <c r="Z52" s="152"/>
      <c r="AA52" s="152"/>
      <c r="AB52" s="153"/>
      <c r="AC52" s="25">
        <f t="shared" si="2"/>
        <v>124.79314285714285</v>
      </c>
      <c r="AD52" s="245" t="s">
        <v>53</v>
      </c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3"/>
      <c r="AT52" s="109" t="s">
        <v>52</v>
      </c>
      <c r="AU52" s="109"/>
      <c r="AV52" s="109"/>
      <c r="AW52" s="110">
        <v>201000</v>
      </c>
      <c r="AX52" s="110"/>
      <c r="AY52" s="110"/>
      <c r="AZ52" s="110"/>
      <c r="BA52" s="110">
        <v>28810</v>
      </c>
      <c r="BB52" s="110"/>
      <c r="BC52" s="110"/>
      <c r="BD52" s="110"/>
      <c r="BE52" s="221">
        <v>2500</v>
      </c>
      <c r="BF52" s="221"/>
      <c r="BG52" s="221"/>
      <c r="BH52" s="1"/>
      <c r="BI52" s="1"/>
      <c r="BJ52" s="1"/>
      <c r="BK52" s="1"/>
    </row>
    <row r="53" spans="1:63" ht="22.9" customHeight="1" x14ac:dyDescent="0.15">
      <c r="A53" s="305" t="s">
        <v>51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7"/>
      <c r="M53" s="26"/>
      <c r="N53" s="149">
        <v>50000</v>
      </c>
      <c r="O53" s="150"/>
      <c r="P53" s="150"/>
      <c r="Q53" s="150"/>
      <c r="R53" s="150"/>
      <c r="S53" s="149">
        <v>196560</v>
      </c>
      <c r="T53" s="150"/>
      <c r="U53" s="150"/>
      <c r="V53" s="150"/>
      <c r="W53" s="150"/>
      <c r="X53" s="151">
        <f t="shared" si="1"/>
        <v>146560</v>
      </c>
      <c r="Y53" s="152"/>
      <c r="Z53" s="152"/>
      <c r="AA53" s="152"/>
      <c r="AB53" s="153"/>
      <c r="AC53" s="25">
        <f t="shared" si="2"/>
        <v>393.12</v>
      </c>
      <c r="AD53" s="245" t="s">
        <v>139</v>
      </c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  <c r="AT53" s="109" t="s">
        <v>35</v>
      </c>
      <c r="AU53" s="109"/>
      <c r="AV53" s="109"/>
      <c r="AW53" s="110">
        <v>0</v>
      </c>
      <c r="AX53" s="110"/>
      <c r="AY53" s="110"/>
      <c r="AZ53" s="110"/>
      <c r="BA53" s="110">
        <v>0</v>
      </c>
      <c r="BB53" s="110"/>
      <c r="BC53" s="110"/>
      <c r="BD53" s="110"/>
      <c r="BE53" s="221">
        <v>0</v>
      </c>
      <c r="BF53" s="221"/>
      <c r="BG53" s="221"/>
      <c r="BH53" s="1"/>
      <c r="BI53" s="1"/>
      <c r="BJ53" s="1"/>
      <c r="BK53" s="1"/>
    </row>
    <row r="54" spans="1:63" ht="22.9" customHeight="1" x14ac:dyDescent="0.15">
      <c r="A54" s="305" t="s">
        <v>50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7"/>
      <c r="M54" s="26"/>
      <c r="N54" s="149">
        <v>450000</v>
      </c>
      <c r="O54" s="150"/>
      <c r="P54" s="150"/>
      <c r="Q54" s="150"/>
      <c r="R54" s="150"/>
      <c r="S54" s="149">
        <v>382992</v>
      </c>
      <c r="T54" s="150"/>
      <c r="U54" s="150"/>
      <c r="V54" s="150"/>
      <c r="W54" s="150"/>
      <c r="X54" s="151">
        <f t="shared" si="1"/>
        <v>-67008</v>
      </c>
      <c r="Y54" s="152"/>
      <c r="Z54" s="152"/>
      <c r="AA54" s="152"/>
      <c r="AB54" s="153"/>
      <c r="AC54" s="25">
        <f>SUM(S54/N54%)</f>
        <v>85.109333333333339</v>
      </c>
      <c r="AD54" s="245" t="s">
        <v>49</v>
      </c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T54" s="109" t="s">
        <v>48</v>
      </c>
      <c r="AU54" s="109"/>
      <c r="AV54" s="109"/>
      <c r="AW54" s="110">
        <v>201000</v>
      </c>
      <c r="AX54" s="110"/>
      <c r="AY54" s="110"/>
      <c r="AZ54" s="110"/>
      <c r="BA54" s="110">
        <v>28810</v>
      </c>
      <c r="BB54" s="110"/>
      <c r="BC54" s="110"/>
      <c r="BD54" s="110"/>
      <c r="BE54" s="221">
        <v>2500</v>
      </c>
      <c r="BF54" s="221"/>
      <c r="BG54" s="221"/>
      <c r="BH54" s="1"/>
      <c r="BI54" s="1"/>
      <c r="BJ54" s="1"/>
      <c r="BK54" s="1"/>
    </row>
    <row r="55" spans="1:63" ht="22.9" customHeight="1" x14ac:dyDescent="0.15">
      <c r="A55" s="305" t="s">
        <v>47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7"/>
      <c r="M55" s="26"/>
      <c r="N55" s="149">
        <v>30000</v>
      </c>
      <c r="O55" s="150"/>
      <c r="P55" s="150"/>
      <c r="Q55" s="150"/>
      <c r="R55" s="150"/>
      <c r="S55" s="149">
        <v>54001</v>
      </c>
      <c r="T55" s="150"/>
      <c r="U55" s="150"/>
      <c r="V55" s="150"/>
      <c r="W55" s="150"/>
      <c r="X55" s="151">
        <f t="shared" si="1"/>
        <v>24001</v>
      </c>
      <c r="Y55" s="152"/>
      <c r="Z55" s="152"/>
      <c r="AA55" s="152"/>
      <c r="AB55" s="153"/>
      <c r="AC55" s="25">
        <f>SUM(S55/N55%)</f>
        <v>180.00333333333333</v>
      </c>
      <c r="AD55" s="245" t="s">
        <v>46</v>
      </c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3"/>
      <c r="AT55" s="109" t="s">
        <v>45</v>
      </c>
      <c r="AU55" s="109"/>
      <c r="AV55" s="109"/>
      <c r="AW55" s="110">
        <v>201000</v>
      </c>
      <c r="AX55" s="110"/>
      <c r="AY55" s="110"/>
      <c r="AZ55" s="110"/>
      <c r="BA55" s="110">
        <v>28810</v>
      </c>
      <c r="BB55" s="110"/>
      <c r="BC55" s="110"/>
      <c r="BD55" s="110"/>
      <c r="BE55" s="221">
        <v>2500</v>
      </c>
      <c r="BF55" s="221"/>
      <c r="BG55" s="221"/>
      <c r="BH55" s="1"/>
      <c r="BI55" s="1"/>
      <c r="BJ55" s="1"/>
      <c r="BK55" s="1"/>
    </row>
    <row r="56" spans="1:63" ht="22.9" customHeight="1" x14ac:dyDescent="0.15">
      <c r="A56" s="305" t="s">
        <v>44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7"/>
      <c r="M56" s="26"/>
      <c r="N56" s="149">
        <v>10000</v>
      </c>
      <c r="O56" s="150"/>
      <c r="P56" s="150"/>
      <c r="Q56" s="150"/>
      <c r="R56" s="150"/>
      <c r="S56" s="149">
        <v>10584</v>
      </c>
      <c r="T56" s="150"/>
      <c r="U56" s="150"/>
      <c r="V56" s="150"/>
      <c r="W56" s="150"/>
      <c r="X56" s="151">
        <f t="shared" si="1"/>
        <v>584</v>
      </c>
      <c r="Y56" s="152"/>
      <c r="Z56" s="152"/>
      <c r="AA56" s="152"/>
      <c r="AB56" s="153"/>
      <c r="AC56" s="25">
        <f>SUM(S56/N56%)</f>
        <v>105.84</v>
      </c>
      <c r="AD56" s="245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T56" s="109" t="s">
        <v>43</v>
      </c>
      <c r="AU56" s="109"/>
      <c r="AV56" s="109"/>
      <c r="AW56" s="110">
        <v>201000</v>
      </c>
      <c r="AX56" s="110"/>
      <c r="AY56" s="110"/>
      <c r="AZ56" s="110"/>
      <c r="BA56" s="110">
        <v>28810</v>
      </c>
      <c r="BB56" s="110"/>
      <c r="BC56" s="110"/>
      <c r="BD56" s="110"/>
      <c r="BE56" s="221">
        <v>2500</v>
      </c>
      <c r="BF56" s="221"/>
      <c r="BG56" s="221"/>
      <c r="BH56" s="1"/>
      <c r="BI56" s="1"/>
      <c r="BJ56" s="1"/>
      <c r="BK56" s="1"/>
    </row>
    <row r="57" spans="1:63" ht="22.9" customHeight="1" x14ac:dyDescent="0.15">
      <c r="A57" s="308" t="s">
        <v>42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10"/>
      <c r="M57" s="28"/>
      <c r="N57" s="175">
        <v>1350000</v>
      </c>
      <c r="O57" s="176"/>
      <c r="P57" s="176"/>
      <c r="Q57" s="176"/>
      <c r="R57" s="176"/>
      <c r="S57" s="175">
        <v>1216897</v>
      </c>
      <c r="T57" s="176"/>
      <c r="U57" s="176"/>
      <c r="V57" s="176"/>
      <c r="W57" s="176"/>
      <c r="X57" s="235">
        <f t="shared" si="1"/>
        <v>-133103</v>
      </c>
      <c r="Y57" s="236"/>
      <c r="Z57" s="236"/>
      <c r="AA57" s="236"/>
      <c r="AB57" s="237"/>
      <c r="AC57" s="21">
        <f t="shared" ref="AC57:AC69" si="3">SUM(S57/N57%)</f>
        <v>90.140518518518519</v>
      </c>
      <c r="AD57" s="311" t="s">
        <v>41</v>
      </c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3"/>
      <c r="AT57" s="109" t="s">
        <v>40</v>
      </c>
      <c r="AU57" s="109"/>
      <c r="AV57" s="109"/>
      <c r="AW57" s="110">
        <v>201000</v>
      </c>
      <c r="AX57" s="110"/>
      <c r="AY57" s="110"/>
      <c r="AZ57" s="110"/>
      <c r="BA57" s="110">
        <v>28810</v>
      </c>
      <c r="BB57" s="110"/>
      <c r="BC57" s="110"/>
      <c r="BD57" s="110"/>
      <c r="BE57" s="221">
        <v>2500</v>
      </c>
      <c r="BF57" s="221"/>
      <c r="BG57" s="221"/>
      <c r="BH57" s="1"/>
      <c r="BI57" s="1"/>
      <c r="BJ57" s="1"/>
      <c r="BK57" s="1"/>
    </row>
    <row r="58" spans="1:63" ht="22.9" customHeight="1" x14ac:dyDescent="0.15">
      <c r="A58" s="286" t="s">
        <v>39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8"/>
      <c r="M58" s="27"/>
      <c r="N58" s="149">
        <v>430000</v>
      </c>
      <c r="O58" s="150"/>
      <c r="P58" s="150"/>
      <c r="Q58" s="150"/>
      <c r="R58" s="200"/>
      <c r="S58" s="149">
        <v>376909</v>
      </c>
      <c r="T58" s="150"/>
      <c r="U58" s="150"/>
      <c r="V58" s="150"/>
      <c r="W58" s="200"/>
      <c r="X58" s="201">
        <f t="shared" si="1"/>
        <v>-53091</v>
      </c>
      <c r="Y58" s="152"/>
      <c r="Z58" s="152"/>
      <c r="AA58" s="152"/>
      <c r="AB58" s="153"/>
      <c r="AC58" s="25">
        <f t="shared" si="3"/>
        <v>87.653255813953493</v>
      </c>
      <c r="AD58" s="245" t="s">
        <v>38</v>
      </c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3"/>
      <c r="AT58" s="109" t="s">
        <v>37</v>
      </c>
      <c r="AU58" s="109"/>
      <c r="AV58" s="109"/>
      <c r="AW58" s="110">
        <v>201000</v>
      </c>
      <c r="AX58" s="110"/>
      <c r="AY58" s="110"/>
      <c r="AZ58" s="110"/>
      <c r="BA58" s="110">
        <v>28810</v>
      </c>
      <c r="BB58" s="110"/>
      <c r="BC58" s="110"/>
      <c r="BD58" s="110"/>
      <c r="BE58" s="221">
        <v>2500</v>
      </c>
      <c r="BF58" s="221"/>
      <c r="BG58" s="221"/>
      <c r="BH58" s="1"/>
      <c r="BI58" s="1"/>
      <c r="BJ58" s="1"/>
      <c r="BK58" s="1"/>
    </row>
    <row r="59" spans="1:63" ht="22.9" customHeight="1" x14ac:dyDescent="0.15">
      <c r="A59" s="305" t="s">
        <v>36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7"/>
      <c r="M59" s="26"/>
      <c r="N59" s="149">
        <v>3500000</v>
      </c>
      <c r="O59" s="150"/>
      <c r="P59" s="150"/>
      <c r="Q59" s="150"/>
      <c r="R59" s="200"/>
      <c r="S59" s="149">
        <v>3367200</v>
      </c>
      <c r="T59" s="150"/>
      <c r="U59" s="150"/>
      <c r="V59" s="150"/>
      <c r="W59" s="200"/>
      <c r="X59" s="201">
        <f t="shared" si="1"/>
        <v>-132800</v>
      </c>
      <c r="Y59" s="152"/>
      <c r="Z59" s="152"/>
      <c r="AA59" s="152"/>
      <c r="AB59" s="153"/>
      <c r="AC59" s="25">
        <f t="shared" si="3"/>
        <v>96.205714285714279</v>
      </c>
      <c r="AD59" s="314" t="s">
        <v>126</v>
      </c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6"/>
      <c r="AT59" s="109" t="s">
        <v>35</v>
      </c>
      <c r="AU59" s="109"/>
      <c r="AV59" s="109"/>
      <c r="AW59" s="110">
        <v>201000</v>
      </c>
      <c r="AX59" s="110"/>
      <c r="AY59" s="110"/>
      <c r="AZ59" s="110"/>
      <c r="BA59" s="110">
        <v>28810</v>
      </c>
      <c r="BB59" s="110"/>
      <c r="BC59" s="110"/>
      <c r="BD59" s="110"/>
      <c r="BE59" s="221">
        <v>0</v>
      </c>
      <c r="BF59" s="221"/>
      <c r="BG59" s="221"/>
      <c r="BH59" s="1"/>
      <c r="BI59" s="1"/>
      <c r="BJ59" s="1"/>
      <c r="BK59" s="1"/>
    </row>
    <row r="60" spans="1:63" ht="22.9" customHeight="1" x14ac:dyDescent="0.15">
      <c r="A60" s="305" t="s">
        <v>34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7"/>
      <c r="M60" s="26"/>
      <c r="N60" s="149">
        <v>362000</v>
      </c>
      <c r="O60" s="150"/>
      <c r="P60" s="150"/>
      <c r="Q60" s="150"/>
      <c r="R60" s="200"/>
      <c r="S60" s="149">
        <v>430130</v>
      </c>
      <c r="T60" s="150"/>
      <c r="U60" s="150"/>
      <c r="V60" s="150"/>
      <c r="W60" s="200"/>
      <c r="X60" s="201">
        <f t="shared" si="1"/>
        <v>68130</v>
      </c>
      <c r="Y60" s="152"/>
      <c r="Z60" s="152"/>
      <c r="AA60" s="152"/>
      <c r="AB60" s="153"/>
      <c r="AC60" s="25">
        <f t="shared" si="3"/>
        <v>118.82044198895028</v>
      </c>
      <c r="AD60" s="245" t="s">
        <v>33</v>
      </c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  <c r="AT60" s="109" t="s">
        <v>32</v>
      </c>
      <c r="AU60" s="109"/>
      <c r="AV60" s="109"/>
      <c r="AW60" s="110">
        <v>201000</v>
      </c>
      <c r="AX60" s="110"/>
      <c r="AY60" s="110"/>
      <c r="AZ60" s="110"/>
      <c r="BA60" s="110">
        <v>28810</v>
      </c>
      <c r="BB60" s="110"/>
      <c r="BC60" s="110"/>
      <c r="BD60" s="110"/>
      <c r="BE60" s="221">
        <v>2500</v>
      </c>
      <c r="BF60" s="221"/>
      <c r="BG60" s="221"/>
      <c r="BH60" s="1"/>
      <c r="BI60" s="1"/>
      <c r="BJ60" s="1"/>
      <c r="BK60" s="1"/>
    </row>
    <row r="61" spans="1:63" ht="22.9" customHeight="1" x14ac:dyDescent="0.15">
      <c r="A61" s="305" t="s">
        <v>31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7"/>
      <c r="M61" s="26"/>
      <c r="N61" s="149">
        <v>60000</v>
      </c>
      <c r="O61" s="150"/>
      <c r="P61" s="150"/>
      <c r="Q61" s="150"/>
      <c r="R61" s="200"/>
      <c r="S61" s="149">
        <v>58590</v>
      </c>
      <c r="T61" s="150"/>
      <c r="U61" s="150"/>
      <c r="V61" s="150"/>
      <c r="W61" s="200"/>
      <c r="X61" s="201">
        <f t="shared" si="1"/>
        <v>-1410</v>
      </c>
      <c r="Y61" s="152"/>
      <c r="Z61" s="152"/>
      <c r="AA61" s="152"/>
      <c r="AB61" s="153"/>
      <c r="AC61" s="25">
        <f t="shared" si="3"/>
        <v>97.65</v>
      </c>
      <c r="AD61" s="245" t="s">
        <v>119</v>
      </c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3"/>
      <c r="AT61" s="109" t="s">
        <v>30</v>
      </c>
      <c r="AU61" s="109"/>
      <c r="AV61" s="109"/>
      <c r="AW61" s="110">
        <v>201000</v>
      </c>
      <c r="AX61" s="110"/>
      <c r="AY61" s="110"/>
      <c r="AZ61" s="110"/>
      <c r="BA61" s="110">
        <v>28810</v>
      </c>
      <c r="BB61" s="110"/>
      <c r="BC61" s="110"/>
      <c r="BD61" s="110"/>
      <c r="BE61" s="221">
        <v>2500</v>
      </c>
      <c r="BF61" s="221"/>
      <c r="BG61" s="221"/>
      <c r="BH61" s="1"/>
      <c r="BI61" s="1"/>
      <c r="BJ61" s="1"/>
      <c r="BK61" s="1"/>
    </row>
    <row r="62" spans="1:63" ht="22.9" customHeight="1" x14ac:dyDescent="0.15">
      <c r="A62" s="305" t="s">
        <v>29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7"/>
      <c r="M62" s="26"/>
      <c r="N62" s="149">
        <v>80000</v>
      </c>
      <c r="O62" s="150"/>
      <c r="P62" s="150"/>
      <c r="Q62" s="150"/>
      <c r="R62" s="200"/>
      <c r="S62" s="149">
        <v>18500</v>
      </c>
      <c r="T62" s="150"/>
      <c r="U62" s="150"/>
      <c r="V62" s="150"/>
      <c r="W62" s="200"/>
      <c r="X62" s="201">
        <f t="shared" si="1"/>
        <v>-61500</v>
      </c>
      <c r="Y62" s="152"/>
      <c r="Z62" s="152"/>
      <c r="AA62" s="152"/>
      <c r="AB62" s="153"/>
      <c r="AC62" s="25">
        <f t="shared" si="3"/>
        <v>23.125</v>
      </c>
      <c r="AD62" s="245" t="s">
        <v>28</v>
      </c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3"/>
      <c r="AT62" s="109" t="s">
        <v>27</v>
      </c>
      <c r="AU62" s="109"/>
      <c r="AV62" s="109"/>
      <c r="AW62" s="110">
        <v>201000</v>
      </c>
      <c r="AX62" s="110"/>
      <c r="AY62" s="110"/>
      <c r="AZ62" s="110"/>
      <c r="BA62" s="110">
        <v>28810</v>
      </c>
      <c r="BB62" s="110"/>
      <c r="BC62" s="110"/>
      <c r="BD62" s="110"/>
      <c r="BE62" s="221">
        <v>2500</v>
      </c>
      <c r="BF62" s="221"/>
      <c r="BG62" s="221"/>
      <c r="BH62" s="1"/>
      <c r="BI62" s="1"/>
      <c r="BJ62" s="1"/>
      <c r="BK62" s="1"/>
    </row>
    <row r="63" spans="1:63" ht="22.9" customHeight="1" x14ac:dyDescent="0.15">
      <c r="A63" s="305" t="s">
        <v>26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7"/>
      <c r="M63" s="26"/>
      <c r="N63" s="149">
        <v>62000</v>
      </c>
      <c r="O63" s="150"/>
      <c r="P63" s="150"/>
      <c r="Q63" s="150"/>
      <c r="R63" s="200"/>
      <c r="S63" s="149">
        <v>59600</v>
      </c>
      <c r="T63" s="150"/>
      <c r="U63" s="150"/>
      <c r="V63" s="150"/>
      <c r="W63" s="200"/>
      <c r="X63" s="201">
        <f t="shared" si="1"/>
        <v>-2400</v>
      </c>
      <c r="Y63" s="152"/>
      <c r="Z63" s="152"/>
      <c r="AA63" s="152"/>
      <c r="AB63" s="153"/>
      <c r="AC63" s="25">
        <f t="shared" si="3"/>
        <v>96.129032258064512</v>
      </c>
      <c r="AD63" s="245" t="s">
        <v>25</v>
      </c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3"/>
      <c r="AT63" s="71" t="s">
        <v>19</v>
      </c>
      <c r="AU63" s="72"/>
      <c r="AV63" s="72"/>
      <c r="AW63" s="279">
        <f>SUM(AW49:AZ62)</f>
        <v>2613000</v>
      </c>
      <c r="AX63" s="279"/>
      <c r="AY63" s="279"/>
      <c r="AZ63" s="279"/>
      <c r="BA63" s="279">
        <f>SUM(BA49:BD62)</f>
        <v>374530</v>
      </c>
      <c r="BB63" s="279"/>
      <c r="BC63" s="279"/>
      <c r="BD63" s="279"/>
      <c r="BE63" s="280">
        <f>SUM(BE49:BG62)</f>
        <v>30000</v>
      </c>
      <c r="BF63" s="280"/>
      <c r="BG63" s="281"/>
      <c r="BH63" s="1"/>
      <c r="BI63" s="1"/>
      <c r="BJ63" s="1"/>
      <c r="BK63" s="1"/>
    </row>
    <row r="64" spans="1:63" ht="22.9" customHeight="1" x14ac:dyDescent="0.15">
      <c r="A64" s="317" t="s">
        <v>24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78"/>
      <c r="N64" s="318">
        <v>28000</v>
      </c>
      <c r="O64" s="319"/>
      <c r="P64" s="319"/>
      <c r="Q64" s="319"/>
      <c r="R64" s="320"/>
      <c r="S64" s="318">
        <v>37744</v>
      </c>
      <c r="T64" s="319"/>
      <c r="U64" s="319"/>
      <c r="V64" s="319"/>
      <c r="W64" s="320"/>
      <c r="X64" s="201">
        <f t="shared" si="1"/>
        <v>9744</v>
      </c>
      <c r="Y64" s="152"/>
      <c r="Z64" s="152"/>
      <c r="AA64" s="152"/>
      <c r="AB64" s="153"/>
      <c r="AC64" s="25">
        <f t="shared" si="3"/>
        <v>134.80000000000001</v>
      </c>
      <c r="AD64" s="321" t="s">
        <v>23</v>
      </c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3"/>
      <c r="AT64" s="289">
        <v>0.2</v>
      </c>
      <c r="AU64" s="289"/>
      <c r="AV64" s="289"/>
      <c r="AW64" s="282">
        <f>SUM(AW63*AT64)</f>
        <v>522600</v>
      </c>
      <c r="AX64" s="282"/>
      <c r="AY64" s="282"/>
      <c r="AZ64" s="282"/>
      <c r="BA64" s="283">
        <f>SUM(BA63*AT64)</f>
        <v>74906</v>
      </c>
      <c r="BB64" s="284"/>
      <c r="BC64" s="284"/>
      <c r="BD64" s="284"/>
      <c r="BE64" s="417">
        <f>SUM(BE63*AT64)</f>
        <v>6000</v>
      </c>
      <c r="BF64" s="417"/>
      <c r="BG64" s="417"/>
      <c r="BH64" s="417"/>
      <c r="BI64" s="1"/>
      <c r="BJ64" s="1"/>
      <c r="BK64" s="1"/>
    </row>
    <row r="65" spans="1:63" ht="22.9" customHeight="1" x14ac:dyDescent="0.15">
      <c r="A65" s="324" t="s">
        <v>22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78"/>
      <c r="N65" s="318">
        <v>300000</v>
      </c>
      <c r="O65" s="319"/>
      <c r="P65" s="319"/>
      <c r="Q65" s="319"/>
      <c r="R65" s="320"/>
      <c r="S65" s="318">
        <v>187080</v>
      </c>
      <c r="T65" s="319"/>
      <c r="U65" s="319"/>
      <c r="V65" s="319"/>
      <c r="W65" s="320"/>
      <c r="X65" s="201">
        <f t="shared" si="1"/>
        <v>-112920</v>
      </c>
      <c r="Y65" s="152"/>
      <c r="Z65" s="152"/>
      <c r="AA65" s="152"/>
      <c r="AB65" s="153"/>
      <c r="AC65" s="25">
        <f t="shared" si="3"/>
        <v>62.36</v>
      </c>
      <c r="AD65" s="321" t="s">
        <v>21</v>
      </c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3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22.9" customHeight="1" x14ac:dyDescent="0.15">
      <c r="A66" s="317" t="s">
        <v>20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78"/>
      <c r="N66" s="318">
        <v>160000</v>
      </c>
      <c r="O66" s="319"/>
      <c r="P66" s="319"/>
      <c r="Q66" s="319"/>
      <c r="R66" s="320"/>
      <c r="S66" s="318">
        <v>162553</v>
      </c>
      <c r="T66" s="319"/>
      <c r="U66" s="319"/>
      <c r="V66" s="319"/>
      <c r="W66" s="320"/>
      <c r="X66" s="201">
        <f t="shared" si="1"/>
        <v>2553</v>
      </c>
      <c r="Y66" s="152"/>
      <c r="Z66" s="152"/>
      <c r="AA66" s="152"/>
      <c r="AB66" s="153"/>
      <c r="AC66" s="25">
        <f t="shared" si="3"/>
        <v>101.595625</v>
      </c>
      <c r="AD66" s="321" t="s">
        <v>127</v>
      </c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3"/>
      <c r="AT66" s="71" t="s">
        <v>19</v>
      </c>
      <c r="AU66" s="72"/>
      <c r="AV66" s="72"/>
      <c r="AW66" s="279">
        <f>SUM(AW21+AW45+AW64)</f>
        <v>1162600</v>
      </c>
      <c r="AX66" s="279"/>
      <c r="AY66" s="279"/>
      <c r="AZ66" s="279"/>
      <c r="BA66" s="279">
        <f>SUM(BA21+BA45+BA64)</f>
        <v>143930</v>
      </c>
      <c r="BB66" s="279"/>
      <c r="BC66" s="279"/>
      <c r="BD66" s="279"/>
      <c r="BE66" s="280">
        <f>SUM(BE21+BE45+BE64)</f>
        <v>18000</v>
      </c>
      <c r="BF66" s="280"/>
      <c r="BG66" s="281"/>
      <c r="BH66" s="1"/>
      <c r="BI66" s="1"/>
      <c r="BJ66" s="1"/>
      <c r="BK66" s="1"/>
    </row>
    <row r="67" spans="1:63" ht="22.9" customHeight="1" x14ac:dyDescent="0.15">
      <c r="A67" s="325" t="s">
        <v>18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79"/>
      <c r="N67" s="326">
        <f>SUM(N45:R66)</f>
        <v>10132000</v>
      </c>
      <c r="O67" s="327"/>
      <c r="P67" s="327"/>
      <c r="Q67" s="327"/>
      <c r="R67" s="328"/>
      <c r="S67" s="326">
        <f>SUM(S45:W66)</f>
        <v>9892340</v>
      </c>
      <c r="T67" s="327"/>
      <c r="U67" s="327"/>
      <c r="V67" s="327"/>
      <c r="W67" s="328"/>
      <c r="X67" s="329">
        <f>SUM(X44:AB66)</f>
        <v>-239660</v>
      </c>
      <c r="Y67" s="236"/>
      <c r="Z67" s="236"/>
      <c r="AA67" s="236"/>
      <c r="AB67" s="237"/>
      <c r="AC67" s="21">
        <f t="shared" si="3"/>
        <v>97.634622976707462</v>
      </c>
      <c r="AD67" s="330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2"/>
      <c r="BH67" s="1"/>
      <c r="BI67" s="1"/>
      <c r="BJ67" s="1"/>
      <c r="BK67" s="1"/>
    </row>
    <row r="68" spans="1:63" ht="22.9" customHeight="1" thickBot="1" x14ac:dyDescent="0.2">
      <c r="A68" s="333" t="s">
        <v>17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20"/>
      <c r="N68" s="334">
        <f>SUM(N41+N67)</f>
        <v>38399000</v>
      </c>
      <c r="O68" s="335"/>
      <c r="P68" s="335"/>
      <c r="Q68" s="335"/>
      <c r="R68" s="336"/>
      <c r="S68" s="334">
        <f>SUM(S41+S67)</f>
        <v>39437241</v>
      </c>
      <c r="T68" s="335"/>
      <c r="U68" s="335"/>
      <c r="V68" s="335"/>
      <c r="W68" s="336"/>
      <c r="X68" s="337">
        <f>SUM(X41+X67)</f>
        <v>1038241</v>
      </c>
      <c r="Y68" s="168"/>
      <c r="Z68" s="168"/>
      <c r="AA68" s="168"/>
      <c r="AB68" s="169"/>
      <c r="AC68" s="19">
        <f t="shared" si="3"/>
        <v>102.70382301622438</v>
      </c>
      <c r="AD68" s="338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40"/>
      <c r="AT68" s="1"/>
      <c r="AU68" s="1"/>
      <c r="AV68" s="341" t="s">
        <v>16</v>
      </c>
      <c r="AW68" s="341"/>
      <c r="AX68" s="341"/>
      <c r="AY68" s="341"/>
      <c r="AZ68" s="341" t="s">
        <v>15</v>
      </c>
      <c r="BA68" s="341"/>
      <c r="BB68" s="341"/>
      <c r="BC68" s="341"/>
      <c r="BD68" s="341" t="s">
        <v>14</v>
      </c>
      <c r="BE68" s="341"/>
      <c r="BF68" s="341"/>
      <c r="BG68" s="109" t="s">
        <v>13</v>
      </c>
      <c r="BH68" s="109"/>
      <c r="BI68" s="109"/>
      <c r="BJ68" s="1"/>
      <c r="BK68" s="1"/>
    </row>
    <row r="69" spans="1:63" ht="22.9" customHeight="1" thickBot="1" x14ac:dyDescent="0.2">
      <c r="A69" s="342" t="s">
        <v>12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80"/>
      <c r="N69" s="344">
        <v>5140000</v>
      </c>
      <c r="O69" s="345"/>
      <c r="P69" s="345"/>
      <c r="Q69" s="345"/>
      <c r="R69" s="346"/>
      <c r="S69" s="344">
        <v>4716835</v>
      </c>
      <c r="T69" s="345"/>
      <c r="U69" s="345"/>
      <c r="V69" s="345"/>
      <c r="W69" s="346"/>
      <c r="X69" s="347">
        <f>SUM(S69-N69)</f>
        <v>-423165</v>
      </c>
      <c r="Y69" s="348"/>
      <c r="Z69" s="348"/>
      <c r="AA69" s="348"/>
      <c r="AB69" s="349"/>
      <c r="AC69" s="17">
        <f t="shared" si="3"/>
        <v>91.767217898832683</v>
      </c>
      <c r="AD69" s="350" t="s">
        <v>9</v>
      </c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2"/>
      <c r="AT69" s="1"/>
      <c r="AU69" s="1"/>
      <c r="AV69" s="353">
        <f>SUM(AW21+AW45)</f>
        <v>640000</v>
      </c>
      <c r="AW69" s="354"/>
      <c r="AX69" s="354"/>
      <c r="AY69" s="354"/>
      <c r="AZ69" s="354">
        <f>SUM(BA21)</f>
        <v>54609.600000000006</v>
      </c>
      <c r="BA69" s="354"/>
      <c r="BB69" s="354"/>
      <c r="BC69" s="354"/>
      <c r="BD69" s="354">
        <f>SUM(BE21+BE45)</f>
        <v>12000</v>
      </c>
      <c r="BE69" s="354"/>
      <c r="BF69" s="354"/>
      <c r="BG69" s="354">
        <f>SUM(AV69:BF69)</f>
        <v>706609.6</v>
      </c>
      <c r="BH69" s="354"/>
      <c r="BI69" s="355"/>
      <c r="BJ69" s="1"/>
      <c r="BK69" s="1"/>
    </row>
    <row r="70" spans="1:63" ht="22.9" customHeight="1" x14ac:dyDescent="0.15">
      <c r="A70" s="356" t="s">
        <v>11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9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22.9" customHeight="1" x14ac:dyDescent="0.15">
      <c r="A71" s="324" t="s">
        <v>10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78"/>
      <c r="N71" s="318">
        <v>1134000</v>
      </c>
      <c r="O71" s="319"/>
      <c r="P71" s="319"/>
      <c r="Q71" s="319"/>
      <c r="R71" s="320"/>
      <c r="S71" s="318">
        <v>482860</v>
      </c>
      <c r="T71" s="319"/>
      <c r="U71" s="319"/>
      <c r="V71" s="319"/>
      <c r="W71" s="320"/>
      <c r="X71" s="201">
        <f t="shared" ref="X71:X76" si="4">SUM(S71-N71)</f>
        <v>-651140</v>
      </c>
      <c r="Y71" s="152"/>
      <c r="Z71" s="152"/>
      <c r="AA71" s="152"/>
      <c r="AB71" s="153"/>
      <c r="AC71" s="15">
        <f>SUM(S71/N71%)</f>
        <v>42.580246913580247</v>
      </c>
      <c r="AD71" s="360" t="s">
        <v>9</v>
      </c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3"/>
      <c r="AT71" s="14"/>
      <c r="AU71" s="2" t="s">
        <v>8</v>
      </c>
      <c r="AV71" s="2"/>
      <c r="AW71" s="2"/>
      <c r="AX71" s="361">
        <v>3200000</v>
      </c>
      <c r="AY71" s="361"/>
      <c r="AZ71" s="361"/>
      <c r="BA71" s="361"/>
      <c r="BB71" s="2"/>
      <c r="BC71" s="2"/>
      <c r="BD71" s="2"/>
      <c r="BE71" s="2"/>
      <c r="BF71" s="2"/>
      <c r="BG71" s="362">
        <v>0.09</v>
      </c>
      <c r="BH71" s="363"/>
      <c r="BI71" s="1"/>
      <c r="BJ71" s="1"/>
      <c r="BK71" s="1"/>
    </row>
    <row r="72" spans="1:63" ht="22.9" customHeight="1" x14ac:dyDescent="0.15">
      <c r="A72" s="407" t="s">
        <v>140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83"/>
      <c r="N72" s="409">
        <v>5000</v>
      </c>
      <c r="O72" s="410"/>
      <c r="P72" s="410"/>
      <c r="Q72" s="410"/>
      <c r="R72" s="411"/>
      <c r="S72" s="409">
        <v>0</v>
      </c>
      <c r="T72" s="410"/>
      <c r="U72" s="410"/>
      <c r="V72" s="410"/>
      <c r="W72" s="411"/>
      <c r="X72" s="412">
        <f t="shared" si="4"/>
        <v>-5000</v>
      </c>
      <c r="Y72" s="216"/>
      <c r="Z72" s="216"/>
      <c r="AA72" s="216"/>
      <c r="AB72" s="217"/>
      <c r="AC72" s="13" t="s">
        <v>137</v>
      </c>
      <c r="AD72" s="413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5"/>
      <c r="AT72" s="84"/>
      <c r="AU72" s="374" t="s">
        <v>141</v>
      </c>
      <c r="AV72" s="374"/>
      <c r="AW72" s="374"/>
      <c r="AX72" s="375">
        <f>SUM(AX71*9.2%)</f>
        <v>294400</v>
      </c>
      <c r="AY72" s="375"/>
      <c r="AZ72" s="375"/>
      <c r="BA72" s="375"/>
      <c r="BB72" s="2"/>
      <c r="BC72" s="2"/>
      <c r="BD72" s="2"/>
      <c r="BE72" s="2"/>
      <c r="BF72" s="416"/>
      <c r="BG72" s="416"/>
      <c r="BH72" s="2"/>
      <c r="BI72" s="1"/>
      <c r="BJ72" s="1"/>
      <c r="BK72" s="1"/>
    </row>
    <row r="73" spans="1:63" ht="22.9" customHeight="1" x14ac:dyDescent="0.15">
      <c r="A73" s="364" t="s">
        <v>7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6"/>
      <c r="M73" s="12"/>
      <c r="N73" s="367">
        <f>SUM(N68+N69+N71+N72)</f>
        <v>44678000</v>
      </c>
      <c r="O73" s="368"/>
      <c r="P73" s="368"/>
      <c r="Q73" s="368"/>
      <c r="R73" s="369"/>
      <c r="S73" s="370">
        <f>SUM(S68+S69+S71+S72)</f>
        <v>44636936</v>
      </c>
      <c r="T73" s="371"/>
      <c r="U73" s="371"/>
      <c r="V73" s="371"/>
      <c r="W73" s="372"/>
      <c r="X73" s="167">
        <f t="shared" si="4"/>
        <v>-41064</v>
      </c>
      <c r="Y73" s="168"/>
      <c r="Z73" s="168"/>
      <c r="AA73" s="168"/>
      <c r="AB73" s="169"/>
      <c r="AC73" s="6">
        <f>SUM(S73/N73%)</f>
        <v>99.908088992345228</v>
      </c>
      <c r="AD73" s="373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6"/>
      <c r="AT73" s="11"/>
      <c r="AU73" s="374" t="s">
        <v>6</v>
      </c>
      <c r="AV73" s="374"/>
      <c r="AW73" s="374"/>
      <c r="AX73" s="375">
        <f>SUM(AX71-AX72)</f>
        <v>2905600</v>
      </c>
      <c r="AY73" s="375"/>
      <c r="AZ73" s="375"/>
      <c r="BA73" s="375"/>
      <c r="BB73" s="10"/>
      <c r="BC73" s="10"/>
      <c r="BD73" s="10"/>
      <c r="BE73" s="10"/>
      <c r="BF73" s="10"/>
      <c r="BG73" s="10"/>
      <c r="BH73" s="10"/>
      <c r="BI73" s="1"/>
      <c r="BJ73" s="1"/>
      <c r="BK73" s="1"/>
    </row>
    <row r="74" spans="1:63" ht="22.9" customHeight="1" thickBot="1" x14ac:dyDescent="0.2">
      <c r="A74" s="393" t="s">
        <v>5</v>
      </c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5"/>
      <c r="M74" s="9"/>
      <c r="N74" s="396">
        <f>SUM(N32-N73)</f>
        <v>-664340</v>
      </c>
      <c r="O74" s="397"/>
      <c r="P74" s="397"/>
      <c r="Q74" s="397"/>
      <c r="R74" s="398"/>
      <c r="S74" s="396">
        <f>SUM(S32-S73)</f>
        <v>756699</v>
      </c>
      <c r="T74" s="397"/>
      <c r="U74" s="397"/>
      <c r="V74" s="397"/>
      <c r="W74" s="398"/>
      <c r="X74" s="392">
        <f t="shared" si="4"/>
        <v>1421039</v>
      </c>
      <c r="Y74" s="392"/>
      <c r="Z74" s="392"/>
      <c r="AA74" s="392"/>
      <c r="AB74" s="392"/>
      <c r="AC74" s="8">
        <f>SUM(S74/N74%)</f>
        <v>-113.90236926874793</v>
      </c>
      <c r="AD74" s="399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3" ht="22.9" customHeight="1" x14ac:dyDescent="0.15">
      <c r="A75" s="402" t="s">
        <v>4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7"/>
      <c r="N75" s="404">
        <v>56271690</v>
      </c>
      <c r="O75" s="405"/>
      <c r="P75" s="405"/>
      <c r="Q75" s="405"/>
      <c r="R75" s="406"/>
      <c r="S75" s="404">
        <v>56271690</v>
      </c>
      <c r="T75" s="405"/>
      <c r="U75" s="405"/>
      <c r="V75" s="405"/>
      <c r="W75" s="406"/>
      <c r="X75" s="392">
        <f t="shared" si="4"/>
        <v>0</v>
      </c>
      <c r="Y75" s="392"/>
      <c r="Z75" s="392"/>
      <c r="AA75" s="392"/>
      <c r="AB75" s="392"/>
      <c r="AC75" s="6">
        <f>SUM(S75/N75%)</f>
        <v>100</v>
      </c>
      <c r="AD75" s="338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40"/>
      <c r="AT75" s="5" t="s">
        <v>3</v>
      </c>
      <c r="AU75" s="5"/>
      <c r="AV75" s="5"/>
      <c r="AW75" s="5"/>
      <c r="AX75" s="5"/>
      <c r="AY75" s="5"/>
      <c r="AZ75" s="1"/>
      <c r="BA75" s="1"/>
      <c r="BB75" s="1"/>
      <c r="BC75" s="1"/>
      <c r="BD75" s="1"/>
      <c r="BE75" s="1"/>
      <c r="BF75" s="1"/>
      <c r="BG75" s="1"/>
      <c r="BH75" s="1"/>
    </row>
    <row r="76" spans="1:63" ht="22.9" customHeight="1" x14ac:dyDescent="0.15">
      <c r="A76" s="388" t="s">
        <v>2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4"/>
      <c r="N76" s="390">
        <f>SUM(N74:R75)</f>
        <v>55607350</v>
      </c>
      <c r="O76" s="391"/>
      <c r="P76" s="391"/>
      <c r="Q76" s="391"/>
      <c r="R76" s="391"/>
      <c r="S76" s="390">
        <f>SUM(S74:W75)</f>
        <v>57028389</v>
      </c>
      <c r="T76" s="391"/>
      <c r="U76" s="391"/>
      <c r="V76" s="391"/>
      <c r="W76" s="391"/>
      <c r="X76" s="392">
        <f t="shared" si="4"/>
        <v>1421039</v>
      </c>
      <c r="Y76" s="392"/>
      <c r="Z76" s="392"/>
      <c r="AA76" s="392"/>
      <c r="AB76" s="392"/>
      <c r="AC76" s="3">
        <f>SUM(S76/N76%)</f>
        <v>102.55548771879977</v>
      </c>
      <c r="AD76" s="350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2"/>
      <c r="AT76" s="376">
        <v>181</v>
      </c>
      <c r="AU76" s="376"/>
      <c r="AV76" s="376"/>
      <c r="AW76" s="376"/>
      <c r="AX76" s="2" t="s">
        <v>142</v>
      </c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22.9" customHeight="1" x14ac:dyDescent="0.15">
      <c r="AT77" s="376">
        <v>16.600000000000001</v>
      </c>
      <c r="AU77" s="376"/>
      <c r="AV77" s="376"/>
      <c r="AW77" s="376"/>
      <c r="AX77" s="2" t="s">
        <v>1</v>
      </c>
      <c r="AY77" s="2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22.9" customHeight="1" x14ac:dyDescent="0.15">
      <c r="AT78" s="376">
        <f>SUM(AT76-AT77)</f>
        <v>164.4</v>
      </c>
      <c r="AU78" s="376"/>
      <c r="AV78" s="376"/>
      <c r="AW78" s="376"/>
      <c r="AX78" s="2" t="s">
        <v>143</v>
      </c>
      <c r="AY78" s="377">
        <f>SUM(AT78/AT76%)</f>
        <v>90.828729281767963</v>
      </c>
      <c r="AZ78" s="377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22.9" customHeight="1" x14ac:dyDescent="0.15">
      <c r="BI79" s="1"/>
      <c r="BJ79" s="1"/>
      <c r="BK79" s="1"/>
    </row>
    <row r="80" spans="1:63" ht="22.9" customHeight="1" x14ac:dyDescent="0.15">
      <c r="BI80" s="1"/>
      <c r="BJ80" s="1"/>
      <c r="BK80" s="1"/>
    </row>
    <row r="81" spans="46:63" ht="22.9" customHeight="1" x14ac:dyDescent="0.15">
      <c r="BI81" s="1"/>
      <c r="BJ81" s="1"/>
      <c r="BK81" s="1"/>
    </row>
    <row r="82" spans="46:63" ht="22.9" customHeight="1" x14ac:dyDescent="0.15">
      <c r="BI82" s="1"/>
      <c r="BJ82" s="1"/>
      <c r="BK82" s="1"/>
    </row>
    <row r="83" spans="46:63" ht="22.9" customHeight="1" x14ac:dyDescent="0.15">
      <c r="BI83" s="1"/>
      <c r="BJ83" s="1"/>
      <c r="BK83" s="1"/>
    </row>
    <row r="84" spans="46:63" ht="22.9" customHeight="1" x14ac:dyDescent="0.15">
      <c r="BI84" s="1"/>
      <c r="BJ84" s="1"/>
      <c r="BK84" s="1"/>
    </row>
    <row r="85" spans="46:63" ht="22.9" customHeight="1" x14ac:dyDescent="0.15">
      <c r="BI85" s="1"/>
      <c r="BJ85" s="1"/>
      <c r="BK85" s="1"/>
    </row>
    <row r="86" spans="46:63" ht="22.9" customHeight="1" x14ac:dyDescent="0.15"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46:63" ht="22.9" customHeight="1" x14ac:dyDescent="0.15"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46:63" ht="22.9" customHeight="1" x14ac:dyDescent="0.15"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46:63" ht="22.9" customHeight="1" x14ac:dyDescent="0.15"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46:63" ht="22.9" customHeight="1" x14ac:dyDescent="0.15"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46:63" ht="22.9" customHeight="1" x14ac:dyDescent="0.15"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46:63" ht="22.9" customHeight="1" x14ac:dyDescent="0.15"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46:63" ht="22.9" customHeight="1" x14ac:dyDescent="0.15"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46:63" ht="22.9" customHeight="1" x14ac:dyDescent="0.15"/>
    <row r="95" spans="46:63" ht="22.9" customHeight="1" x14ac:dyDescent="0.15"/>
    <row r="96" spans="46:63" ht="22.9" customHeight="1" x14ac:dyDescent="0.15"/>
    <row r="97" ht="22.9" customHeight="1" x14ac:dyDescent="0.15"/>
    <row r="98" ht="22.9" customHeight="1" x14ac:dyDescent="0.15"/>
    <row r="99" ht="22.9" customHeight="1" x14ac:dyDescent="0.15"/>
    <row r="100" ht="22.9" customHeight="1" x14ac:dyDescent="0.15"/>
    <row r="101" ht="22.9" customHeight="1" x14ac:dyDescent="0.15"/>
    <row r="102" ht="22.9" customHeight="1" x14ac:dyDescent="0.15"/>
    <row r="103" ht="22.9" customHeight="1" x14ac:dyDescent="0.15"/>
    <row r="104" ht="22.9" customHeight="1" x14ac:dyDescent="0.15"/>
    <row r="105" ht="22.9" customHeight="1" x14ac:dyDescent="0.15"/>
    <row r="106" ht="22.9" customHeight="1" x14ac:dyDescent="0.15"/>
    <row r="107" ht="22.9" customHeight="1" x14ac:dyDescent="0.15"/>
    <row r="108" ht="22.9" customHeight="1" x14ac:dyDescent="0.15"/>
    <row r="109" ht="22.9" customHeight="1" x14ac:dyDescent="0.15"/>
    <row r="110" ht="22.9" customHeight="1" x14ac:dyDescent="0.15"/>
    <row r="111" ht="22.9" customHeight="1" x14ac:dyDescent="0.15"/>
    <row r="112" ht="22.9" customHeight="1" x14ac:dyDescent="0.15"/>
    <row r="113" ht="22.9" customHeight="1" x14ac:dyDescent="0.15"/>
    <row r="114" ht="22.9" customHeight="1" x14ac:dyDescent="0.15"/>
    <row r="115" ht="22.9" customHeight="1" x14ac:dyDescent="0.15"/>
    <row r="116" ht="22.9" customHeight="1" x14ac:dyDescent="0.15"/>
    <row r="117" ht="22.9" customHeight="1" x14ac:dyDescent="0.15"/>
  </sheetData>
  <mergeCells count="558">
    <mergeCell ref="BE5:BG5"/>
    <mergeCell ref="A6:AR6"/>
    <mergeCell ref="AT6:AV6"/>
    <mergeCell ref="AW6:AZ6"/>
    <mergeCell ref="BA6:BD6"/>
    <mergeCell ref="BE6:BG6"/>
    <mergeCell ref="A1:AR1"/>
    <mergeCell ref="A2:AR2"/>
    <mergeCell ref="A3:AR3"/>
    <mergeCell ref="A4:AR4"/>
    <mergeCell ref="AX5:AY5"/>
    <mergeCell ref="BA5:BD5"/>
    <mergeCell ref="A7:AR7"/>
    <mergeCell ref="AT7:AV7"/>
    <mergeCell ref="AW7:AZ7"/>
    <mergeCell ref="BA7:BD7"/>
    <mergeCell ref="BE7:BG7"/>
    <mergeCell ref="A8:M9"/>
    <mergeCell ref="N8:R8"/>
    <mergeCell ref="S8:W8"/>
    <mergeCell ref="X8:AB8"/>
    <mergeCell ref="AD8:AR9"/>
    <mergeCell ref="AT8:AV8"/>
    <mergeCell ref="AW8:AZ8"/>
    <mergeCell ref="BA8:BD8"/>
    <mergeCell ref="BE8:BG8"/>
    <mergeCell ref="N9:R9"/>
    <mergeCell ref="S9:W9"/>
    <mergeCell ref="X9:AB9"/>
    <mergeCell ref="AT9:AV9"/>
    <mergeCell ref="AW9:AZ9"/>
    <mergeCell ref="BA9:BD9"/>
    <mergeCell ref="BE9:BG9"/>
    <mergeCell ref="A10:M10"/>
    <mergeCell ref="N10:R10"/>
    <mergeCell ref="S10:W10"/>
    <mergeCell ref="X10:AB10"/>
    <mergeCell ref="AD10:AR10"/>
    <mergeCell ref="AT10:AV10"/>
    <mergeCell ref="AW10:AZ10"/>
    <mergeCell ref="BA10:BD10"/>
    <mergeCell ref="BE10:BG10"/>
    <mergeCell ref="AW11:AZ11"/>
    <mergeCell ref="BA11:BD11"/>
    <mergeCell ref="BE11:BG11"/>
    <mergeCell ref="A12:M12"/>
    <mergeCell ref="N12:R12"/>
    <mergeCell ref="S12:W12"/>
    <mergeCell ref="X12:AB12"/>
    <mergeCell ref="AD12:AR12"/>
    <mergeCell ref="AT12:AV12"/>
    <mergeCell ref="AW12:AZ12"/>
    <mergeCell ref="A11:M11"/>
    <mergeCell ref="N11:R11"/>
    <mergeCell ref="S11:W11"/>
    <mergeCell ref="X11:AB11"/>
    <mergeCell ref="AD11:AR11"/>
    <mergeCell ref="AT11:AV11"/>
    <mergeCell ref="BA12:BD12"/>
    <mergeCell ref="BE12:BG12"/>
    <mergeCell ref="A13:M13"/>
    <mergeCell ref="N13:R13"/>
    <mergeCell ref="S13:W13"/>
    <mergeCell ref="X13:AB13"/>
    <mergeCell ref="AD13:AR13"/>
    <mergeCell ref="AT13:AV13"/>
    <mergeCell ref="AW13:AZ13"/>
    <mergeCell ref="BA13:BD13"/>
    <mergeCell ref="BE13:BG13"/>
    <mergeCell ref="A14:M14"/>
    <mergeCell ref="N14:R14"/>
    <mergeCell ref="S14:W14"/>
    <mergeCell ref="X14:AB14"/>
    <mergeCell ref="AD14:AR14"/>
    <mergeCell ref="AT14:AV14"/>
    <mergeCell ref="AW14:AZ14"/>
    <mergeCell ref="BA14:BD14"/>
    <mergeCell ref="BE14:BG14"/>
    <mergeCell ref="AW15:AZ15"/>
    <mergeCell ref="BA15:BD15"/>
    <mergeCell ref="BE15:BG15"/>
    <mergeCell ref="A16:M16"/>
    <mergeCell ref="N16:R16"/>
    <mergeCell ref="S16:W16"/>
    <mergeCell ref="X16:AB16"/>
    <mergeCell ref="AD16:AR16"/>
    <mergeCell ref="AT16:AV16"/>
    <mergeCell ref="AW16:AZ16"/>
    <mergeCell ref="A15:L15"/>
    <mergeCell ref="N15:R15"/>
    <mergeCell ref="S15:W15"/>
    <mergeCell ref="X15:AB15"/>
    <mergeCell ref="AD15:AR15"/>
    <mergeCell ref="AT15:AV15"/>
    <mergeCell ref="BA16:BD16"/>
    <mergeCell ref="BE16:BG16"/>
    <mergeCell ref="BE19:BG19"/>
    <mergeCell ref="BE17:BG17"/>
    <mergeCell ref="A18:L18"/>
    <mergeCell ref="N18:R18"/>
    <mergeCell ref="S18:W18"/>
    <mergeCell ref="X18:AB18"/>
    <mergeCell ref="AD18:AR18"/>
    <mergeCell ref="AT18:AV18"/>
    <mergeCell ref="AW18:AZ18"/>
    <mergeCell ref="BA18:BD18"/>
    <mergeCell ref="BE18:BG18"/>
    <mergeCell ref="A17:M17"/>
    <mergeCell ref="N17:R17"/>
    <mergeCell ref="S17:W17"/>
    <mergeCell ref="X17:AB17"/>
    <mergeCell ref="AD17:AR17"/>
    <mergeCell ref="AT17:AV17"/>
    <mergeCell ref="AW17:AZ17"/>
    <mergeCell ref="BA17:BD17"/>
    <mergeCell ref="A19:AB19"/>
    <mergeCell ref="AD19:AR19"/>
    <mergeCell ref="AT19:AV19"/>
    <mergeCell ref="AW19:AZ19"/>
    <mergeCell ref="BA19:BD19"/>
    <mergeCell ref="BA22:BD22"/>
    <mergeCell ref="BA23:BD23"/>
    <mergeCell ref="BE23:BG23"/>
    <mergeCell ref="AW20:AZ20"/>
    <mergeCell ref="BA20:BD20"/>
    <mergeCell ref="BE20:BG20"/>
    <mergeCell ref="A21:M21"/>
    <mergeCell ref="N21:R21"/>
    <mergeCell ref="S21:W21"/>
    <mergeCell ref="X21:AB21"/>
    <mergeCell ref="AD21:AR21"/>
    <mergeCell ref="AT21:AV21"/>
    <mergeCell ref="AW21:AZ21"/>
    <mergeCell ref="A20:M20"/>
    <mergeCell ref="N20:R20"/>
    <mergeCell ref="S20:W20"/>
    <mergeCell ref="X20:AB20"/>
    <mergeCell ref="AD20:AR20"/>
    <mergeCell ref="AT20:AV20"/>
    <mergeCell ref="BA21:BD21"/>
    <mergeCell ref="BE21:BG21"/>
    <mergeCell ref="A23:R23"/>
    <mergeCell ref="S23:W23"/>
    <mergeCell ref="X23:AB23"/>
    <mergeCell ref="AD23:AR23"/>
    <mergeCell ref="AT23:AV23"/>
    <mergeCell ref="AW23:AZ23"/>
    <mergeCell ref="A22:L22"/>
    <mergeCell ref="N22:R22"/>
    <mergeCell ref="S22:W22"/>
    <mergeCell ref="X22:AB22"/>
    <mergeCell ref="AD22:AR22"/>
    <mergeCell ref="AX22:AY22"/>
    <mergeCell ref="BE24:BG24"/>
    <mergeCell ref="A25:M25"/>
    <mergeCell ref="N25:R25"/>
    <mergeCell ref="S25:W25"/>
    <mergeCell ref="X25:AB25"/>
    <mergeCell ref="AD25:AR25"/>
    <mergeCell ref="AT25:AV25"/>
    <mergeCell ref="AW25:AZ25"/>
    <mergeCell ref="BA25:BD25"/>
    <mergeCell ref="BE25:BG25"/>
    <mergeCell ref="A24:M24"/>
    <mergeCell ref="N24:R24"/>
    <mergeCell ref="S24:W24"/>
    <mergeCell ref="X24:AB24"/>
    <mergeCell ref="AD24:AR24"/>
    <mergeCell ref="AT24:AV24"/>
    <mergeCell ref="AW24:AZ24"/>
    <mergeCell ref="BA24:BD24"/>
    <mergeCell ref="AW26:AZ26"/>
    <mergeCell ref="BA26:BD26"/>
    <mergeCell ref="BE26:BG26"/>
    <mergeCell ref="A27:L27"/>
    <mergeCell ref="N27:R27"/>
    <mergeCell ref="S27:W27"/>
    <mergeCell ref="X27:AB27"/>
    <mergeCell ref="AD27:AR27"/>
    <mergeCell ref="AT27:AV27"/>
    <mergeCell ref="AW27:AZ27"/>
    <mergeCell ref="A26:L26"/>
    <mergeCell ref="N26:R26"/>
    <mergeCell ref="S26:W26"/>
    <mergeCell ref="X26:AB26"/>
    <mergeCell ref="AD26:AR26"/>
    <mergeCell ref="AT26:AV26"/>
    <mergeCell ref="BA27:BD27"/>
    <mergeCell ref="BE27:BG27"/>
    <mergeCell ref="A28:L28"/>
    <mergeCell ref="N28:R28"/>
    <mergeCell ref="S28:W28"/>
    <mergeCell ref="X28:AB28"/>
    <mergeCell ref="AD28:AR28"/>
    <mergeCell ref="AT28:AV28"/>
    <mergeCell ref="AW28:AZ28"/>
    <mergeCell ref="BA28:BD28"/>
    <mergeCell ref="BE28:BG28"/>
    <mergeCell ref="A29:L29"/>
    <mergeCell ref="N29:R29"/>
    <mergeCell ref="S29:W29"/>
    <mergeCell ref="X29:AB29"/>
    <mergeCell ref="AD29:AR29"/>
    <mergeCell ref="AT29:AV29"/>
    <mergeCell ref="AW29:AZ29"/>
    <mergeCell ref="BA29:BD29"/>
    <mergeCell ref="BE29:BG29"/>
    <mergeCell ref="AW30:AZ30"/>
    <mergeCell ref="BA30:BD30"/>
    <mergeCell ref="BE30:BG30"/>
    <mergeCell ref="A31:L31"/>
    <mergeCell ref="N31:R31"/>
    <mergeCell ref="S31:W31"/>
    <mergeCell ref="X31:AB31"/>
    <mergeCell ref="AD31:AR31"/>
    <mergeCell ref="AT31:AV31"/>
    <mergeCell ref="AW31:AZ31"/>
    <mergeCell ref="A30:L30"/>
    <mergeCell ref="N30:R30"/>
    <mergeCell ref="S30:W30"/>
    <mergeCell ref="X30:AB30"/>
    <mergeCell ref="AD30:AR30"/>
    <mergeCell ref="AT30:AV30"/>
    <mergeCell ref="BA31:BD31"/>
    <mergeCell ref="BE31:BG31"/>
    <mergeCell ref="A32:L32"/>
    <mergeCell ref="N32:R32"/>
    <mergeCell ref="S32:W32"/>
    <mergeCell ref="X32:AB32"/>
    <mergeCell ref="AD32:AR32"/>
    <mergeCell ref="AT32:AV32"/>
    <mergeCell ref="AW32:AZ32"/>
    <mergeCell ref="BA32:BD32"/>
    <mergeCell ref="BE32:BG32"/>
    <mergeCell ref="A33:L33"/>
    <mergeCell ref="N33:R33"/>
    <mergeCell ref="S33:W33"/>
    <mergeCell ref="X33:AB33"/>
    <mergeCell ref="AD33:AR33"/>
    <mergeCell ref="AT33:AV33"/>
    <mergeCell ref="AW33:AZ33"/>
    <mergeCell ref="BA33:BD33"/>
    <mergeCell ref="BE33:BG33"/>
    <mergeCell ref="BE34:BG34"/>
    <mergeCell ref="A35:L35"/>
    <mergeCell ref="N35:R35"/>
    <mergeCell ref="S35:W35"/>
    <mergeCell ref="X35:AB35"/>
    <mergeCell ref="AD35:AR35"/>
    <mergeCell ref="AT35:AV35"/>
    <mergeCell ref="AW35:AZ35"/>
    <mergeCell ref="BA35:BD35"/>
    <mergeCell ref="BE35:BG35"/>
    <mergeCell ref="A34:W34"/>
    <mergeCell ref="X34:AB34"/>
    <mergeCell ref="AD34:AR34"/>
    <mergeCell ref="AT34:AV34"/>
    <mergeCell ref="AW34:AZ34"/>
    <mergeCell ref="BA34:BD34"/>
    <mergeCell ref="AW36:AZ36"/>
    <mergeCell ref="BA36:BD36"/>
    <mergeCell ref="BE36:BG36"/>
    <mergeCell ref="A37:L37"/>
    <mergeCell ref="N37:R37"/>
    <mergeCell ref="S37:W37"/>
    <mergeCell ref="X37:AB37"/>
    <mergeCell ref="AD37:AR37"/>
    <mergeCell ref="A36:L36"/>
    <mergeCell ref="N36:R36"/>
    <mergeCell ref="S36:W36"/>
    <mergeCell ref="X36:AB36"/>
    <mergeCell ref="AD36:AR36"/>
    <mergeCell ref="AT36:AV36"/>
    <mergeCell ref="A38:L38"/>
    <mergeCell ref="N38:R38"/>
    <mergeCell ref="S38:W38"/>
    <mergeCell ref="X38:AB38"/>
    <mergeCell ref="AD38:AR38"/>
    <mergeCell ref="A39:L39"/>
    <mergeCell ref="N39:R39"/>
    <mergeCell ref="S39:W39"/>
    <mergeCell ref="X39:AB39"/>
    <mergeCell ref="AD39:AR39"/>
    <mergeCell ref="A42:M43"/>
    <mergeCell ref="N42:R42"/>
    <mergeCell ref="S42:W42"/>
    <mergeCell ref="X42:AB42"/>
    <mergeCell ref="AD42:AR43"/>
    <mergeCell ref="N43:R43"/>
    <mergeCell ref="S43:W43"/>
    <mergeCell ref="X43:AB43"/>
    <mergeCell ref="A40:L40"/>
    <mergeCell ref="N40:R40"/>
    <mergeCell ref="S40:W40"/>
    <mergeCell ref="X40:AB40"/>
    <mergeCell ref="AD40:AR40"/>
    <mergeCell ref="A41:L41"/>
    <mergeCell ref="N41:R41"/>
    <mergeCell ref="S41:W41"/>
    <mergeCell ref="X41:AB41"/>
    <mergeCell ref="AD41:AR41"/>
    <mergeCell ref="BA45:BD45"/>
    <mergeCell ref="BE45:BH45"/>
    <mergeCell ref="A46:L46"/>
    <mergeCell ref="N46:R46"/>
    <mergeCell ref="S46:W46"/>
    <mergeCell ref="X46:AB46"/>
    <mergeCell ref="AD46:AR46"/>
    <mergeCell ref="AW44:AZ44"/>
    <mergeCell ref="BA44:BD44"/>
    <mergeCell ref="BE44:BG44"/>
    <mergeCell ref="A45:L45"/>
    <mergeCell ref="N45:R45"/>
    <mergeCell ref="S45:W45"/>
    <mergeCell ref="X45:AB45"/>
    <mergeCell ref="AD45:AR45"/>
    <mergeCell ref="AT45:AV45"/>
    <mergeCell ref="AW45:AZ45"/>
    <mergeCell ref="A44:L44"/>
    <mergeCell ref="N44:R44"/>
    <mergeCell ref="S44:W44"/>
    <mergeCell ref="X44:AB44"/>
    <mergeCell ref="AD44:AR44"/>
    <mergeCell ref="AT44:AV44"/>
    <mergeCell ref="A47:L47"/>
    <mergeCell ref="N47:R47"/>
    <mergeCell ref="S47:W47"/>
    <mergeCell ref="X47:AB47"/>
    <mergeCell ref="AD47:AR47"/>
    <mergeCell ref="A48:L48"/>
    <mergeCell ref="N48:R48"/>
    <mergeCell ref="S48:W48"/>
    <mergeCell ref="X48:AB48"/>
    <mergeCell ref="AD48:AR48"/>
    <mergeCell ref="AX48:AY48"/>
    <mergeCell ref="BA48:BD48"/>
    <mergeCell ref="A49:L49"/>
    <mergeCell ref="N49:R49"/>
    <mergeCell ref="S49:W49"/>
    <mergeCell ref="X49:AB49"/>
    <mergeCell ref="AD49:AR49"/>
    <mergeCell ref="AT49:AV49"/>
    <mergeCell ref="AW49:AZ49"/>
    <mergeCell ref="BA49:BD49"/>
    <mergeCell ref="BE49:BG49"/>
    <mergeCell ref="A50:L50"/>
    <mergeCell ref="N50:R50"/>
    <mergeCell ref="S50:W50"/>
    <mergeCell ref="X50:AB50"/>
    <mergeCell ref="AD50:AR50"/>
    <mergeCell ref="AT50:AV50"/>
    <mergeCell ref="AW50:AZ50"/>
    <mergeCell ref="BA50:BD50"/>
    <mergeCell ref="BE50:BG50"/>
    <mergeCell ref="AW51:AZ51"/>
    <mergeCell ref="BA51:BD51"/>
    <mergeCell ref="BE51:BG51"/>
    <mergeCell ref="A52:L52"/>
    <mergeCell ref="N52:R52"/>
    <mergeCell ref="S52:W52"/>
    <mergeCell ref="X52:AB52"/>
    <mergeCell ref="AD52:AR52"/>
    <mergeCell ref="AT52:AV52"/>
    <mergeCell ref="AW52:AZ52"/>
    <mergeCell ref="A51:L51"/>
    <mergeCell ref="N51:R51"/>
    <mergeCell ref="S51:W51"/>
    <mergeCell ref="X51:AB51"/>
    <mergeCell ref="AD51:AR51"/>
    <mergeCell ref="AT51:AV51"/>
    <mergeCell ref="BA52:BD52"/>
    <mergeCell ref="BE52:BG52"/>
    <mergeCell ref="A53:L53"/>
    <mergeCell ref="N53:R53"/>
    <mergeCell ref="S53:W53"/>
    <mergeCell ref="X53:AB53"/>
    <mergeCell ref="AD53:AR53"/>
    <mergeCell ref="AT53:AV53"/>
    <mergeCell ref="AW53:AZ53"/>
    <mergeCell ref="BA53:BD53"/>
    <mergeCell ref="BE53:BG53"/>
    <mergeCell ref="A54:L54"/>
    <mergeCell ref="N54:R54"/>
    <mergeCell ref="S54:W54"/>
    <mergeCell ref="X54:AB54"/>
    <mergeCell ref="AD54:AR54"/>
    <mergeCell ref="AT54:AV54"/>
    <mergeCell ref="AW54:AZ54"/>
    <mergeCell ref="BA54:BD54"/>
    <mergeCell ref="BE54:BG54"/>
    <mergeCell ref="AW55:AZ55"/>
    <mergeCell ref="BA55:BD55"/>
    <mergeCell ref="BE55:BG55"/>
    <mergeCell ref="A56:L56"/>
    <mergeCell ref="N56:R56"/>
    <mergeCell ref="S56:W56"/>
    <mergeCell ref="X56:AB56"/>
    <mergeCell ref="AD56:AR56"/>
    <mergeCell ref="AT56:AV56"/>
    <mergeCell ref="AW56:AZ56"/>
    <mergeCell ref="A55:L55"/>
    <mergeCell ref="N55:R55"/>
    <mergeCell ref="S55:W55"/>
    <mergeCell ref="X55:AB55"/>
    <mergeCell ref="AD55:AR55"/>
    <mergeCell ref="AT55:AV55"/>
    <mergeCell ref="BA56:BD56"/>
    <mergeCell ref="BE56:BG56"/>
    <mergeCell ref="A57:L57"/>
    <mergeCell ref="N57:R57"/>
    <mergeCell ref="S57:W57"/>
    <mergeCell ref="X57:AB57"/>
    <mergeCell ref="AD57:AR57"/>
    <mergeCell ref="AT57:AV57"/>
    <mergeCell ref="AW57:AZ57"/>
    <mergeCell ref="BA57:BD57"/>
    <mergeCell ref="BE57:BG57"/>
    <mergeCell ref="A58:L58"/>
    <mergeCell ref="N58:R58"/>
    <mergeCell ref="S58:W58"/>
    <mergeCell ref="X58:AB58"/>
    <mergeCell ref="AD58:AR58"/>
    <mergeCell ref="AT58:AV58"/>
    <mergeCell ref="AW58:AZ58"/>
    <mergeCell ref="BA58:BD58"/>
    <mergeCell ref="BE58:BG58"/>
    <mergeCell ref="AW59:AZ59"/>
    <mergeCell ref="BA59:BD59"/>
    <mergeCell ref="BE59:BG59"/>
    <mergeCell ref="A60:L60"/>
    <mergeCell ref="N60:R60"/>
    <mergeCell ref="S60:W60"/>
    <mergeCell ref="X60:AB60"/>
    <mergeCell ref="AD60:AR60"/>
    <mergeCell ref="AT60:AV60"/>
    <mergeCell ref="AW60:AZ60"/>
    <mergeCell ref="A59:L59"/>
    <mergeCell ref="N59:R59"/>
    <mergeCell ref="S59:W59"/>
    <mergeCell ref="X59:AB59"/>
    <mergeCell ref="AD59:AR59"/>
    <mergeCell ref="AT59:AV59"/>
    <mergeCell ref="BA60:BD60"/>
    <mergeCell ref="BE60:BG60"/>
    <mergeCell ref="A61:L61"/>
    <mergeCell ref="N61:R61"/>
    <mergeCell ref="S61:W61"/>
    <mergeCell ref="X61:AB61"/>
    <mergeCell ref="AD61:AR61"/>
    <mergeCell ref="AT61:AV61"/>
    <mergeCell ref="AW61:AZ61"/>
    <mergeCell ref="BA61:BD61"/>
    <mergeCell ref="BE61:BG61"/>
    <mergeCell ref="A62:L62"/>
    <mergeCell ref="N62:R62"/>
    <mergeCell ref="S62:W62"/>
    <mergeCell ref="X62:AB62"/>
    <mergeCell ref="AD62:AR62"/>
    <mergeCell ref="AT62:AV62"/>
    <mergeCell ref="AW62:AZ62"/>
    <mergeCell ref="BA62:BD62"/>
    <mergeCell ref="BE62:BG62"/>
    <mergeCell ref="BE64:BH64"/>
    <mergeCell ref="A65:L65"/>
    <mergeCell ref="N65:R65"/>
    <mergeCell ref="S65:W65"/>
    <mergeCell ref="X65:AB65"/>
    <mergeCell ref="AD65:AR65"/>
    <mergeCell ref="BA63:BD63"/>
    <mergeCell ref="BE63:BG63"/>
    <mergeCell ref="A64:L64"/>
    <mergeCell ref="N64:R64"/>
    <mergeCell ref="S64:W64"/>
    <mergeCell ref="X64:AB64"/>
    <mergeCell ref="AD64:AR64"/>
    <mergeCell ref="AT64:AV64"/>
    <mergeCell ref="AW64:AZ64"/>
    <mergeCell ref="BA64:BD64"/>
    <mergeCell ref="A63:L63"/>
    <mergeCell ref="N63:R63"/>
    <mergeCell ref="S63:W63"/>
    <mergeCell ref="X63:AB63"/>
    <mergeCell ref="AD63:AR63"/>
    <mergeCell ref="AW63:AZ63"/>
    <mergeCell ref="BA66:BD66"/>
    <mergeCell ref="BE66:BG66"/>
    <mergeCell ref="A67:L67"/>
    <mergeCell ref="N67:R67"/>
    <mergeCell ref="S67:W67"/>
    <mergeCell ref="X67:AB67"/>
    <mergeCell ref="AD67:AR67"/>
    <mergeCell ref="A66:L66"/>
    <mergeCell ref="N66:R66"/>
    <mergeCell ref="S66:W66"/>
    <mergeCell ref="X66:AB66"/>
    <mergeCell ref="AD66:AR66"/>
    <mergeCell ref="AW66:AZ66"/>
    <mergeCell ref="AZ68:BC68"/>
    <mergeCell ref="BD68:BF68"/>
    <mergeCell ref="BG68:BI68"/>
    <mergeCell ref="A69:L69"/>
    <mergeCell ref="N69:R69"/>
    <mergeCell ref="S69:W69"/>
    <mergeCell ref="X69:AB69"/>
    <mergeCell ref="AD69:AR69"/>
    <mergeCell ref="AV69:AY69"/>
    <mergeCell ref="AZ69:BC69"/>
    <mergeCell ref="A68:L68"/>
    <mergeCell ref="N68:R68"/>
    <mergeCell ref="S68:W68"/>
    <mergeCell ref="X68:AB68"/>
    <mergeCell ref="AD68:AR68"/>
    <mergeCell ref="AV68:AY68"/>
    <mergeCell ref="BD69:BF69"/>
    <mergeCell ref="BG69:BI69"/>
    <mergeCell ref="A70:AC70"/>
    <mergeCell ref="AD70:AR70"/>
    <mergeCell ref="A71:L71"/>
    <mergeCell ref="N71:R71"/>
    <mergeCell ref="S71:W71"/>
    <mergeCell ref="X71:AB71"/>
    <mergeCell ref="AD71:AR71"/>
    <mergeCell ref="AX71:BA71"/>
    <mergeCell ref="BG71:BH71"/>
    <mergeCell ref="A72:L72"/>
    <mergeCell ref="N72:R72"/>
    <mergeCell ref="S72:W72"/>
    <mergeCell ref="X72:AB72"/>
    <mergeCell ref="AD72:AR72"/>
    <mergeCell ref="AU72:AW72"/>
    <mergeCell ref="AX72:BA72"/>
    <mergeCell ref="BF72:BG72"/>
    <mergeCell ref="AX73:BA73"/>
    <mergeCell ref="AU73:AW73"/>
    <mergeCell ref="A74:L74"/>
    <mergeCell ref="N74:R74"/>
    <mergeCell ref="S74:W74"/>
    <mergeCell ref="X74:AB74"/>
    <mergeCell ref="AD74:AR74"/>
    <mergeCell ref="A73:L73"/>
    <mergeCell ref="N73:R73"/>
    <mergeCell ref="S73:W73"/>
    <mergeCell ref="X73:AB73"/>
    <mergeCell ref="AD73:AR73"/>
    <mergeCell ref="AT76:AW76"/>
    <mergeCell ref="AT77:AW77"/>
    <mergeCell ref="AT78:AW78"/>
    <mergeCell ref="AY78:AZ78"/>
    <mergeCell ref="A75:L75"/>
    <mergeCell ref="N75:R75"/>
    <mergeCell ref="S75:W75"/>
    <mergeCell ref="X75:AB75"/>
    <mergeCell ref="AD75:AR75"/>
    <mergeCell ref="A76:L76"/>
    <mergeCell ref="N76:R76"/>
    <mergeCell ref="S76:W76"/>
    <mergeCell ref="X76:AB76"/>
    <mergeCell ref="AD76:AR76"/>
  </mergeCells>
  <phoneticPr fontId="2"/>
  <pageMargins left="0.62992125984251968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2決算</vt:lpstr>
      <vt:lpstr>1決算</vt:lpstr>
      <vt:lpstr>30決算</vt:lpstr>
      <vt:lpstr>'1決算'!Print_Area</vt:lpstr>
      <vt:lpstr>'2決算'!Print_Area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admin@dmds079474</cp:lastModifiedBy>
  <cp:lastPrinted>2021-05-11T04:49:18Z</cp:lastPrinted>
  <dcterms:created xsi:type="dcterms:W3CDTF">2019-05-20T01:47:47Z</dcterms:created>
  <dcterms:modified xsi:type="dcterms:W3CDTF">2021-05-11T04:49:26Z</dcterms:modified>
</cp:coreProperties>
</file>