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収支予算書平成30年度版" sheetId="1" r:id="rId3"/>
  </sheets>
  <definedNames/>
  <calcPr/>
</workbook>
</file>

<file path=xl/sharedStrings.xml><?xml version="1.0" encoding="utf-8"?>
<sst xmlns="http://schemas.openxmlformats.org/spreadsheetml/2006/main" count="71" uniqueCount="64">
  <si>
    <t>一般社団法人防災ガール 収支予算書</t>
  </si>
  <si>
    <t>＊ 平成30年7月1日から　平成31年6月30日まで</t>
  </si>
  <si>
    <t>（単位：円）</t>
  </si>
  <si>
    <t>科目</t>
  </si>
  <si>
    <t>予算額</t>
  </si>
  <si>
    <t>前年度
予算額</t>
  </si>
  <si>
    <t>増減</t>
  </si>
  <si>
    <t>前年度
実績(見込)</t>
  </si>
  <si>
    <t>備考</t>
  </si>
  <si>
    <t>Ⅰ　収入の部</t>
  </si>
  <si>
    <t xml:space="preserve">　１　会費収入</t>
  </si>
  <si>
    <t xml:space="preserve">　　　　会費</t>
  </si>
  <si>
    <t>大きくメンバー募集はせずコミットできる人を募集に変更予定</t>
  </si>
  <si>
    <t xml:space="preserve">　２　事業収入</t>
  </si>
  <si>
    <t xml:space="preserve">　　　　(1)防災対策普及事業収入</t>
  </si>
  <si>
    <t>津波防災のプロジェクト#beORANGEにおけるミサンガ売上</t>
  </si>
  <si>
    <t xml:space="preserve">　　　　(2)産官学連携事業収入</t>
  </si>
  <si>
    <t xml:space="preserve">　　　　(3)プロジェクト企画事業収入</t>
  </si>
  <si>
    <t>イベントやプロジェクト企画事業など</t>
  </si>
  <si>
    <t xml:space="preserve">　　　　(4)情報発信事業収入</t>
  </si>
  <si>
    <t>講演料、メディア出演料、取材協力費等</t>
  </si>
  <si>
    <t xml:space="preserve">　　　　(5)防災教育事業収入</t>
  </si>
  <si>
    <t>団体内メンバー育成、研修、登壇</t>
  </si>
  <si>
    <t xml:space="preserve">　　　　(6)商品開発販売事業収入</t>
  </si>
  <si>
    <t>防災ブーツ開発費・販売促進費</t>
  </si>
  <si>
    <t xml:space="preserve">　３　寄付金収入</t>
  </si>
  <si>
    <t>受取寄付金</t>
  </si>
  <si>
    <t xml:space="preserve">　４　助成金収入</t>
  </si>
  <si>
    <t>津波防災のプロジェクト#beORANGE</t>
  </si>
  <si>
    <t xml:space="preserve">　　　　当期収入合計（A）</t>
  </si>
  <si>
    <t xml:space="preserve">　　　　前期繰越収支差額</t>
  </si>
  <si>
    <t xml:space="preserve">　　　　　収入合計（B）</t>
  </si>
  <si>
    <t>Ⅱ　支出の部</t>
  </si>
  <si>
    <t xml:space="preserve">　１　事業費</t>
  </si>
  <si>
    <t xml:space="preserve">　　　　(1)人件費</t>
  </si>
  <si>
    <t>人件費、法定福利費</t>
  </si>
  <si>
    <t xml:space="preserve">　　　　(2)その他経費</t>
  </si>
  <si>
    <t xml:space="preserve">　　　　　売上原価</t>
  </si>
  <si>
    <t>期末在庫未確定の為暫定額</t>
  </si>
  <si>
    <t xml:space="preserve">　　　　　業務委託費</t>
  </si>
  <si>
    <t xml:space="preserve">　　　　　印刷製本費</t>
  </si>
  <si>
    <t>広告宣伝費</t>
  </si>
  <si>
    <t xml:space="preserve">　　　　　旅費交通費</t>
  </si>
  <si>
    <t xml:space="preserve">　　　　　通信運搬費</t>
  </si>
  <si>
    <t>荷造運賃,通信費</t>
  </si>
  <si>
    <t xml:space="preserve">　　　　　販売手数料</t>
  </si>
  <si>
    <t>ミサンガ販売手数料</t>
  </si>
  <si>
    <t xml:space="preserve">　　　　　消耗品費</t>
  </si>
  <si>
    <t>消耗品費</t>
  </si>
  <si>
    <t xml:space="preserve">　　　　　賃貸料</t>
  </si>
  <si>
    <t xml:space="preserve">　　　　　支払手数料</t>
  </si>
  <si>
    <t>振込手数料</t>
  </si>
  <si>
    <t xml:space="preserve">　２　管理費（共通経費）</t>
  </si>
  <si>
    <t xml:space="preserve">　　　　　交際費</t>
  </si>
  <si>
    <t>接待交際費　会議費</t>
  </si>
  <si>
    <t>shH施設利用料　4月～6月</t>
  </si>
  <si>
    <t xml:space="preserve">　　　　　支払報酬料</t>
  </si>
  <si>
    <t>弁理士報酬、税理士報酬</t>
  </si>
  <si>
    <t xml:space="preserve">　　　　　租税公課</t>
  </si>
  <si>
    <t>登記印紙代等</t>
  </si>
  <si>
    <t xml:space="preserve">　３　予備費</t>
  </si>
  <si>
    <t>当期支出合計（Ｃ）</t>
  </si>
  <si>
    <t>当期収支差額（Ａ）－（Ｃ）</t>
  </si>
  <si>
    <t>次期繰越収支差額（Ｂ）－（Ｃ）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</si>
</sst>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¥&quot;#,##0;[Red]&quot;¥&quot;\-#,##0"/>
  </numFmts>
  <fonts count="6">
    <font>
      <sz val="12.0"/>
      <color rgb="FF000000"/>
      <name val="MS PGothic"/>
    </font>
    <font>
      <sz val="12.0"/>
      <color rgb="FF000000"/>
      <name val="ヒラギノ角ゴ pro w3"/>
    </font>
    <font>
      <sz val="12.0"/>
      <color rgb="FF4BACC6"/>
      <name val="ヒラギノ角ゴ pro w3"/>
    </font>
    <font>
      <sz val="12.0"/>
      <color rgb="FF434343"/>
      <name val="ヒラギノ角ゴ pro w3"/>
    </font>
    <font>
      <sz val="12.0"/>
      <color rgb="FFFF0000"/>
      <name val="ヒラギノ角ゴ pro w3"/>
    </font>
    <font>
      <sz val="12.0"/>
      <color rgb="FF000000"/>
      <name val="ＭＳ ゴシック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Font="1" applyNumberFormat="1"/>
    <xf borderId="0" fillId="0" fontId="2" numFmtId="164" xfId="0" applyFont="1" applyNumberFormat="1"/>
    <xf borderId="0" fillId="0" fontId="3" numFmtId="164" xfId="0" applyFont="1" applyNumberFormat="1"/>
    <xf borderId="0" fillId="0" fontId="4" numFmtId="164" xfId="0" applyFont="1" applyNumberFormat="1"/>
    <xf borderId="0" fillId="0" fontId="4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.56"/>
    <col customWidth="1" min="2" max="2" width="26.0"/>
    <col customWidth="1" min="3" max="6" width="10.67"/>
    <col customWidth="1" min="7" max="7" width="35.89"/>
    <col customWidth="1" min="8" max="17" width="7.67"/>
    <col customWidth="1" min="18" max="26" width="8.67"/>
  </cols>
  <sheetData>
    <row r="1" ht="18.75" customHeight="1">
      <c r="A1" s="1"/>
      <c r="B1" s="2" t="s">
        <v>0</v>
      </c>
      <c r="H1" s="1"/>
      <c r="I1" s="1"/>
      <c r="J1" s="1"/>
      <c r="K1" s="1"/>
      <c r="L1" s="1"/>
      <c r="M1" s="1"/>
      <c r="N1" s="1"/>
      <c r="O1" s="1"/>
      <c r="P1" s="1"/>
      <c r="Q1" s="1"/>
    </row>
    <row r="2" ht="18.75" customHeight="1">
      <c r="A2" s="1"/>
      <c r="B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</row>
    <row r="3" ht="18.75" customHeight="1">
      <c r="A3" s="1"/>
      <c r="B3" s="1"/>
      <c r="C3" s="1"/>
      <c r="D3" s="2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</row>
    <row r="4">
      <c r="A4" s="3"/>
      <c r="B4" s="3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ht="18.75" customHeight="1">
      <c r="A5" s="1"/>
      <c r="B5" s="1" t="s">
        <v>9</v>
      </c>
      <c r="C5" s="5"/>
      <c r="D5" s="5"/>
      <c r="E5" s="5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8.75" customHeight="1">
      <c r="A6" s="1"/>
      <c r="B6" s="1" t="s">
        <v>10</v>
      </c>
      <c r="C6" s="5">
        <f t="shared" ref="C6:D6" si="1">C7</f>
        <v>100000</v>
      </c>
      <c r="D6" s="5">
        <f t="shared" si="1"/>
        <v>200000</v>
      </c>
      <c r="E6" s="5">
        <f t="shared" ref="E6:E19" si="2">D6-C6</f>
        <v>100000</v>
      </c>
      <c r="F6" s="5">
        <f>F7</f>
        <v>101000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ht="18.75" customHeight="1">
      <c r="A7" s="1"/>
      <c r="B7" s="1" t="s">
        <v>11</v>
      </c>
      <c r="C7" s="5">
        <v>100000.0</v>
      </c>
      <c r="D7" s="5">
        <v>200000.0</v>
      </c>
      <c r="E7" s="5">
        <f t="shared" si="2"/>
        <v>100000</v>
      </c>
      <c r="F7" s="5">
        <v>101000.0</v>
      </c>
      <c r="G7" s="1" t="s">
        <v>12</v>
      </c>
      <c r="H7" s="1"/>
      <c r="I7" s="1"/>
      <c r="J7" s="1"/>
      <c r="K7" s="1"/>
      <c r="L7" s="1"/>
      <c r="M7" s="1"/>
      <c r="N7" s="1"/>
      <c r="O7" s="1"/>
      <c r="P7" s="1"/>
      <c r="Q7" s="1"/>
    </row>
    <row r="8" ht="18.75" customHeight="1">
      <c r="A8" s="1"/>
      <c r="B8" s="1" t="s">
        <v>13</v>
      </c>
      <c r="C8" s="5">
        <f t="shared" ref="C8:D8" si="3">SUM(C9:C14)</f>
        <v>14200000</v>
      </c>
      <c r="D8" s="5">
        <f t="shared" si="3"/>
        <v>3500000</v>
      </c>
      <c r="E8" s="5">
        <f t="shared" si="2"/>
        <v>-10700000</v>
      </c>
      <c r="F8" s="5">
        <f>SUM(F9:F14)</f>
        <v>2738408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ht="18.75" customHeight="1">
      <c r="A9" s="1"/>
      <c r="B9" s="1" t="s">
        <v>14</v>
      </c>
      <c r="C9" s="5">
        <v>5000000.0</v>
      </c>
      <c r="D9" s="5">
        <v>0.0</v>
      </c>
      <c r="E9" s="5">
        <f t="shared" si="2"/>
        <v>-5000000</v>
      </c>
      <c r="F9" s="5">
        <v>1167688.0</v>
      </c>
      <c r="G9" s="1" t="s">
        <v>15</v>
      </c>
      <c r="H9" s="1"/>
      <c r="I9" s="1"/>
      <c r="J9" s="1"/>
      <c r="K9" s="1"/>
      <c r="L9" s="1"/>
      <c r="M9" s="1"/>
      <c r="N9" s="1"/>
      <c r="O9" s="1"/>
      <c r="P9" s="1"/>
      <c r="Q9" s="1"/>
    </row>
    <row r="10" ht="18.75" customHeight="1">
      <c r="A10" s="1"/>
      <c r="B10" s="1" t="s">
        <v>16</v>
      </c>
      <c r="C10" s="5">
        <v>5000000.0</v>
      </c>
      <c r="D10" s="5">
        <v>2200000.0</v>
      </c>
      <c r="E10" s="5">
        <f t="shared" si="2"/>
        <v>-2800000</v>
      </c>
      <c r="F10" s="5">
        <v>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ht="18.75" customHeight="1">
      <c r="A11" s="1"/>
      <c r="B11" s="1" t="s">
        <v>17</v>
      </c>
      <c r="C11" s="5">
        <v>2000000.0</v>
      </c>
      <c r="D11" s="5">
        <v>1000000.0</v>
      </c>
      <c r="E11" s="5">
        <f t="shared" si="2"/>
        <v>-1000000</v>
      </c>
      <c r="F11" s="5">
        <v>0.0</v>
      </c>
      <c r="G11" s="1" t="s">
        <v>18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ht="18.75" customHeight="1">
      <c r="A12" s="1"/>
      <c r="B12" s="1" t="s">
        <v>19</v>
      </c>
      <c r="C12" s="5">
        <v>500000.0</v>
      </c>
      <c r="D12" s="5">
        <v>0.0</v>
      </c>
      <c r="E12" s="5">
        <f t="shared" si="2"/>
        <v>-500000</v>
      </c>
      <c r="F12" s="5">
        <v>1192720.0</v>
      </c>
      <c r="G12" s="1" t="s">
        <v>20</v>
      </c>
      <c r="H12" s="1"/>
      <c r="I12" s="1"/>
      <c r="J12" s="1"/>
      <c r="K12" s="1"/>
      <c r="L12" s="1"/>
      <c r="M12" s="1"/>
      <c r="N12" s="1"/>
      <c r="O12" s="1"/>
      <c r="P12" s="1"/>
      <c r="Q12" s="1"/>
    </row>
    <row r="13" ht="18.75" customHeight="1">
      <c r="A13" s="1"/>
      <c r="B13" s="1" t="s">
        <v>21</v>
      </c>
      <c r="C13" s="5">
        <v>500000.0</v>
      </c>
      <c r="D13" s="5">
        <v>0.0</v>
      </c>
      <c r="E13" s="5">
        <f t="shared" si="2"/>
        <v>-500000</v>
      </c>
      <c r="F13" s="5">
        <v>0.0</v>
      </c>
      <c r="G13" s="1" t="s">
        <v>22</v>
      </c>
      <c r="H13" s="1"/>
      <c r="I13" s="1"/>
      <c r="J13" s="1"/>
      <c r="K13" s="1"/>
      <c r="L13" s="1"/>
      <c r="M13" s="1"/>
      <c r="N13" s="1"/>
      <c r="O13" s="1"/>
      <c r="P13" s="1"/>
      <c r="Q13" s="1"/>
    </row>
    <row r="14" ht="18.75" customHeight="1">
      <c r="A14" s="1"/>
      <c r="B14" s="1" t="s">
        <v>23</v>
      </c>
      <c r="C14" s="5">
        <v>1200000.0</v>
      </c>
      <c r="D14" s="5">
        <v>300000.0</v>
      </c>
      <c r="E14" s="5">
        <f t="shared" si="2"/>
        <v>-900000</v>
      </c>
      <c r="F14" s="7">
        <v>378000.0</v>
      </c>
      <c r="G14" s="1" t="s">
        <v>24</v>
      </c>
      <c r="H14" s="1"/>
      <c r="I14" s="1"/>
      <c r="J14" s="1"/>
      <c r="K14" s="1"/>
      <c r="L14" s="1"/>
      <c r="M14" s="1"/>
      <c r="N14" s="1"/>
      <c r="O14" s="1"/>
      <c r="P14" s="1"/>
      <c r="Q14" s="1"/>
    </row>
    <row r="15" ht="18.75" customHeight="1">
      <c r="A15" s="1"/>
      <c r="B15" s="1" t="s">
        <v>25</v>
      </c>
      <c r="C15" s="5">
        <v>10000.0</v>
      </c>
      <c r="D15" s="5">
        <v>300000.0</v>
      </c>
      <c r="E15" s="5">
        <f t="shared" si="2"/>
        <v>290000</v>
      </c>
      <c r="F15" s="5">
        <v>219200.0</v>
      </c>
      <c r="G15" s="1" t="s">
        <v>26</v>
      </c>
      <c r="H15" s="1"/>
      <c r="I15" s="1"/>
      <c r="J15" s="1"/>
      <c r="K15" s="1"/>
      <c r="L15" s="1"/>
      <c r="M15" s="1"/>
      <c r="N15" s="1"/>
      <c r="O15" s="1"/>
      <c r="P15" s="1"/>
      <c r="Q15" s="1"/>
    </row>
    <row r="16" ht="18.75" customHeight="1">
      <c r="A16" s="1"/>
      <c r="B16" s="1" t="s">
        <v>27</v>
      </c>
      <c r="C16" s="5">
        <v>0.0</v>
      </c>
      <c r="D16" s="5">
        <v>1.0E7</v>
      </c>
      <c r="E16" s="5">
        <f t="shared" si="2"/>
        <v>10000000</v>
      </c>
      <c r="F16" s="5">
        <v>2.0E7</v>
      </c>
      <c r="G16" s="1" t="s">
        <v>28</v>
      </c>
      <c r="H16" s="1"/>
      <c r="I16" s="1"/>
      <c r="J16" s="1"/>
      <c r="K16" s="1"/>
      <c r="L16" s="1"/>
      <c r="M16" s="1"/>
      <c r="N16" s="1"/>
      <c r="O16" s="1"/>
      <c r="P16" s="1"/>
      <c r="Q16" s="1"/>
    </row>
    <row r="17" ht="18.75" customHeight="1">
      <c r="A17" s="1"/>
      <c r="B17" s="1" t="s">
        <v>29</v>
      </c>
      <c r="C17" s="5">
        <f>SUM(C16+C15+C8+C6)</f>
        <v>14310000</v>
      </c>
      <c r="D17" s="5">
        <f>D6+D8+D15</f>
        <v>4000000</v>
      </c>
      <c r="E17" s="5">
        <f t="shared" si="2"/>
        <v>-10310000</v>
      </c>
      <c r="F17" s="5">
        <f>(F6+F8+F15+F16)</f>
        <v>23058608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ht="18.75" customHeight="1">
      <c r="A18" s="1"/>
      <c r="B18" s="1" t="s">
        <v>30</v>
      </c>
      <c r="C18" s="6">
        <f>F47</f>
        <v>-19124448</v>
      </c>
      <c r="D18" s="5"/>
      <c r="E18" s="5">
        <f t="shared" si="2"/>
        <v>19124448</v>
      </c>
      <c r="F18" s="6">
        <f>D47</f>
        <v>-23242000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18.75" customHeight="1">
      <c r="A19" s="1"/>
      <c r="B19" s="1" t="s">
        <v>31</v>
      </c>
      <c r="C19" s="5">
        <f t="shared" ref="C19:D19" si="4">C17+C18</f>
        <v>-4814448</v>
      </c>
      <c r="D19" s="5">
        <f t="shared" si="4"/>
        <v>4000000</v>
      </c>
      <c r="E19" s="5">
        <f t="shared" si="2"/>
        <v>8814448</v>
      </c>
      <c r="F19" s="6">
        <f>F17+F18</f>
        <v>-183392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ht="18.75" customHeight="1">
      <c r="A20" s="1"/>
      <c r="B20" s="1" t="s">
        <v>32</v>
      </c>
      <c r="C20" s="5"/>
      <c r="D20" s="5"/>
      <c r="E20" s="5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ht="18.75" customHeight="1">
      <c r="A21" s="1"/>
      <c r="B21" s="1" t="s">
        <v>33</v>
      </c>
      <c r="C21" s="5">
        <f t="shared" ref="C21:D21" si="5">C22+C23</f>
        <v>15163000</v>
      </c>
      <c r="D21" s="5">
        <f t="shared" si="5"/>
        <v>25712000</v>
      </c>
      <c r="E21" s="5">
        <f t="shared" ref="E21:E28" si="6">D21-C21</f>
        <v>10549000</v>
      </c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ht="18.75" customHeight="1">
      <c r="A22" s="1"/>
      <c r="B22" s="1" t="s">
        <v>34</v>
      </c>
      <c r="C22" s="5">
        <v>6300000.0</v>
      </c>
      <c r="D22" s="5">
        <v>5760000.0</v>
      </c>
      <c r="E22" s="5">
        <f t="shared" si="6"/>
        <v>-540000</v>
      </c>
      <c r="F22" s="5">
        <v>5115000.0</v>
      </c>
      <c r="G22" s="1" t="s">
        <v>35</v>
      </c>
      <c r="H22" s="1"/>
      <c r="I22" s="1"/>
      <c r="J22" s="1"/>
      <c r="K22" s="1"/>
      <c r="L22" s="1"/>
      <c r="M22" s="1"/>
      <c r="N22" s="1"/>
      <c r="O22" s="1"/>
      <c r="P22" s="1"/>
      <c r="Q22" s="1"/>
    </row>
    <row r="23" ht="18.75" customHeight="1">
      <c r="A23" s="1"/>
      <c r="B23" s="1" t="s">
        <v>36</v>
      </c>
      <c r="C23" s="5">
        <f t="shared" ref="C23:D23" si="7">SUM(C24:C32)</f>
        <v>8863000</v>
      </c>
      <c r="D23" s="5">
        <f t="shared" si="7"/>
        <v>19952000</v>
      </c>
      <c r="E23" s="5">
        <f t="shared" si="6"/>
        <v>11089000</v>
      </c>
      <c r="F23" s="5">
        <f>SUM(F24:F32)</f>
        <v>13119234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ht="18.75" customHeight="1">
      <c r="A24" s="1"/>
      <c r="B24" s="1" t="s">
        <v>37</v>
      </c>
      <c r="C24" s="5">
        <v>0.0</v>
      </c>
      <c r="D24" s="5">
        <v>9100000.0</v>
      </c>
      <c r="E24" s="5">
        <f t="shared" si="6"/>
        <v>9100000</v>
      </c>
      <c r="F24" s="8">
        <v>3000000.0</v>
      </c>
      <c r="G24" s="9" t="s">
        <v>38</v>
      </c>
      <c r="H24" s="1"/>
      <c r="I24" s="1"/>
      <c r="J24" s="1"/>
      <c r="K24" s="1"/>
      <c r="L24" s="1"/>
      <c r="M24" s="1"/>
      <c r="N24" s="1"/>
      <c r="O24" s="1"/>
      <c r="P24" s="1"/>
      <c r="Q24" s="1"/>
    </row>
    <row r="25" ht="18.75" customHeight="1">
      <c r="A25" s="1"/>
      <c r="B25" s="1" t="s">
        <v>39</v>
      </c>
      <c r="C25" s="5">
        <v>3823000.0</v>
      </c>
      <c r="D25" s="5">
        <f>5900000+550000</f>
        <v>6450000</v>
      </c>
      <c r="E25" s="5">
        <f t="shared" si="6"/>
        <v>2627000</v>
      </c>
      <c r="F25" s="5">
        <v>4841670.0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ht="18.75" customHeight="1">
      <c r="A26" s="1"/>
      <c r="B26" s="1" t="s">
        <v>40</v>
      </c>
      <c r="C26" s="5">
        <v>540000.0</v>
      </c>
      <c r="D26" s="5">
        <v>100000.0</v>
      </c>
      <c r="E26" s="5">
        <f t="shared" si="6"/>
        <v>-440000</v>
      </c>
      <c r="F26" s="5">
        <v>1638640.0</v>
      </c>
      <c r="G26" s="1" t="s">
        <v>41</v>
      </c>
      <c r="H26" s="1"/>
      <c r="I26" s="1"/>
      <c r="J26" s="1"/>
      <c r="K26" s="1"/>
      <c r="L26" s="1"/>
      <c r="M26" s="1"/>
      <c r="N26" s="1"/>
      <c r="O26" s="1"/>
      <c r="P26" s="1"/>
      <c r="Q26" s="1"/>
    </row>
    <row r="27" ht="18.75" customHeight="1">
      <c r="A27" s="1"/>
      <c r="B27" s="1" t="s">
        <v>42</v>
      </c>
      <c r="C27" s="5">
        <v>2930000.0</v>
      </c>
      <c r="D27" s="5">
        <f>2112000+300000+200000</f>
        <v>2612000</v>
      </c>
      <c r="E27" s="5">
        <f t="shared" si="6"/>
        <v>-318000</v>
      </c>
      <c r="F27" s="5">
        <v>2445477.0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ht="18.75" customHeight="1">
      <c r="A28" s="1"/>
      <c r="B28" s="1" t="s">
        <v>43</v>
      </c>
      <c r="C28" s="5">
        <v>260000.0</v>
      </c>
      <c r="D28" s="5">
        <v>240000.0</v>
      </c>
      <c r="E28" s="5">
        <f t="shared" si="6"/>
        <v>-20000</v>
      </c>
      <c r="F28" s="5">
        <v>546228.0</v>
      </c>
      <c r="G28" s="1" t="s">
        <v>44</v>
      </c>
      <c r="H28" s="1"/>
      <c r="I28" s="1"/>
      <c r="J28" s="1"/>
      <c r="K28" s="1"/>
      <c r="L28" s="1"/>
      <c r="M28" s="1"/>
      <c r="N28" s="1"/>
      <c r="O28" s="1"/>
      <c r="P28" s="1"/>
      <c r="Q28" s="1"/>
    </row>
    <row r="29" ht="18.75" customHeight="1">
      <c r="A29" s="1"/>
      <c r="B29" s="1" t="s">
        <v>45</v>
      </c>
      <c r="C29" s="5">
        <v>0.0</v>
      </c>
      <c r="D29" s="5">
        <v>0.0</v>
      </c>
      <c r="E29" s="5">
        <v>0.0</v>
      </c>
      <c r="F29" s="5">
        <v>189809.0</v>
      </c>
      <c r="G29" s="1" t="s">
        <v>46</v>
      </c>
      <c r="H29" s="1"/>
      <c r="I29" s="1"/>
      <c r="J29" s="1"/>
      <c r="K29" s="1"/>
      <c r="L29" s="1"/>
      <c r="M29" s="1"/>
      <c r="N29" s="1"/>
      <c r="O29" s="1"/>
      <c r="P29" s="1"/>
      <c r="Q29" s="1"/>
    </row>
    <row r="30" ht="18.75" customHeight="1">
      <c r="A30" s="1"/>
      <c r="B30" s="1" t="s">
        <v>47</v>
      </c>
      <c r="C30" s="5">
        <v>300000.0</v>
      </c>
      <c r="D30" s="5">
        <f>100000+970000</f>
        <v>1070000</v>
      </c>
      <c r="E30" s="5">
        <f t="shared" ref="E30:E41" si="8">D30-C30</f>
        <v>770000</v>
      </c>
      <c r="F30" s="5">
        <v>414156.0</v>
      </c>
      <c r="G30" s="1" t="s">
        <v>48</v>
      </c>
      <c r="H30" s="1"/>
      <c r="I30" s="1"/>
      <c r="J30" s="1"/>
      <c r="K30" s="1"/>
      <c r="L30" s="1"/>
      <c r="M30" s="1"/>
      <c r="N30" s="1"/>
      <c r="O30" s="1"/>
      <c r="P30" s="1"/>
      <c r="Q30" s="1"/>
    </row>
    <row r="31" ht="18.75" customHeight="1">
      <c r="A31" s="1"/>
      <c r="B31" s="1" t="s">
        <v>49</v>
      </c>
      <c r="C31" s="5">
        <v>800000.0</v>
      </c>
      <c r="D31" s="5">
        <v>300000.0</v>
      </c>
      <c r="E31" s="5">
        <f t="shared" si="8"/>
        <v>-500000</v>
      </c>
      <c r="F31" s="5">
        <v>0.0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ht="18.75" customHeight="1">
      <c r="A32" s="1"/>
      <c r="B32" s="1" t="s">
        <v>50</v>
      </c>
      <c r="C32" s="5">
        <v>210000.0</v>
      </c>
      <c r="D32" s="5">
        <v>80000.0</v>
      </c>
      <c r="E32" s="5">
        <f t="shared" si="8"/>
        <v>-130000</v>
      </c>
      <c r="F32" s="5">
        <v>43254.0</v>
      </c>
      <c r="G32" s="1" t="s">
        <v>51</v>
      </c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8.75" customHeight="1">
      <c r="A33" s="1"/>
      <c r="B33" s="1" t="s">
        <v>52</v>
      </c>
      <c r="C33" s="5">
        <f>SUM(C34:C35)</f>
        <v>5570000</v>
      </c>
      <c r="D33" s="5">
        <f>D34+D35</f>
        <v>1230000</v>
      </c>
      <c r="E33" s="5">
        <f t="shared" si="8"/>
        <v>-4340000</v>
      </c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ht="18.75" customHeight="1">
      <c r="A34" s="1"/>
      <c r="B34" s="1" t="s">
        <v>34</v>
      </c>
      <c r="C34" s="5">
        <v>0.0</v>
      </c>
      <c r="D34" s="5">
        <v>0.0</v>
      </c>
      <c r="E34" s="5">
        <f t="shared" si="8"/>
        <v>0</v>
      </c>
      <c r="F34" s="5">
        <v>0.0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ht="18.75" customHeight="1">
      <c r="A35" s="1"/>
      <c r="B35" s="1" t="s">
        <v>36</v>
      </c>
      <c r="C35" s="5">
        <f t="shared" ref="C35:D35" si="9">SUM(C36:C43)</f>
        <v>5570000</v>
      </c>
      <c r="D35" s="5">
        <f t="shared" si="9"/>
        <v>1230000</v>
      </c>
      <c r="E35" s="5">
        <f t="shared" si="8"/>
        <v>-4340000</v>
      </c>
      <c r="F35" s="5">
        <f>SUM(F36:F43)</f>
        <v>706822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ht="18.75" customHeight="1">
      <c r="A36" s="1"/>
      <c r="B36" s="1" t="s">
        <v>39</v>
      </c>
      <c r="C36" s="5">
        <v>950000.0</v>
      </c>
      <c r="D36" s="5">
        <v>300000.0</v>
      </c>
      <c r="E36" s="5">
        <f t="shared" si="8"/>
        <v>-650000</v>
      </c>
      <c r="F36" s="5">
        <v>0.0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ht="18.75" customHeight="1">
      <c r="A37" s="1"/>
      <c r="B37" s="1" t="s">
        <v>40</v>
      </c>
      <c r="C37" s="5">
        <v>700000.0</v>
      </c>
      <c r="D37" s="5">
        <v>30000.0</v>
      </c>
      <c r="E37" s="5">
        <f t="shared" si="8"/>
        <v>-670000</v>
      </c>
      <c r="F37" s="5">
        <v>0.0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ht="18.75" customHeight="1">
      <c r="A38" s="1"/>
      <c r="B38" s="1" t="s">
        <v>42</v>
      </c>
      <c r="C38" s="5">
        <v>0.0</v>
      </c>
      <c r="D38" s="5">
        <v>0.0</v>
      </c>
      <c r="E38" s="5">
        <f t="shared" si="8"/>
        <v>0</v>
      </c>
      <c r="F38" s="5">
        <v>0.0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ht="18.75" customHeight="1">
      <c r="A39" s="1"/>
      <c r="B39" s="1" t="s">
        <v>53</v>
      </c>
      <c r="C39" s="5">
        <v>0.0</v>
      </c>
      <c r="D39" s="5">
        <v>0.0</v>
      </c>
      <c r="E39" s="5">
        <f t="shared" si="8"/>
        <v>0</v>
      </c>
      <c r="F39" s="5">
        <f>864+137158</f>
        <v>138022</v>
      </c>
      <c r="G39" s="10" t="s">
        <v>54</v>
      </c>
      <c r="H39" s="1"/>
      <c r="I39" s="1"/>
      <c r="J39" s="1"/>
      <c r="K39" s="1"/>
      <c r="L39" s="1"/>
      <c r="M39" s="1"/>
      <c r="N39" s="1"/>
      <c r="O39" s="1"/>
      <c r="P39" s="1"/>
      <c r="Q39" s="1"/>
    </row>
    <row r="40" ht="18.75" customHeight="1">
      <c r="A40" s="1"/>
      <c r="B40" s="1" t="s">
        <v>47</v>
      </c>
      <c r="C40" s="5">
        <v>2920000.0</v>
      </c>
      <c r="D40" s="5">
        <v>0.0</v>
      </c>
      <c r="E40" s="5">
        <f t="shared" si="8"/>
        <v>-2920000</v>
      </c>
      <c r="F40" s="5">
        <v>0.0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ht="18.75" customHeight="1">
      <c r="A41" s="1"/>
      <c r="B41" s="1" t="s">
        <v>49</v>
      </c>
      <c r="C41" s="5">
        <v>600000.0</v>
      </c>
      <c r="D41" s="5">
        <v>600000.0</v>
      </c>
      <c r="E41" s="5">
        <f t="shared" si="8"/>
        <v>0</v>
      </c>
      <c r="F41" s="5">
        <v>32400.0</v>
      </c>
      <c r="G41" s="1" t="s">
        <v>55</v>
      </c>
      <c r="H41" s="1"/>
      <c r="I41" s="1"/>
      <c r="J41" s="1"/>
      <c r="K41" s="1"/>
      <c r="L41" s="1"/>
      <c r="M41" s="1"/>
      <c r="N41" s="1"/>
      <c r="O41" s="1"/>
      <c r="P41" s="1"/>
      <c r="Q41" s="1"/>
    </row>
    <row r="42" ht="18.75" customHeight="1">
      <c r="A42" s="1"/>
      <c r="B42" s="1" t="s">
        <v>56</v>
      </c>
      <c r="C42" s="5">
        <v>0.0</v>
      </c>
      <c r="D42" s="5">
        <v>0.0</v>
      </c>
      <c r="E42" s="5">
        <v>0.0</v>
      </c>
      <c r="F42" s="5">
        <v>334800.0</v>
      </c>
      <c r="G42" s="1" t="s">
        <v>57</v>
      </c>
      <c r="H42" s="1"/>
      <c r="I42" s="1"/>
      <c r="J42" s="1"/>
      <c r="K42" s="1"/>
      <c r="L42" s="1"/>
      <c r="M42" s="1"/>
      <c r="N42" s="1"/>
      <c r="O42" s="1"/>
      <c r="P42" s="1"/>
      <c r="Q42" s="1"/>
    </row>
    <row r="43" ht="18.75" customHeight="1">
      <c r="A43" s="1"/>
      <c r="B43" s="1" t="s">
        <v>58</v>
      </c>
      <c r="C43" s="5">
        <v>400000.0</v>
      </c>
      <c r="D43" s="5">
        <v>300000.0</v>
      </c>
      <c r="E43" s="5">
        <f t="shared" ref="E43:E47" si="10">D43-C43</f>
        <v>-100000</v>
      </c>
      <c r="F43" s="5">
        <v>201600.0</v>
      </c>
      <c r="G43" s="1" t="s">
        <v>59</v>
      </c>
      <c r="H43" s="1"/>
      <c r="I43" s="1"/>
      <c r="J43" s="1"/>
      <c r="K43" s="1"/>
      <c r="L43" s="1"/>
      <c r="M43" s="1"/>
      <c r="N43" s="1"/>
      <c r="O43" s="1"/>
      <c r="P43" s="1"/>
      <c r="Q43" s="1"/>
    </row>
    <row r="44" ht="18.75" customHeight="1">
      <c r="A44" s="1"/>
      <c r="B44" s="1" t="s">
        <v>60</v>
      </c>
      <c r="C44" s="5">
        <v>300000.0</v>
      </c>
      <c r="D44" s="5">
        <v>300000.0</v>
      </c>
      <c r="E44" s="5">
        <f t="shared" si="10"/>
        <v>0</v>
      </c>
      <c r="F44" s="5">
        <v>0.0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ht="18.75" customHeight="1">
      <c r="A45" s="1"/>
      <c r="B45" s="1" t="s">
        <v>61</v>
      </c>
      <c r="C45" s="5">
        <f t="shared" ref="C45:D45" si="11">C21+C33+C44</f>
        <v>21033000</v>
      </c>
      <c r="D45" s="5">
        <f t="shared" si="11"/>
        <v>27242000</v>
      </c>
      <c r="E45" s="5">
        <f t="shared" si="10"/>
        <v>6209000</v>
      </c>
      <c r="F45" s="5">
        <f>SUM(F22+F23+F34+F35+F44)</f>
        <v>18941056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ht="18.75" customHeight="1">
      <c r="A46" s="1"/>
      <c r="B46" s="1" t="s">
        <v>62</v>
      </c>
      <c r="C46" s="5">
        <f t="shared" ref="C46:D46" si="12">C17-C45</f>
        <v>-6723000</v>
      </c>
      <c r="D46" s="5">
        <f t="shared" si="12"/>
        <v>-23242000</v>
      </c>
      <c r="E46" s="5">
        <f t="shared" si="10"/>
        <v>-16519000</v>
      </c>
      <c r="F46" s="5">
        <f>F17-F45</f>
        <v>4117552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ht="18.75" customHeight="1">
      <c r="A47" s="1"/>
      <c r="B47" s="1" t="s">
        <v>63</v>
      </c>
      <c r="C47" s="5">
        <f t="shared" ref="C47:D47" si="13">C19-C45</f>
        <v>-25847448</v>
      </c>
      <c r="D47" s="5">
        <f t="shared" si="13"/>
        <v>-23242000</v>
      </c>
      <c r="E47" s="5">
        <f t="shared" si="10"/>
        <v>2605448</v>
      </c>
      <c r="F47" s="6">
        <f>F19-F45</f>
        <v>-19124448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ht="18.75" customHeight="1">
      <c r="A48" s="1"/>
      <c r="B48" s="1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ht="18.75" customHeight="1">
      <c r="A49" s="1"/>
      <c r="B49" s="1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G1"/>
    <mergeCell ref="B2:G2"/>
    <mergeCell ref="D3:G3"/>
  </mergeCells>
  <printOptions/>
  <pageMargins bottom="0.75" footer="0.0" header="0.0" left="0.7" right="0.7" top="0.75"/>
  <pageSetup paperSize="9" orientation="portrait"/>
  <drawing r:id="rId1"/>
</worksheet>
</file>