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activeTab="1"/>
  </bookViews>
  <sheets>
    <sheet name="貸借対照表" sheetId="25" r:id="rId1"/>
    <sheet name="貸借内訳表" sheetId="26" r:id="rId2"/>
  </sheets>
  <definedNames>
    <definedName name="_xlnm.Print_Area" localSheetId="0">貸借対照表!$A$1:$D$29</definedName>
    <definedName name="_xlnm.Print_Area" localSheetId="1">貸借内訳表!$A$1:$E$29</definedName>
  </definedNames>
  <calcPr calcId="152511"/>
</workbook>
</file>

<file path=xl/calcChain.xml><?xml version="1.0" encoding="utf-8"?>
<calcChain xmlns="http://schemas.openxmlformats.org/spreadsheetml/2006/main">
  <c r="J12" i="26" l="1"/>
  <c r="J14" i="26"/>
  <c r="J20" i="26" l="1"/>
  <c r="J19" i="26"/>
  <c r="E9" i="26" l="1"/>
  <c r="D9" i="25" l="1"/>
  <c r="D24" i="26" l="1"/>
  <c r="D25" i="26" s="1"/>
  <c r="C24" i="26"/>
  <c r="C25" i="26" s="1"/>
  <c r="B24" i="26"/>
  <c r="B25" i="26" s="1"/>
  <c r="E23" i="26"/>
  <c r="E22" i="26"/>
  <c r="E21" i="26"/>
  <c r="J21" i="26"/>
  <c r="J16" i="26"/>
  <c r="D16" i="26"/>
  <c r="D17" i="26" s="1"/>
  <c r="C16" i="26"/>
  <c r="C17" i="26" s="1"/>
  <c r="B16" i="26"/>
  <c r="B17" i="26" s="1"/>
  <c r="I15" i="26"/>
  <c r="I18" i="26" s="1"/>
  <c r="I22" i="26" s="1"/>
  <c r="H15" i="26"/>
  <c r="H18" i="26" s="1"/>
  <c r="H22" i="26" s="1"/>
  <c r="G15" i="26"/>
  <c r="G18" i="26" s="1"/>
  <c r="G22" i="26" s="1"/>
  <c r="E15" i="26"/>
  <c r="E14" i="26"/>
  <c r="J13" i="26"/>
  <c r="J11" i="26"/>
  <c r="D11" i="26"/>
  <c r="C11" i="26"/>
  <c r="B11" i="26"/>
  <c r="E10" i="26"/>
  <c r="E8" i="26"/>
  <c r="E7" i="26"/>
  <c r="E16" i="26" l="1"/>
  <c r="E17" i="26" s="1"/>
  <c r="J15" i="26"/>
  <c r="J18" i="26" s="1"/>
  <c r="E24" i="26"/>
  <c r="E25" i="26" s="1"/>
  <c r="B18" i="26"/>
  <c r="B27" i="26" s="1"/>
  <c r="B28" i="26" s="1"/>
  <c r="B29" i="26" s="1"/>
  <c r="C18" i="26"/>
  <c r="C27" i="26" s="1"/>
  <c r="C28" i="26" s="1"/>
  <c r="C29" i="26" s="1"/>
  <c r="E11" i="26"/>
  <c r="E18" i="26" s="1"/>
  <c r="D18" i="26"/>
  <c r="D27" i="26" s="1"/>
  <c r="D28" i="26" s="1"/>
  <c r="D29" i="26" s="1"/>
  <c r="J22" i="26"/>
  <c r="J23" i="26" s="1"/>
  <c r="E27" i="26" l="1"/>
  <c r="E28" i="26" s="1"/>
  <c r="E29" i="26" s="1"/>
  <c r="C24" i="25" l="1"/>
  <c r="C25" i="25" s="1"/>
  <c r="B24" i="25"/>
  <c r="B25" i="25" s="1"/>
  <c r="D23" i="25"/>
  <c r="D22" i="25"/>
  <c r="D21" i="25"/>
  <c r="C16" i="25"/>
  <c r="C17" i="25" s="1"/>
  <c r="B16" i="25"/>
  <c r="B17" i="25" s="1"/>
  <c r="D15" i="25"/>
  <c r="D14" i="25"/>
  <c r="C11" i="25"/>
  <c r="B11" i="25"/>
  <c r="D10" i="25"/>
  <c r="D8" i="25"/>
  <c r="B18" i="25" l="1"/>
  <c r="D16" i="25"/>
  <c r="D17" i="25" s="1"/>
  <c r="D24" i="25"/>
  <c r="D25" i="25" s="1"/>
  <c r="C18" i="25"/>
  <c r="C27" i="25" s="1"/>
  <c r="C28" i="25" s="1"/>
  <c r="C29" i="25" s="1"/>
  <c r="B27" i="25"/>
  <c r="B28" i="25" s="1"/>
  <c r="B29" i="25" s="1"/>
  <c r="D11" i="25"/>
  <c r="D18" i="25" s="1"/>
  <c r="D27" i="25" l="1"/>
  <c r="D28" i="25" s="1"/>
  <c r="D29" i="25" s="1"/>
</calcChain>
</file>

<file path=xl/sharedStrings.xml><?xml version="1.0" encoding="utf-8"?>
<sst xmlns="http://schemas.openxmlformats.org/spreadsheetml/2006/main" count="84" uniqueCount="52">
  <si>
    <t>合計</t>
    <rPh sb="0" eb="2">
      <t>ゴウケイ</t>
    </rPh>
    <phoneticPr fontId="1"/>
  </si>
  <si>
    <t>科　　目</t>
    <rPh sb="0" eb="1">
      <t>カ</t>
    </rPh>
    <rPh sb="3" eb="4">
      <t>メ</t>
    </rPh>
    <phoneticPr fontId="1"/>
  </si>
  <si>
    <t>（単位：円）</t>
    <rPh sb="1" eb="3">
      <t>タンイ</t>
    </rPh>
    <rPh sb="4" eb="5">
      <t>エン</t>
    </rPh>
    <phoneticPr fontId="1"/>
  </si>
  <si>
    <t>法人会計</t>
    <rPh sb="0" eb="2">
      <t>ホウジン</t>
    </rPh>
    <rPh sb="2" eb="4">
      <t>カイケイ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</si>
  <si>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</si>
  <si>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</si>
  <si>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</si>
  <si>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増　減</t>
    <rPh sb="0" eb="1">
      <t>ゾウ</t>
    </rPh>
    <rPh sb="2" eb="3">
      <t>ゲン</t>
    </rPh>
    <phoneticPr fontId="1"/>
  </si>
  <si>
    <t>Ⅰ 資産の部</t>
    <rPh sb="2" eb="4">
      <t>シサン</t>
    </rPh>
    <rPh sb="5" eb="6">
      <t>ブ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</si>
  <si>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</si>
  <si>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</si>
  <si>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</si>
  <si>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</si>
  <si>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２．固定資産</t>
    <rPh sb="2" eb="4">
      <t>コテイ</t>
    </rPh>
    <rPh sb="4" eb="6">
      <t>シサン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</si>
  <si>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</si>
  <si>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什器備品</t>
    <rPh sb="0" eb="2">
      <t>ジュウキ</t>
    </rPh>
    <rPh sb="2" eb="4">
      <t>ビヒン</t>
    </rPh>
    <phoneticPr fontId="1"/>
  </si>
  <si>
    <t>敷　　　金</t>
    <rPh sb="0" eb="1">
      <t>シキ</t>
    </rPh>
    <rPh sb="4" eb="5">
      <t>カネ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</si>
  <si>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</si>
  <si>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</si>
  <si>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資産合計</t>
    <rPh sb="0" eb="2">
      <t>シサン</t>
    </rPh>
    <rPh sb="2" eb="4">
      <t>ゴウケイ</t>
    </rPh>
    <phoneticPr fontId="1"/>
  </si>
  <si>
    <t>Ⅱ 負債の部</t>
    <rPh sb="2" eb="4">
      <t>フサイ</t>
    </rPh>
    <rPh sb="5" eb="6">
      <t>ブ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</si>
  <si>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</si>
  <si>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</si>
  <si>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</si>
  <si>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前受金</t>
    <rPh sb="0" eb="2">
      <t>マエウケ</t>
    </rPh>
    <rPh sb="2" eb="3">
      <t>キン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</si>
  <si>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</si>
  <si>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負債合計</t>
    <rPh sb="0" eb="2">
      <t>フサイ</t>
    </rPh>
    <rPh sb="2" eb="4">
      <t>ゴウケイ</t>
    </rPh>
    <phoneticPr fontId="1"/>
  </si>
  <si>
    <t>Ⅲ 正味財産の部</t>
    <rPh sb="2" eb="4">
      <t>ショウミ</t>
    </rPh>
    <rPh sb="4" eb="6">
      <t>ザイサン</t>
    </rPh>
    <rPh sb="7" eb="8">
      <t>ブ</t>
    </rPh>
    <phoneticPr fontId="1"/>
  </si>
  <si>
    <t>１．一般正味財産</t>
    <rPh sb="2" eb="4">
      <t>イッパン</t>
    </rPh>
    <rPh sb="4" eb="6">
      <t>ショウミ</t>
    </rPh>
    <rPh sb="6" eb="8">
      <t>ザイサン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</si>
  <si>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</si>
  <si>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</si>
  <si>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公益目的</t>
    <rPh sb="0" eb="2">
      <t>コウエキ</t>
    </rPh>
    <rPh sb="2" eb="4">
      <t>モクテキ</t>
    </rPh>
    <phoneticPr fontId="1"/>
  </si>
  <si>
    <t>内部取引</t>
    <rPh sb="0" eb="2">
      <t>ナイブ</t>
    </rPh>
    <rPh sb="2" eb="4">
      <t>トリヒキ</t>
    </rPh>
    <phoneticPr fontId="1"/>
  </si>
  <si>
    <t>事業会計</t>
    <rPh sb="0" eb="2">
      <t>ジギョウ</t>
    </rPh>
    <rPh sb="2" eb="4">
      <t>カイケイ</t>
    </rPh>
    <phoneticPr fontId="1"/>
  </si>
  <si>
    <t>消去</t>
    <rPh sb="0" eb="2">
      <t>ショウキョ</t>
    </rPh>
    <phoneticPr fontId="1"/>
  </si>
  <si>
    <t>公益</t>
    <rPh sb="0" eb="2">
      <t>コウエキ</t>
    </rPh>
    <phoneticPr fontId="1"/>
  </si>
  <si>
    <t>収益</t>
    <rPh sb="0" eb="2">
      <t>シュウエキ</t>
    </rPh>
    <phoneticPr fontId="1"/>
  </si>
  <si>
    <t>法人</t>
    <rPh sb="0" eb="2">
      <t>ホウジン</t>
    </rPh>
    <phoneticPr fontId="1"/>
  </si>
  <si>
    <t>固定資産</t>
    <rPh sb="0" eb="2">
      <t>コテイ</t>
    </rPh>
    <rPh sb="2" eb="4">
      <t>シサン</t>
    </rPh>
    <phoneticPr fontId="1"/>
  </si>
  <si>
    <t>貸借対照表内訳表</t>
    <rPh sb="0" eb="2">
      <t>タイシャク</t>
    </rPh>
    <rPh sb="2" eb="5">
      <t>タイショウヒョウ</t>
    </rPh>
    <rPh sb="5" eb="7">
      <t>ウチワケ</t>
    </rPh>
    <rPh sb="7" eb="8">
      <t>ヒョウ</t>
    </rPh>
    <phoneticPr fontId="1"/>
  </si>
  <si>
    <t>令和３年３月３１日現在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</si>
  <si>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前払金</t>
    <rPh sb="0" eb="1">
      <t>マエ</t>
    </rPh>
    <rPh sb="1" eb="2">
      <t>ハラ</t>
    </rPh>
    <rPh sb="2" eb="3">
      <t>キン</t>
    </rPh>
    <phoneticPr fontId="1"/>
  </si>
  <si>
    <t>令和３年３月３１日現在</t>
    <rPh sb="0" eb="2">
      <t>レイワ</t>
    </rPh>
    <rPh sb="3" eb="4">
      <t>ネン</t>
    </rPh>
    <rPh sb="5" eb="6">
      <t>ガツ</t>
    </rPh>
    <rPh sb="8" eb="11">
      <t>ニチゲンザイ</t>
    </rPh>
    <phoneticPr fontId="1"/>
  </si>
  <si>
    <t>前払金</t>
    <rPh sb="0" eb="3">
      <t>マエバライキン</t>
    </rPh>
    <phoneticPr fontId="1"/>
  </si>
  <si>
    <t>R元年期末</t>
    <rPh sb="1" eb="2">
      <t>ガン</t>
    </rPh>
    <rPh sb="2" eb="3">
      <t>ネン</t>
    </rPh>
    <rPh sb="3" eb="5">
      <t>キマツ</t>
    </rPh>
    <phoneticPr fontId="1"/>
  </si>
  <si>
    <t>R２年収入</t>
    <rPh sb="2" eb="3">
      <t>ネン</t>
    </rPh>
    <rPh sb="3" eb="5">
      <t>シュウニュウ</t>
    </rPh>
    <phoneticPr fontId="1"/>
  </si>
  <si>
    <t>R２年支出</t>
    <rPh sb="2" eb="3">
      <t>ネン</t>
    </rPh>
    <rPh sb="3" eb="5">
      <t>シシュツ</t>
    </rPh>
    <phoneticPr fontId="1"/>
  </si>
  <si>
    <t>R２年差額</t>
    <rPh sb="2" eb="3">
      <t>ネン</t>
    </rPh>
    <rPh sb="3" eb="5">
      <t>サガク</t>
    </rPh>
    <phoneticPr fontId="1"/>
  </si>
  <si>
    <t>R２年負債</t>
    <rPh sb="2" eb="3">
      <t>ネン</t>
    </rPh>
    <rPh sb="3" eb="5">
      <t>フサイ</t>
    </rPh>
    <phoneticPr fontId="1"/>
  </si>
  <si>
    <t>流動資産</t>
    <rPh sb="0" eb="2">
      <t>リュウドウ</t>
    </rPh>
    <rPh sb="2" eb="4">
      <t>シサン</t>
    </rPh>
    <phoneticPr fontId="1"/>
  </si>
  <si>
    <t>第２号議案（その２）</t>
    <rPh sb="0" eb="1">
      <t>ダイ</t>
    </rPh>
    <rPh sb="2" eb="3">
      <t>ゴウ</t>
    </rPh>
    <rPh sb="3" eb="5">
      <t>ギアン</t>
    </rPh>
    <phoneticPr fontId="1"/>
  </si>
  <si>
    <t>第２号議案（その３）</t>
    <rPh sb="0" eb="1">
      <t>ダイ</t>
    </rPh>
    <rPh sb="2" eb="3">
      <t>ゴウ</t>
    </rPh>
    <rPh sb="3" eb="5">
      <t>ギアン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</si>
</sst>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38" fontId="6" fillId="0" borderId="10" xfId="1" applyFont="1" applyFill="1" applyBorder="1" applyAlignment="1">
      <alignment vertical="center" shrinkToFit="1"/>
    </xf>
    <xf numFmtId="3" fontId="6" fillId="0" borderId="11" xfId="1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left" vertical="center" indent="1" shrinkToFit="1"/>
    </xf>
    <xf numFmtId="0" fontId="5" fillId="0" borderId="9" xfId="0" applyFont="1" applyFill="1" applyBorder="1" applyAlignment="1">
      <alignment horizontal="left" vertical="center" indent="4" shrinkToFit="1"/>
    </xf>
    <xf numFmtId="0" fontId="5" fillId="0" borderId="9" xfId="0" applyFont="1" applyFill="1" applyBorder="1" applyAlignment="1">
      <alignment horizontal="distributed" vertical="center" indent="2" shrinkToFit="1"/>
    </xf>
    <xf numFmtId="38" fontId="6" fillId="0" borderId="1" xfId="1" applyFont="1" applyFill="1" applyBorder="1" applyAlignment="1">
      <alignment vertical="center" shrinkToFit="1"/>
    </xf>
    <xf numFmtId="3" fontId="6" fillId="0" borderId="12" xfId="1" applyNumberFormat="1" applyFont="1" applyFill="1" applyBorder="1" applyAlignment="1">
      <alignment vertical="center" shrinkToFit="1"/>
    </xf>
    <xf numFmtId="3" fontId="6" fillId="0" borderId="11" xfId="1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indent="2" shrinkToFit="1"/>
    </xf>
    <xf numFmtId="38" fontId="6" fillId="0" borderId="13" xfId="1" applyFont="1" applyFill="1" applyBorder="1" applyAlignment="1">
      <alignment vertical="center" shrinkToFit="1"/>
    </xf>
    <xf numFmtId="3" fontId="6" fillId="0" borderId="14" xfId="1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38" fontId="6" fillId="0" borderId="16" xfId="1" applyFont="1" applyFill="1" applyBorder="1" applyAlignment="1">
      <alignment vertical="center" shrinkToFit="1"/>
    </xf>
    <xf numFmtId="3" fontId="6" fillId="0" borderId="17" xfId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38" fontId="6" fillId="0" borderId="11" xfId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6" fillId="0" borderId="11" xfId="1" applyFont="1" applyFill="1" applyBorder="1" applyAlignment="1">
      <alignment vertical="center" wrapText="1"/>
    </xf>
    <xf numFmtId="38" fontId="6" fillId="0" borderId="2" xfId="1" applyFont="1" applyFill="1" applyBorder="1" applyAlignment="1">
      <alignment vertical="center" shrinkToFit="1"/>
    </xf>
    <xf numFmtId="38" fontId="6" fillId="0" borderId="18" xfId="1" applyFont="1" applyFill="1" applyBorder="1" applyAlignment="1">
      <alignment vertical="center" shrinkToFit="1"/>
    </xf>
    <xf numFmtId="38" fontId="6" fillId="0" borderId="14" xfId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38" fontId="3" fillId="0" borderId="0" xfId="0" applyNumberFormat="1" applyFont="1">
      <alignment vertical="center"/>
    </xf>
    <xf numFmtId="38" fontId="3" fillId="0" borderId="0" xfId="1" applyFon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5" fillId="0" borderId="0" xfId="0" applyFont="1">
      <alignment vertical="center"/>
    </xf>
    <xf numFmtId="38" fontId="6" fillId="0" borderId="17" xfId="1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indent="4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5" zoomScaleNormal="80" zoomScaleSheetLayoutView="85" workbookViewId="0"/>
  </sheetViews>
  <sheetFormatPr defaultRowHeight="13.5" x14ac:dyDescent="0.15"/>
  <cols>
    <col min="1" max="1" width="30.625" style="1" customWidth="1"/>
    <col min="2" max="4" width="22.625" customWidth="1"/>
  </cols>
  <sheetData>
    <row r="1" spans="1:4" ht="20.100000000000001" customHeight="1" x14ac:dyDescent="0.15">
      <c r="A1" s="4" t="s">
        <v>50</v>
      </c>
    </row>
    <row r="2" spans="1:4" ht="27.95" customHeight="1" x14ac:dyDescent="0.15">
      <c r="A2" s="2"/>
      <c r="B2" s="44" t="s">
        <v>4</v>
      </c>
      <c r="C2" s="44"/>
    </row>
    <row r="3" spans="1:4" ht="20.100000000000001" customHeight="1" thickBot="1" x14ac:dyDescent="0.2">
      <c r="B3" s="45" t="s">
        <v>40</v>
      </c>
      <c r="C3" s="46"/>
      <c r="D3" s="3" t="s">
        <v>2</v>
      </c>
    </row>
    <row r="4" spans="1:4" ht="18" customHeight="1" x14ac:dyDescent="0.15">
      <c r="A4" s="47" t="s">
        <v>1</v>
      </c>
      <c r="B4" s="49" t="s">
        <v>5</v>
      </c>
      <c r="C4" s="51" t="s">
        <v>6</v>
      </c>
      <c r="D4" s="42" t="s">
        <v>7</v>
      </c>
    </row>
    <row r="5" spans="1:4" ht="18" customHeight="1" thickBot="1" x14ac:dyDescent="0.2">
      <c r="A5" s="48"/>
      <c r="B5" s="50"/>
      <c r="C5" s="52"/>
      <c r="D5" s="43"/>
    </row>
    <row r="6" spans="1:4" ht="23.1" customHeight="1" x14ac:dyDescent="0.15">
      <c r="A6" s="9" t="s">
        <v>8</v>
      </c>
      <c r="B6" s="10"/>
      <c r="C6" s="10"/>
      <c r="D6" s="11"/>
    </row>
    <row r="7" spans="1:4" ht="23.1" customHeight="1" x14ac:dyDescent="0.15">
      <c r="A7" s="12" t="s">
        <v>9</v>
      </c>
      <c r="B7" s="10"/>
      <c r="C7" s="10"/>
      <c r="D7" s="11"/>
    </row>
    <row r="8" spans="1:4" ht="23.1" customHeight="1" x14ac:dyDescent="0.15">
      <c r="A8" s="13" t="s">
        <v>10</v>
      </c>
      <c r="B8" s="10">
        <v>1832750</v>
      </c>
      <c r="C8" s="10">
        <v>2786531</v>
      </c>
      <c r="D8" s="11">
        <f>B8-C8</f>
        <v>-953781</v>
      </c>
    </row>
    <row r="9" spans="1:4" ht="23.1" customHeight="1" x14ac:dyDescent="0.15">
      <c r="A9" s="13" t="s">
        <v>11</v>
      </c>
      <c r="B9" s="10">
        <v>2505247</v>
      </c>
      <c r="C9" s="10">
        <v>2504997</v>
      </c>
      <c r="D9" s="11">
        <f t="shared" ref="D9" si="0">B9-C9</f>
        <v>250</v>
      </c>
    </row>
    <row r="10" spans="1:4" ht="23.1" customHeight="1" x14ac:dyDescent="0.15">
      <c r="A10" s="13" t="s">
        <v>41</v>
      </c>
      <c r="B10" s="10">
        <v>13000</v>
      </c>
      <c r="C10" s="10">
        <v>0</v>
      </c>
      <c r="D10" s="11">
        <f t="shared" ref="D10:D11" si="1">B10-C10</f>
        <v>13000</v>
      </c>
    </row>
    <row r="11" spans="1:4" ht="23.1" customHeight="1" x14ac:dyDescent="0.15">
      <c r="A11" s="14" t="s">
        <v>12</v>
      </c>
      <c r="B11" s="15">
        <f>SUM(B8:B10)</f>
        <v>4350997</v>
      </c>
      <c r="C11" s="15">
        <f>SUM(C8:C10)</f>
        <v>5291528</v>
      </c>
      <c r="D11" s="16">
        <f t="shared" si="1"/>
        <v>-940531</v>
      </c>
    </row>
    <row r="12" spans="1:4" ht="23.1" customHeight="1" x14ac:dyDescent="0.15">
      <c r="A12" s="12" t="s">
        <v>13</v>
      </c>
      <c r="B12" s="10"/>
      <c r="C12" s="10"/>
      <c r="D12" s="17"/>
    </row>
    <row r="13" spans="1:4" ht="23.1" customHeight="1" x14ac:dyDescent="0.15">
      <c r="A13" s="18" t="s">
        <v>14</v>
      </c>
      <c r="B13" s="10"/>
      <c r="C13" s="10"/>
      <c r="D13" s="17"/>
    </row>
    <row r="14" spans="1:4" ht="23.1" customHeight="1" x14ac:dyDescent="0.15">
      <c r="A14" s="13" t="s">
        <v>15</v>
      </c>
      <c r="B14" s="10">
        <v>187185</v>
      </c>
      <c r="C14" s="10">
        <v>243457</v>
      </c>
      <c r="D14" s="11">
        <f>B14-C14</f>
        <v>-56272</v>
      </c>
    </row>
    <row r="15" spans="1:4" ht="23.1" customHeight="1" x14ac:dyDescent="0.15">
      <c r="A15" s="13" t="s">
        <v>16</v>
      </c>
      <c r="B15" s="10">
        <v>26000</v>
      </c>
      <c r="C15" s="10">
        <v>26000</v>
      </c>
      <c r="D15" s="11">
        <f>B15-C15</f>
        <v>0</v>
      </c>
    </row>
    <row r="16" spans="1:4" ht="23.1" customHeight="1" x14ac:dyDescent="0.15">
      <c r="A16" s="14" t="s">
        <v>17</v>
      </c>
      <c r="B16" s="15">
        <f>SUM(B14:B15)</f>
        <v>213185</v>
      </c>
      <c r="C16" s="15">
        <f>SUM(C14:C15)</f>
        <v>269457</v>
      </c>
      <c r="D16" s="16">
        <f t="shared" ref="D16" si="2">SUM(D14:D15)</f>
        <v>-56272</v>
      </c>
    </row>
    <row r="17" spans="1:4" ht="23.1" customHeight="1" x14ac:dyDescent="0.15">
      <c r="A17" s="14" t="s">
        <v>18</v>
      </c>
      <c r="B17" s="15">
        <f>B16</f>
        <v>213185</v>
      </c>
      <c r="C17" s="15">
        <f>C16</f>
        <v>269457</v>
      </c>
      <c r="D17" s="16">
        <f>D16</f>
        <v>-56272</v>
      </c>
    </row>
    <row r="18" spans="1:4" ht="23.1" customHeight="1" thickBot="1" x14ac:dyDescent="0.2">
      <c r="A18" s="14" t="s">
        <v>19</v>
      </c>
      <c r="B18" s="19">
        <f>B11+B17</f>
        <v>4564182</v>
      </c>
      <c r="C18" s="19">
        <f>C11+C17</f>
        <v>5560985</v>
      </c>
      <c r="D18" s="20">
        <f>D11+D17</f>
        <v>-996803</v>
      </c>
    </row>
    <row r="19" spans="1:4" ht="23.1" customHeight="1" thickTop="1" x14ac:dyDescent="0.15">
      <c r="A19" s="9" t="s">
        <v>20</v>
      </c>
      <c r="B19" s="10"/>
      <c r="C19" s="10"/>
      <c r="D19" s="11"/>
    </row>
    <row r="20" spans="1:4" ht="23.1" customHeight="1" x14ac:dyDescent="0.15">
      <c r="A20" s="12" t="s">
        <v>21</v>
      </c>
      <c r="B20" s="10"/>
      <c r="C20" s="10"/>
      <c r="D20" s="11"/>
    </row>
    <row r="21" spans="1:4" ht="23.1" customHeight="1" x14ac:dyDescent="0.15">
      <c r="A21" s="13" t="s">
        <v>22</v>
      </c>
      <c r="B21" s="10">
        <v>9176</v>
      </c>
      <c r="C21" s="10">
        <v>115612</v>
      </c>
      <c r="D21" s="11">
        <f>B21-C21</f>
        <v>-106436</v>
      </c>
    </row>
    <row r="22" spans="1:4" ht="23.1" customHeight="1" x14ac:dyDescent="0.15">
      <c r="A22" s="13" t="s">
        <v>23</v>
      </c>
      <c r="B22" s="10">
        <v>58831</v>
      </c>
      <c r="C22" s="10">
        <v>57610</v>
      </c>
      <c r="D22" s="11">
        <f>B22-C22</f>
        <v>1221</v>
      </c>
    </row>
    <row r="23" spans="1:4" ht="23.1" customHeight="1" x14ac:dyDescent="0.15">
      <c r="A23" s="13" t="s">
        <v>24</v>
      </c>
      <c r="B23" s="10">
        <v>9000</v>
      </c>
      <c r="C23" s="10">
        <v>39000</v>
      </c>
      <c r="D23" s="11">
        <f>B23-C23</f>
        <v>-30000</v>
      </c>
    </row>
    <row r="24" spans="1:4" ht="23.1" customHeight="1" x14ac:dyDescent="0.15">
      <c r="A24" s="14" t="s">
        <v>25</v>
      </c>
      <c r="B24" s="15">
        <f>SUM(B21:B23)</f>
        <v>77007</v>
      </c>
      <c r="C24" s="15">
        <f>SUM(C21:C23)</f>
        <v>212222</v>
      </c>
      <c r="D24" s="16">
        <f>SUM(D21:D23)</f>
        <v>-135215</v>
      </c>
    </row>
    <row r="25" spans="1:4" ht="23.1" customHeight="1" thickBot="1" x14ac:dyDescent="0.2">
      <c r="A25" s="14" t="s">
        <v>26</v>
      </c>
      <c r="B25" s="19">
        <f>B24</f>
        <v>77007</v>
      </c>
      <c r="C25" s="19">
        <f>C24</f>
        <v>212222</v>
      </c>
      <c r="D25" s="20">
        <f>D24</f>
        <v>-135215</v>
      </c>
    </row>
    <row r="26" spans="1:4" ht="23.1" customHeight="1" thickTop="1" x14ac:dyDescent="0.15">
      <c r="A26" s="9" t="s">
        <v>27</v>
      </c>
      <c r="B26" s="10"/>
      <c r="C26" s="10"/>
      <c r="D26" s="11"/>
    </row>
    <row r="27" spans="1:4" ht="23.1" customHeight="1" x14ac:dyDescent="0.15">
      <c r="A27" s="12" t="s">
        <v>28</v>
      </c>
      <c r="B27" s="10">
        <f>B18-B25</f>
        <v>4487175</v>
      </c>
      <c r="C27" s="10">
        <f>C18-C25</f>
        <v>5348763</v>
      </c>
      <c r="D27" s="11">
        <f>D18-D25</f>
        <v>-861588</v>
      </c>
    </row>
    <row r="28" spans="1:4" ht="23.1" customHeight="1" thickBot="1" x14ac:dyDescent="0.2">
      <c r="A28" s="14" t="s">
        <v>29</v>
      </c>
      <c r="B28" s="19">
        <f>B27</f>
        <v>4487175</v>
      </c>
      <c r="C28" s="19">
        <f>C27</f>
        <v>5348763</v>
      </c>
      <c r="D28" s="20">
        <f t="shared" ref="D28" si="3">D27</f>
        <v>-861588</v>
      </c>
    </row>
    <row r="29" spans="1:4" ht="23.1" customHeight="1" thickTop="1" thickBot="1" x14ac:dyDescent="0.2">
      <c r="A29" s="21" t="s">
        <v>30</v>
      </c>
      <c r="B29" s="22">
        <f>B25+B28</f>
        <v>4564182</v>
      </c>
      <c r="C29" s="22">
        <f>C25+C28</f>
        <v>5560985</v>
      </c>
      <c r="D29" s="23">
        <f t="shared" ref="D29" si="4">D25+D28</f>
        <v>-996803</v>
      </c>
    </row>
    <row r="30" spans="1:4" s="1" customFormat="1" ht="20.100000000000001" customHeight="1" x14ac:dyDescent="0.15">
      <c r="B30"/>
      <c r="C30"/>
      <c r="D30"/>
    </row>
    <row r="31" spans="1:4" s="1" customFormat="1" ht="20.100000000000001" customHeight="1" x14ac:dyDescent="0.15">
      <c r="B31"/>
      <c r="C31"/>
      <c r="D31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0.78740157480314965" right="0.39370078740157483" top="0.59055118110236227" bottom="0.3937007874015748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="85" zoomScaleNormal="80" zoomScaleSheetLayoutView="85" workbookViewId="0">
      <selection activeCell="K8" sqref="K8"/>
    </sheetView>
  </sheetViews>
  <sheetFormatPr defaultRowHeight="13.5" x14ac:dyDescent="0.15"/>
  <cols>
    <col min="1" max="1" width="30.625" style="1" customWidth="1"/>
    <col min="2" max="3" width="18.625" customWidth="1"/>
    <col min="4" max="4" width="16.625" customWidth="1"/>
    <col min="5" max="5" width="20.625" customWidth="1"/>
    <col min="6" max="6" width="10.625" bestFit="1" customWidth="1"/>
    <col min="7" max="7" width="10.625" customWidth="1"/>
    <col min="8" max="8" width="9.125" bestFit="1" customWidth="1"/>
    <col min="9" max="10" width="10.625" customWidth="1"/>
  </cols>
  <sheetData>
    <row r="1" spans="1:10" ht="20.100000000000001" customHeight="1" x14ac:dyDescent="0.15">
      <c r="A1" s="4" t="s">
        <v>51</v>
      </c>
    </row>
    <row r="2" spans="1:10" ht="27.95" customHeight="1" x14ac:dyDescent="0.15">
      <c r="A2" s="2"/>
      <c r="B2" s="53" t="s">
        <v>39</v>
      </c>
      <c r="C2" s="53"/>
      <c r="D2" s="53"/>
    </row>
    <row r="3" spans="1:10" ht="20.100000000000001" customHeight="1" thickBot="1" x14ac:dyDescent="0.2">
      <c r="B3" s="45" t="s">
        <v>42</v>
      </c>
      <c r="C3" s="45"/>
      <c r="D3" s="46"/>
      <c r="E3" s="3" t="s">
        <v>2</v>
      </c>
    </row>
    <row r="4" spans="1:10" ht="18" customHeight="1" x14ac:dyDescent="0.15">
      <c r="A4" s="47" t="s">
        <v>1</v>
      </c>
      <c r="B4" s="5" t="s">
        <v>31</v>
      </c>
      <c r="C4" s="51" t="s">
        <v>3</v>
      </c>
      <c r="D4" s="6" t="s">
        <v>32</v>
      </c>
      <c r="E4" s="42" t="s">
        <v>0</v>
      </c>
    </row>
    <row r="5" spans="1:10" ht="18" customHeight="1" thickBot="1" x14ac:dyDescent="0.2">
      <c r="A5" s="48"/>
      <c r="B5" s="7" t="s">
        <v>33</v>
      </c>
      <c r="C5" s="52"/>
      <c r="D5" s="8" t="s">
        <v>34</v>
      </c>
      <c r="E5" s="43"/>
      <c r="F5" s="24"/>
    </row>
    <row r="6" spans="1:10" ht="24.95" customHeight="1" x14ac:dyDescent="0.15">
      <c r="A6" s="9" t="s">
        <v>8</v>
      </c>
      <c r="B6" s="10"/>
      <c r="C6" s="10"/>
      <c r="D6" s="10"/>
      <c r="E6" s="25"/>
    </row>
    <row r="7" spans="1:10" ht="24.95" customHeight="1" x14ac:dyDescent="0.15">
      <c r="A7" s="12" t="s">
        <v>9</v>
      </c>
      <c r="B7" s="10"/>
      <c r="C7" s="10"/>
      <c r="D7" s="10"/>
      <c r="E7" s="25">
        <f>SUM(B7:D7)</f>
        <v>0</v>
      </c>
    </row>
    <row r="8" spans="1:10" ht="24.95" customHeight="1" x14ac:dyDescent="0.15">
      <c r="A8" s="13" t="s">
        <v>10</v>
      </c>
      <c r="B8" s="10">
        <v>307542</v>
      </c>
      <c r="C8" s="10">
        <v>1525208</v>
      </c>
      <c r="D8" s="10"/>
      <c r="E8" s="25">
        <f>SUM(B8:D8)</f>
        <v>1832750</v>
      </c>
    </row>
    <row r="9" spans="1:10" ht="24.95" customHeight="1" x14ac:dyDescent="0.15">
      <c r="A9" s="13" t="s">
        <v>11</v>
      </c>
      <c r="B9" s="10">
        <v>1500000</v>
      </c>
      <c r="C9" s="10">
        <v>1005247</v>
      </c>
      <c r="D9" s="10"/>
      <c r="E9" s="25">
        <f>SUM(B9:D9)</f>
        <v>2505247</v>
      </c>
      <c r="G9" s="26" t="s">
        <v>35</v>
      </c>
      <c r="H9" s="26" t="s">
        <v>36</v>
      </c>
      <c r="I9" s="26" t="s">
        <v>37</v>
      </c>
      <c r="J9" s="27" t="s">
        <v>0</v>
      </c>
    </row>
    <row r="10" spans="1:10" ht="24.95" customHeight="1" x14ac:dyDescent="0.15">
      <c r="A10" s="13" t="s">
        <v>43</v>
      </c>
      <c r="B10" s="10">
        <v>13000</v>
      </c>
      <c r="C10" s="10"/>
      <c r="D10" s="10"/>
      <c r="E10" s="25">
        <f>SUM(B10:D10)</f>
        <v>13000</v>
      </c>
      <c r="G10" s="26" t="s">
        <v>35</v>
      </c>
      <c r="H10" s="26" t="s">
        <v>36</v>
      </c>
      <c r="I10" s="26" t="s">
        <v>37</v>
      </c>
      <c r="J10" s="27" t="s">
        <v>0</v>
      </c>
    </row>
    <row r="11" spans="1:10" ht="24.95" customHeight="1" x14ac:dyDescent="0.15">
      <c r="A11" s="14" t="s">
        <v>12</v>
      </c>
      <c r="B11" s="15">
        <f>SUM(B8:B10)</f>
        <v>1820542</v>
      </c>
      <c r="C11" s="15">
        <f>SUM(C8:C10)</f>
        <v>2530455</v>
      </c>
      <c r="D11" s="15">
        <f>SUM(D8:D10)</f>
        <v>0</v>
      </c>
      <c r="E11" s="28">
        <f>SUM(E8:E10)</f>
        <v>4350997</v>
      </c>
      <c r="F11" s="29" t="s">
        <v>44</v>
      </c>
      <c r="G11" s="30">
        <v>2629796</v>
      </c>
      <c r="H11" s="30">
        <v>0</v>
      </c>
      <c r="I11" s="30">
        <v>2661732</v>
      </c>
      <c r="J11" s="30">
        <f>SUM(G11:I11)</f>
        <v>5291528</v>
      </c>
    </row>
    <row r="12" spans="1:10" ht="24.95" customHeight="1" x14ac:dyDescent="0.15">
      <c r="A12" s="12" t="s">
        <v>13</v>
      </c>
      <c r="B12" s="10"/>
      <c r="C12" s="10"/>
      <c r="D12" s="10"/>
      <c r="E12" s="31"/>
      <c r="F12" s="29"/>
      <c r="G12" s="30">
        <v>156188</v>
      </c>
      <c r="H12" s="30"/>
      <c r="I12" s="30">
        <v>56034</v>
      </c>
      <c r="J12" s="30">
        <f>SUM(G12:I12)</f>
        <v>212222</v>
      </c>
    </row>
    <row r="13" spans="1:10" ht="24.95" customHeight="1" x14ac:dyDescent="0.15">
      <c r="A13" s="18" t="s">
        <v>14</v>
      </c>
      <c r="B13" s="10"/>
      <c r="C13" s="10"/>
      <c r="D13" s="10"/>
      <c r="E13" s="31"/>
      <c r="F13" s="29" t="s">
        <v>45</v>
      </c>
      <c r="G13" s="30">
        <v>7041000</v>
      </c>
      <c r="H13" s="30">
        <v>0</v>
      </c>
      <c r="I13" s="30">
        <v>2141912</v>
      </c>
      <c r="J13" s="30">
        <f t="shared" ref="J13:J14" si="0">SUM(G13:I13)</f>
        <v>9182912</v>
      </c>
    </row>
    <row r="14" spans="1:10" ht="24.95" customHeight="1" x14ac:dyDescent="0.15">
      <c r="A14" s="13" t="s">
        <v>15</v>
      </c>
      <c r="B14" s="10">
        <v>187183</v>
      </c>
      <c r="C14" s="10">
        <v>2</v>
      </c>
      <c r="D14" s="10"/>
      <c r="E14" s="25">
        <f>SUM(B14:D14)</f>
        <v>187185</v>
      </c>
      <c r="F14" s="29" t="s">
        <v>46</v>
      </c>
      <c r="G14" s="30">
        <v>7769400</v>
      </c>
      <c r="H14" s="30">
        <v>0</v>
      </c>
      <c r="I14" s="30">
        <v>2275100</v>
      </c>
      <c r="J14" s="30">
        <f t="shared" si="0"/>
        <v>10044500</v>
      </c>
    </row>
    <row r="15" spans="1:10" ht="24.95" customHeight="1" x14ac:dyDescent="0.15">
      <c r="A15" s="13" t="s">
        <v>16</v>
      </c>
      <c r="B15" s="10"/>
      <c r="C15" s="10">
        <v>26000</v>
      </c>
      <c r="D15" s="10"/>
      <c r="E15" s="25">
        <f>SUM(C15:D15)</f>
        <v>26000</v>
      </c>
      <c r="F15" s="29" t="s">
        <v>47</v>
      </c>
      <c r="G15" s="30">
        <f>(G11-G12)+(G13-G14)</f>
        <v>1745208</v>
      </c>
      <c r="H15" s="30">
        <f t="shared" ref="H15:J15" si="1">(H11-H12)+(H13-H14)</f>
        <v>0</v>
      </c>
      <c r="I15" s="30">
        <f t="shared" si="1"/>
        <v>2472510</v>
      </c>
      <c r="J15" s="30">
        <f t="shared" si="1"/>
        <v>4217718</v>
      </c>
    </row>
    <row r="16" spans="1:10" ht="24.95" customHeight="1" x14ac:dyDescent="0.15">
      <c r="A16" s="14" t="s">
        <v>17</v>
      </c>
      <c r="B16" s="32">
        <f>SUM(B14:B15)</f>
        <v>187183</v>
      </c>
      <c r="C16" s="32">
        <f t="shared" ref="C16:E16" si="2">SUM(C14:C15)</f>
        <v>26002</v>
      </c>
      <c r="D16" s="32">
        <f t="shared" si="2"/>
        <v>0</v>
      </c>
      <c r="E16" s="33">
        <f t="shared" si="2"/>
        <v>213185</v>
      </c>
      <c r="F16" s="29" t="s">
        <v>48</v>
      </c>
      <c r="G16" s="30">
        <v>19062</v>
      </c>
      <c r="H16" s="30"/>
      <c r="I16" s="30">
        <v>57945</v>
      </c>
      <c r="J16" s="30">
        <f t="shared" ref="J16" si="3">SUM(G16:I16)</f>
        <v>77007</v>
      </c>
    </row>
    <row r="17" spans="1:10" ht="24.95" customHeight="1" x14ac:dyDescent="0.15">
      <c r="A17" s="14" t="s">
        <v>18</v>
      </c>
      <c r="B17" s="32">
        <f>B16</f>
        <v>187183</v>
      </c>
      <c r="C17" s="32">
        <f t="shared" ref="C17:E17" si="4">C16</f>
        <v>26002</v>
      </c>
      <c r="D17" s="32">
        <f t="shared" si="4"/>
        <v>0</v>
      </c>
      <c r="E17" s="33">
        <f t="shared" si="4"/>
        <v>213185</v>
      </c>
      <c r="F17" s="29"/>
      <c r="G17" s="30"/>
      <c r="H17" s="30"/>
      <c r="I17" s="30">
        <v>281</v>
      </c>
      <c r="J17" s="30">
        <v>0</v>
      </c>
    </row>
    <row r="18" spans="1:10" ht="24.95" customHeight="1" thickBot="1" x14ac:dyDescent="0.2">
      <c r="A18" s="14" t="s">
        <v>19</v>
      </c>
      <c r="B18" s="19">
        <f>B11+B17</f>
        <v>2007725</v>
      </c>
      <c r="C18" s="19">
        <f t="shared" ref="C18:E18" si="5">C11+C17</f>
        <v>2556457</v>
      </c>
      <c r="D18" s="19">
        <f t="shared" si="5"/>
        <v>0</v>
      </c>
      <c r="E18" s="34">
        <f t="shared" si="5"/>
        <v>4564182</v>
      </c>
      <c r="F18" s="29"/>
      <c r="G18" s="30">
        <f>G15+G16+G17</f>
        <v>1764270</v>
      </c>
      <c r="H18" s="30">
        <f t="shared" ref="H18:J18" si="6">H15+H16+H17</f>
        <v>0</v>
      </c>
      <c r="I18" s="30">
        <f t="shared" si="6"/>
        <v>2530736</v>
      </c>
      <c r="J18" s="30">
        <f t="shared" si="6"/>
        <v>4294725</v>
      </c>
    </row>
    <row r="19" spans="1:10" ht="24.95" customHeight="1" thickTop="1" x14ac:dyDescent="0.15">
      <c r="A19" s="9" t="s">
        <v>20</v>
      </c>
      <c r="B19" s="10"/>
      <c r="C19" s="10"/>
      <c r="D19" s="10"/>
      <c r="E19" s="25"/>
      <c r="F19" s="35" t="s">
        <v>38</v>
      </c>
      <c r="G19" s="30">
        <v>187183</v>
      </c>
      <c r="H19" s="30"/>
      <c r="I19" s="30">
        <v>26002</v>
      </c>
      <c r="J19" s="30">
        <f>SUM(G19:I19)</f>
        <v>213185</v>
      </c>
    </row>
    <row r="20" spans="1:10" ht="24.95" customHeight="1" x14ac:dyDescent="0.15">
      <c r="A20" s="12" t="s">
        <v>21</v>
      </c>
      <c r="B20" s="10"/>
      <c r="C20" s="10"/>
      <c r="D20" s="10"/>
      <c r="E20" s="25"/>
      <c r="F20" s="35" t="s">
        <v>49</v>
      </c>
      <c r="G20" s="30"/>
      <c r="H20" s="30"/>
      <c r="I20" s="30">
        <v>0</v>
      </c>
      <c r="J20" s="30">
        <f>SUM(G20:I20)</f>
        <v>0</v>
      </c>
    </row>
    <row r="21" spans="1:10" ht="24.95" customHeight="1" x14ac:dyDescent="0.15">
      <c r="A21" s="13" t="s">
        <v>22</v>
      </c>
      <c r="B21" s="10">
        <v>3212</v>
      </c>
      <c r="C21" s="10">
        <v>5964</v>
      </c>
      <c r="D21" s="10"/>
      <c r="E21" s="25">
        <f>SUM(B21:D21)</f>
        <v>9176</v>
      </c>
      <c r="F21" s="29" t="s">
        <v>11</v>
      </c>
      <c r="G21" s="36">
        <v>1503647</v>
      </c>
      <c r="H21" s="36"/>
      <c r="I21" s="36">
        <v>1001600</v>
      </c>
      <c r="J21" s="36">
        <f>SUM(G21:I21)</f>
        <v>2505247</v>
      </c>
    </row>
    <row r="22" spans="1:10" ht="24.95" customHeight="1" x14ac:dyDescent="0.15">
      <c r="A22" s="13" t="s">
        <v>23</v>
      </c>
      <c r="B22" s="10">
        <v>6850</v>
      </c>
      <c r="C22" s="10">
        <v>51981</v>
      </c>
      <c r="D22" s="10"/>
      <c r="E22" s="25">
        <f>SUM(B22:D22)</f>
        <v>58831</v>
      </c>
      <c r="F22" s="29" t="s">
        <v>10</v>
      </c>
      <c r="G22" s="37">
        <f>G18-G19-G21</f>
        <v>73440</v>
      </c>
      <c r="H22" s="37">
        <f>H18</f>
        <v>0</v>
      </c>
      <c r="I22" s="37">
        <f>I18-I19-I20-I21</f>
        <v>1503134</v>
      </c>
      <c r="J22" s="36">
        <f>SUM(G22:I22)</f>
        <v>1576574</v>
      </c>
    </row>
    <row r="23" spans="1:10" ht="24.95" customHeight="1" x14ac:dyDescent="0.15">
      <c r="A23" s="13" t="s">
        <v>24</v>
      </c>
      <c r="B23" s="10">
        <v>9000</v>
      </c>
      <c r="C23" s="10">
        <v>0</v>
      </c>
      <c r="D23" s="10"/>
      <c r="E23" s="25">
        <f>SUM(B23:D23)</f>
        <v>9000</v>
      </c>
      <c r="G23" s="38"/>
      <c r="H23" s="38"/>
      <c r="I23" s="38"/>
      <c r="J23" s="36">
        <f>SUM(J21:J22)</f>
        <v>4081821</v>
      </c>
    </row>
    <row r="24" spans="1:10" ht="24.95" customHeight="1" x14ac:dyDescent="0.15">
      <c r="A24" s="14" t="s">
        <v>25</v>
      </c>
      <c r="B24" s="15">
        <f>SUM(B21:B23)</f>
        <v>19062</v>
      </c>
      <c r="C24" s="15">
        <f>SUM(C21:C23)</f>
        <v>57945</v>
      </c>
      <c r="D24" s="15">
        <f>SUM(D21:D23)</f>
        <v>0</v>
      </c>
      <c r="E24" s="28">
        <f>SUM(E21:E23)</f>
        <v>77007</v>
      </c>
      <c r="G24" s="38"/>
      <c r="H24" s="38"/>
      <c r="I24" s="38"/>
      <c r="J24" s="36"/>
    </row>
    <row r="25" spans="1:10" ht="24.95" customHeight="1" thickBot="1" x14ac:dyDescent="0.2">
      <c r="A25" s="14" t="s">
        <v>26</v>
      </c>
      <c r="B25" s="19">
        <f>B24</f>
        <v>19062</v>
      </c>
      <c r="C25" s="19">
        <f t="shared" ref="C25:E25" si="7">C24</f>
        <v>57945</v>
      </c>
      <c r="D25" s="19">
        <f t="shared" si="7"/>
        <v>0</v>
      </c>
      <c r="E25" s="34">
        <f t="shared" si="7"/>
        <v>77007</v>
      </c>
      <c r="G25" s="38"/>
      <c r="H25" s="38"/>
      <c r="I25" s="38"/>
      <c r="J25" s="39"/>
    </row>
    <row r="26" spans="1:10" ht="24.95" customHeight="1" thickTop="1" x14ac:dyDescent="0.15">
      <c r="A26" s="9" t="s">
        <v>27</v>
      </c>
      <c r="B26" s="10"/>
      <c r="C26" s="10"/>
      <c r="D26" s="10"/>
      <c r="E26" s="25"/>
    </row>
    <row r="27" spans="1:10" ht="24.95" customHeight="1" x14ac:dyDescent="0.15">
      <c r="A27" s="12" t="s">
        <v>28</v>
      </c>
      <c r="B27" s="10">
        <f>B18-B25</f>
        <v>1988663</v>
      </c>
      <c r="C27" s="10">
        <f>C18-C25</f>
        <v>2498512</v>
      </c>
      <c r="D27" s="10">
        <f>D18-D25</f>
        <v>0</v>
      </c>
      <c r="E27" s="25">
        <f>E18-E25</f>
        <v>4487175</v>
      </c>
    </row>
    <row r="28" spans="1:10" ht="24.95" customHeight="1" thickBot="1" x14ac:dyDescent="0.2">
      <c r="A28" s="14" t="s">
        <v>29</v>
      </c>
      <c r="B28" s="19">
        <f>B27</f>
        <v>1988663</v>
      </c>
      <c r="C28" s="19">
        <f t="shared" ref="C28:E28" si="8">C27</f>
        <v>2498512</v>
      </c>
      <c r="D28" s="19">
        <f t="shared" si="8"/>
        <v>0</v>
      </c>
      <c r="E28" s="34">
        <f t="shared" si="8"/>
        <v>4487175</v>
      </c>
      <c r="F28" s="29"/>
      <c r="G28" s="26"/>
      <c r="H28" s="26"/>
      <c r="I28" s="26"/>
      <c r="J28" s="27"/>
    </row>
    <row r="29" spans="1:10" ht="24.95" customHeight="1" thickTop="1" thickBot="1" x14ac:dyDescent="0.2">
      <c r="A29" s="21" t="s">
        <v>30</v>
      </c>
      <c r="B29" s="22">
        <f>B28+B25</f>
        <v>2007725</v>
      </c>
      <c r="C29" s="22">
        <f>C28+C25</f>
        <v>2556457</v>
      </c>
      <c r="D29" s="22">
        <f>D18+D28</f>
        <v>0</v>
      </c>
      <c r="E29" s="41">
        <f>E28+E25</f>
        <v>4564182</v>
      </c>
      <c r="F29" s="40"/>
      <c r="G29" s="30"/>
      <c r="H29" s="30"/>
      <c r="I29" s="30"/>
      <c r="J29" s="30"/>
    </row>
    <row r="30" spans="1:10" s="1" customFormat="1" ht="20.100000000000001" customHeight="1" x14ac:dyDescent="0.15">
      <c r="B30"/>
      <c r="C30"/>
      <c r="D30"/>
      <c r="E30"/>
      <c r="F30"/>
      <c r="G30"/>
      <c r="H30"/>
      <c r="I30"/>
      <c r="J30"/>
    </row>
    <row r="31" spans="1:10" s="1" customFormat="1" ht="20.100000000000001" customHeight="1" x14ac:dyDescent="0.15">
      <c r="B31"/>
      <c r="C31"/>
      <c r="D31"/>
      <c r="E31"/>
    </row>
    <row r="32" spans="1:10" x14ac:dyDescent="0.15">
      <c r="F32" s="1"/>
      <c r="G32" s="1"/>
      <c r="H32" s="1"/>
      <c r="I32" s="1"/>
      <c r="J32" s="1"/>
    </row>
  </sheetData>
  <mergeCells count="5">
    <mergeCell ref="B3:D3"/>
    <mergeCell ref="A4:A5"/>
    <mergeCell ref="C4:C5"/>
    <mergeCell ref="E4:E5"/>
    <mergeCell ref="B2:D2"/>
  </mergeCells>
  <phoneticPr fontId="1"/>
  <pageMargins left="0.78740157480314965" right="0.39370078740157483" top="0.59055118110236227" bottom="0.39370078740157483" header="0.31496062992125984" footer="0.31496062992125984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貸借対照表</vt:lpstr>
      <vt:lpstr>貸借内訳表</vt:lpstr>
      <vt:lpstr>貸借対照表!Print_Area</vt:lpstr>
      <vt:lpstr>貸借内訳表!Print_Area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2021-06-29T05:00:00Z</dcterms:modified>
</cp:coreProperties>
</file>