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R２収支計算書 " sheetId="23" r:id="rId1"/>
    <sheet name="貸借対照表" sheetId="25" r:id="rId2"/>
    <sheet name="貸借内訳表" sheetId="26" r:id="rId3"/>
    <sheet name="正味財産計算書" sheetId="27" r:id="rId4"/>
    <sheet name="財産内訳表" sheetId="28" r:id="rId5"/>
    <sheet name="財産目録" sheetId="29" r:id="rId6"/>
    <sheet name="諸表注記" sheetId="30" r:id="rId7"/>
    <sheet name="R3予算（案）" sheetId="32" r:id="rId8"/>
    <sheet name="R２収支計算書（事業別） " sheetId="24" r:id="rId9"/>
    <sheet name="試算表" sheetId="31" r:id="rId10"/>
  </sheets>
  <definedNames>
    <definedName name="_xlnm.Print_Area" localSheetId="0">'R２収支計算書 '!$A$1:$G$61</definedName>
    <definedName name="_xlnm.Print_Area" localSheetId="8">'R２収支計算書（事業別） '!$A$1:$J$63</definedName>
    <definedName name="_xlnm.Print_Area" localSheetId="7">'R3予算（案）'!$A$1:$G$61</definedName>
    <definedName name="_xlnm.Print_Area" localSheetId="5">財産目録!$A$1:$D$30</definedName>
    <definedName name="_xlnm.Print_Area" localSheetId="3">正味財産計算書!$A$1:$D$64</definedName>
    <definedName name="_xlnm.Print_Area" localSheetId="1">貸借対照表!$A$1:$D$29</definedName>
    <definedName name="_xlnm.Print_Area" localSheetId="2">貸借内訳表!$A$1:$E$29</definedName>
    <definedName name="_xlnm.Print_Titles" localSheetId="9">試算表!$1:$5</definedName>
  </definedNames>
  <calcPr calcId="152511"/>
</workbook>
</file>

<file path=xl/calcChain.xml><?xml version="1.0" encoding="utf-8"?>
<calcChain xmlns="http://schemas.openxmlformats.org/spreadsheetml/2006/main">
  <c r="F36" i="32" l="1"/>
  <c r="F10" i="32"/>
  <c r="F12" i="32"/>
  <c r="F14" i="32"/>
  <c r="F16" i="32"/>
  <c r="F18" i="32"/>
  <c r="F19" i="32"/>
  <c r="E59" i="32"/>
  <c r="E55" i="32"/>
  <c r="E40" i="32"/>
  <c r="E21" i="32"/>
  <c r="F59" i="32"/>
  <c r="C59" i="32"/>
  <c r="B59" i="32"/>
  <c r="D58" i="32"/>
  <c r="D59" i="32" s="1"/>
  <c r="C55" i="32"/>
  <c r="F54" i="32"/>
  <c r="F53" i="32"/>
  <c r="F52" i="32"/>
  <c r="F51" i="32"/>
  <c r="D50" i="32"/>
  <c r="F50" i="32" s="1"/>
  <c r="F49" i="32"/>
  <c r="F48" i="32"/>
  <c r="F47" i="32"/>
  <c r="F46" i="32"/>
  <c r="F45" i="32"/>
  <c r="F44" i="32"/>
  <c r="F43" i="32"/>
  <c r="C40" i="32"/>
  <c r="C56" i="32" s="1"/>
  <c r="B40" i="32"/>
  <c r="B56" i="32" s="1"/>
  <c r="D39" i="32"/>
  <c r="F39" i="32" s="1"/>
  <c r="D38" i="32"/>
  <c r="F38" i="32" s="1"/>
  <c r="D37" i="32"/>
  <c r="F37" i="32" s="1"/>
  <c r="D36" i="32"/>
  <c r="D35" i="32"/>
  <c r="F35" i="32" s="1"/>
  <c r="D34" i="32"/>
  <c r="F34" i="32" s="1"/>
  <c r="D33" i="32"/>
  <c r="F33" i="32" s="1"/>
  <c r="D32" i="32"/>
  <c r="F32" i="32" s="1"/>
  <c r="D31" i="32"/>
  <c r="F31" i="32" s="1"/>
  <c r="D30" i="32"/>
  <c r="F30" i="32" s="1"/>
  <c r="D29" i="32"/>
  <c r="F29" i="32" s="1"/>
  <c r="D28" i="32"/>
  <c r="F28" i="32" s="1"/>
  <c r="D27" i="32"/>
  <c r="F27" i="32" s="1"/>
  <c r="D26" i="32"/>
  <c r="F26" i="32" s="1"/>
  <c r="D25" i="32"/>
  <c r="F25" i="32" s="1"/>
  <c r="D24" i="32"/>
  <c r="F24" i="32" s="1"/>
  <c r="D23" i="32"/>
  <c r="F23" i="32" s="1"/>
  <c r="C21" i="32"/>
  <c r="B21" i="32"/>
  <c r="D20" i="32"/>
  <c r="F20" i="32" s="1"/>
  <c r="D19" i="32"/>
  <c r="D17" i="32"/>
  <c r="F17" i="32" s="1"/>
  <c r="D15" i="32"/>
  <c r="F15" i="32" s="1"/>
  <c r="D13" i="32"/>
  <c r="F13" i="32" s="1"/>
  <c r="D11" i="32"/>
  <c r="F11" i="32" s="1"/>
  <c r="D9" i="32"/>
  <c r="F9" i="32" s="1"/>
  <c r="D8" i="32"/>
  <c r="F8" i="32" s="1"/>
  <c r="D21" i="32" l="1"/>
  <c r="F21" i="32" s="1"/>
  <c r="D55" i="32"/>
  <c r="F55" i="32" s="1"/>
  <c r="B57" i="32"/>
  <c r="B60" i="32" s="1"/>
  <c r="B61" i="32" s="1"/>
  <c r="F42" i="32"/>
  <c r="D40" i="32"/>
  <c r="F40" i="32" s="1"/>
  <c r="E56" i="32"/>
  <c r="E57" i="32" s="1"/>
  <c r="E60" i="32" s="1"/>
  <c r="E61" i="32" s="1"/>
  <c r="C57" i="32"/>
  <c r="C60" i="32" s="1"/>
  <c r="C61" i="32" s="1"/>
  <c r="J12" i="26"/>
  <c r="J14" i="26"/>
  <c r="D56" i="32" l="1"/>
  <c r="D57" i="32" s="1"/>
  <c r="D60" i="32" s="1"/>
  <c r="D61" i="32" s="1"/>
  <c r="J20" i="26"/>
  <c r="J19" i="26"/>
  <c r="F56" i="32" l="1"/>
  <c r="F57" i="32" s="1"/>
  <c r="F60" i="32" s="1"/>
  <c r="F61" i="32" s="1"/>
  <c r="E81" i="31"/>
  <c r="E80" i="31"/>
  <c r="H79" i="31"/>
  <c r="E79" i="31"/>
  <c r="H78" i="31"/>
  <c r="H77" i="31"/>
  <c r="H74" i="31"/>
  <c r="G72" i="31"/>
  <c r="F72" i="31"/>
  <c r="F73" i="31" s="1"/>
  <c r="E72" i="31"/>
  <c r="E73" i="31" s="1"/>
  <c r="H71" i="31"/>
  <c r="H70" i="31"/>
  <c r="H69" i="31"/>
  <c r="H68" i="31"/>
  <c r="H67" i="31"/>
  <c r="H66" i="31"/>
  <c r="H65" i="31"/>
  <c r="H64" i="31"/>
  <c r="H63" i="31"/>
  <c r="H62" i="31"/>
  <c r="H72" i="31" s="1"/>
  <c r="G60" i="31"/>
  <c r="G73" i="31" s="1"/>
  <c r="F60" i="31"/>
  <c r="E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G37" i="31"/>
  <c r="G75" i="31" s="1"/>
  <c r="G76" i="31" s="1"/>
  <c r="F37" i="31"/>
  <c r="F75" i="31" s="1"/>
  <c r="F76" i="31" s="1"/>
  <c r="E37" i="31"/>
  <c r="E75" i="31" s="1"/>
  <c r="H36" i="31"/>
  <c r="H35" i="31"/>
  <c r="H34" i="31"/>
  <c r="H33" i="31"/>
  <c r="H32" i="31"/>
  <c r="H31" i="31"/>
  <c r="H30" i="31"/>
  <c r="H37" i="31" s="1"/>
  <c r="H29" i="31"/>
  <c r="G25" i="31"/>
  <c r="G26" i="31" s="1"/>
  <c r="F25" i="31"/>
  <c r="F26" i="31" s="1"/>
  <c r="E25" i="31"/>
  <c r="H25" i="31" s="1"/>
  <c r="H26" i="31" s="1"/>
  <c r="H24" i="31"/>
  <c r="H23" i="31"/>
  <c r="H22" i="31"/>
  <c r="H21" i="31"/>
  <c r="G18" i="31"/>
  <c r="F18" i="31"/>
  <c r="F19" i="31" s="1"/>
  <c r="E18" i="31"/>
  <c r="H18" i="31" s="1"/>
  <c r="H17" i="31"/>
  <c r="H16" i="31"/>
  <c r="G14" i="31"/>
  <c r="G19" i="31" s="1"/>
  <c r="F14" i="31"/>
  <c r="E14" i="31"/>
  <c r="H13" i="31"/>
  <c r="H12" i="31"/>
  <c r="H11" i="31"/>
  <c r="H10" i="31"/>
  <c r="H9" i="31"/>
  <c r="H8" i="31"/>
  <c r="H14" i="31" s="1"/>
  <c r="H7" i="31"/>
  <c r="H6" i="31"/>
  <c r="E76" i="31" l="1"/>
  <c r="H75" i="31"/>
  <c r="H76" i="31" s="1"/>
  <c r="F81" i="31"/>
  <c r="H81" i="31" s="1"/>
  <c r="F80" i="31"/>
  <c r="H80" i="31" s="1"/>
  <c r="G81" i="31"/>
  <c r="G80" i="31"/>
  <c r="E19" i="31"/>
  <c r="E26" i="31"/>
  <c r="H60" i="31"/>
  <c r="H73" i="31" s="1"/>
  <c r="H19" i="31" l="1"/>
  <c r="H27" i="31" s="1"/>
  <c r="E28" i="31"/>
  <c r="H28" i="31" s="1"/>
  <c r="E27" i="31"/>
  <c r="E64" i="28" l="1"/>
  <c r="E61" i="28"/>
  <c r="C61" i="28"/>
  <c r="B61" i="28"/>
  <c r="D22" i="27"/>
  <c r="D21" i="27"/>
  <c r="E62" i="28"/>
  <c r="E9" i="26" l="1"/>
  <c r="D23" i="27" l="1"/>
  <c r="D9" i="25"/>
  <c r="E21" i="28" l="1"/>
  <c r="D28" i="29" l="1"/>
  <c r="D29" i="29" s="1"/>
  <c r="D20" i="29"/>
  <c r="D21" i="29" s="1"/>
  <c r="D14" i="29"/>
  <c r="C58" i="28"/>
  <c r="E58" i="28" s="1"/>
  <c r="B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D43" i="28"/>
  <c r="C43" i="28"/>
  <c r="B43" i="28"/>
  <c r="B59" i="28" s="1"/>
  <c r="E42" i="28"/>
  <c r="E41" i="28"/>
  <c r="E40" i="28"/>
  <c r="E39" i="28"/>
  <c r="E38" i="28"/>
  <c r="E37" i="28"/>
  <c r="E36" i="28"/>
  <c r="E31" i="28"/>
  <c r="E35" i="28"/>
  <c r="E34" i="28"/>
  <c r="E33" i="28"/>
  <c r="E32" i="28"/>
  <c r="E30" i="28"/>
  <c r="E29" i="28"/>
  <c r="E28" i="28"/>
  <c r="E27" i="28"/>
  <c r="E26" i="28"/>
  <c r="D23" i="28"/>
  <c r="C23" i="28"/>
  <c r="B23" i="28"/>
  <c r="E22" i="28"/>
  <c r="E19" i="28"/>
  <c r="E17" i="28"/>
  <c r="E15" i="28"/>
  <c r="E13" i="28"/>
  <c r="E11" i="28"/>
  <c r="E10" i="28"/>
  <c r="D62" i="27"/>
  <c r="C59" i="27"/>
  <c r="B59" i="27"/>
  <c r="E58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E44" i="27"/>
  <c r="D44" i="27"/>
  <c r="D43" i="27"/>
  <c r="D42" i="27"/>
  <c r="D41" i="27"/>
  <c r="D40" i="27"/>
  <c r="D39" i="27"/>
  <c r="D38" i="27"/>
  <c r="D33" i="27"/>
  <c r="D37" i="27"/>
  <c r="D36" i="27"/>
  <c r="D35" i="27"/>
  <c r="D34" i="27"/>
  <c r="D32" i="27"/>
  <c r="D31" i="27"/>
  <c r="D30" i="27"/>
  <c r="D29" i="27"/>
  <c r="D28" i="27"/>
  <c r="C25" i="27"/>
  <c r="B25" i="27"/>
  <c r="D24" i="27"/>
  <c r="D19" i="27"/>
  <c r="D17" i="27"/>
  <c r="D15" i="27"/>
  <c r="D13" i="27"/>
  <c r="D11" i="27"/>
  <c r="D10" i="27"/>
  <c r="D24" i="26"/>
  <c r="D25" i="26" s="1"/>
  <c r="C24" i="26"/>
  <c r="C25" i="26" s="1"/>
  <c r="B24" i="26"/>
  <c r="B25" i="26" s="1"/>
  <c r="E23" i="26"/>
  <c r="E22" i="26"/>
  <c r="E21" i="26"/>
  <c r="J21" i="26"/>
  <c r="J16" i="26"/>
  <c r="D16" i="26"/>
  <c r="D17" i="26" s="1"/>
  <c r="C16" i="26"/>
  <c r="C17" i="26" s="1"/>
  <c r="B16" i="26"/>
  <c r="B17" i="26" s="1"/>
  <c r="I15" i="26"/>
  <c r="I18" i="26" s="1"/>
  <c r="I22" i="26" s="1"/>
  <c r="H15" i="26"/>
  <c r="H18" i="26" s="1"/>
  <c r="H22" i="26" s="1"/>
  <c r="G15" i="26"/>
  <c r="G18" i="26" s="1"/>
  <c r="G22" i="26" s="1"/>
  <c r="E15" i="26"/>
  <c r="E14" i="26"/>
  <c r="J13" i="26"/>
  <c r="J11" i="26"/>
  <c r="D11" i="26"/>
  <c r="C11" i="26"/>
  <c r="B11" i="26"/>
  <c r="E10" i="26"/>
  <c r="E8" i="26"/>
  <c r="E7" i="26"/>
  <c r="E16" i="26" l="1"/>
  <c r="E17" i="26" s="1"/>
  <c r="B60" i="28"/>
  <c r="J15" i="26"/>
  <c r="J18" i="26" s="1"/>
  <c r="E24" i="26"/>
  <c r="E25" i="26" s="1"/>
  <c r="B18" i="26"/>
  <c r="B27" i="26" s="1"/>
  <c r="B28" i="26" s="1"/>
  <c r="B29" i="26" s="1"/>
  <c r="D25" i="27"/>
  <c r="B60" i="27"/>
  <c r="B61" i="27" s="1"/>
  <c r="B63" i="27" s="1"/>
  <c r="D22" i="29"/>
  <c r="D30" i="29" s="1"/>
  <c r="E23" i="28"/>
  <c r="E43" i="28"/>
  <c r="D59" i="27"/>
  <c r="C60" i="27"/>
  <c r="C61" i="27" s="1"/>
  <c r="C63" i="27" s="1"/>
  <c r="C64" i="27" s="1"/>
  <c r="C18" i="26"/>
  <c r="C27" i="26" s="1"/>
  <c r="C28" i="26" s="1"/>
  <c r="C29" i="26" s="1"/>
  <c r="E11" i="26"/>
  <c r="E18" i="26" s="1"/>
  <c r="D18" i="26"/>
  <c r="D27" i="26" s="1"/>
  <c r="D28" i="26" s="1"/>
  <c r="D29" i="26" s="1"/>
  <c r="E59" i="28"/>
  <c r="C59" i="28"/>
  <c r="C60" i="28" s="1"/>
  <c r="J22" i="26"/>
  <c r="J23" i="26" s="1"/>
  <c r="E60" i="28" l="1"/>
  <c r="B63" i="28"/>
  <c r="B64" i="28" s="1"/>
  <c r="E27" i="26"/>
  <c r="E28" i="26" s="1"/>
  <c r="E29" i="26" s="1"/>
  <c r="D60" i="27"/>
  <c r="D61" i="27"/>
  <c r="C63" i="28"/>
  <c r="C64" i="28" s="1"/>
  <c r="B64" i="27"/>
  <c r="D64" i="27" s="1"/>
  <c r="D63" i="27"/>
  <c r="E63" i="28" l="1"/>
  <c r="C24" i="25" l="1"/>
  <c r="C25" i="25" s="1"/>
  <c r="B24" i="25"/>
  <c r="B25" i="25" s="1"/>
  <c r="D23" i="25"/>
  <c r="D22" i="25"/>
  <c r="D21" i="25"/>
  <c r="C16" i="25"/>
  <c r="C17" i="25" s="1"/>
  <c r="B16" i="25"/>
  <c r="B17" i="25" s="1"/>
  <c r="D15" i="25"/>
  <c r="D14" i="25"/>
  <c r="C11" i="25"/>
  <c r="B11" i="25"/>
  <c r="D10" i="25"/>
  <c r="D8" i="25"/>
  <c r="B18" i="25" l="1"/>
  <c r="D16" i="25"/>
  <c r="D17" i="25" s="1"/>
  <c r="D24" i="25"/>
  <c r="D25" i="25" s="1"/>
  <c r="C18" i="25"/>
  <c r="C27" i="25" s="1"/>
  <c r="C28" i="25" s="1"/>
  <c r="C29" i="25" s="1"/>
  <c r="B27" i="25"/>
  <c r="B28" i="25" s="1"/>
  <c r="B29" i="25" s="1"/>
  <c r="D11" i="25"/>
  <c r="D18" i="25" s="1"/>
  <c r="D27" i="25" l="1"/>
  <c r="D28" i="25" s="1"/>
  <c r="D29" i="25" s="1"/>
  <c r="I61" i="24"/>
  <c r="G61" i="24"/>
  <c r="F61" i="24"/>
  <c r="B61" i="24"/>
  <c r="H60" i="24"/>
  <c r="H61" i="24" s="1"/>
  <c r="G57" i="24"/>
  <c r="G58" i="24" s="1"/>
  <c r="B57" i="24"/>
  <c r="H56" i="24"/>
  <c r="I56" i="24" s="1"/>
  <c r="H55" i="24"/>
  <c r="I55" i="24" s="1"/>
  <c r="H54" i="24"/>
  <c r="I54" i="24" s="1"/>
  <c r="H53" i="24"/>
  <c r="I53" i="24" s="1"/>
  <c r="H52" i="24"/>
  <c r="I52" i="24" s="1"/>
  <c r="H51" i="24"/>
  <c r="I51" i="24" s="1"/>
  <c r="H50" i="24"/>
  <c r="I50" i="24" s="1"/>
  <c r="H49" i="24"/>
  <c r="I49" i="24" s="1"/>
  <c r="H48" i="24"/>
  <c r="I48" i="24" s="1"/>
  <c r="H47" i="24"/>
  <c r="I47" i="24" s="1"/>
  <c r="H46" i="24"/>
  <c r="I46" i="24" s="1"/>
  <c r="H45" i="24"/>
  <c r="I45" i="24" s="1"/>
  <c r="H44" i="24"/>
  <c r="I44" i="24" s="1"/>
  <c r="G42" i="24"/>
  <c r="E42" i="24"/>
  <c r="E58" i="24" s="1"/>
  <c r="D42" i="24"/>
  <c r="D58" i="24" s="1"/>
  <c r="C42" i="24"/>
  <c r="C58" i="24" s="1"/>
  <c r="B42" i="24"/>
  <c r="F41" i="24"/>
  <c r="H41" i="24" s="1"/>
  <c r="I41" i="24" s="1"/>
  <c r="F40" i="24"/>
  <c r="H40" i="24" s="1"/>
  <c r="I40" i="24" s="1"/>
  <c r="F39" i="24"/>
  <c r="H39" i="24" s="1"/>
  <c r="I39" i="24" s="1"/>
  <c r="F38" i="24"/>
  <c r="H38" i="24" s="1"/>
  <c r="I38" i="24" s="1"/>
  <c r="F37" i="24"/>
  <c r="H37" i="24" s="1"/>
  <c r="I37" i="24" s="1"/>
  <c r="F36" i="24"/>
  <c r="H36" i="24" s="1"/>
  <c r="I36" i="24" s="1"/>
  <c r="F35" i="24"/>
  <c r="H35" i="24" s="1"/>
  <c r="I35" i="24" s="1"/>
  <c r="F34" i="24"/>
  <c r="H34" i="24" s="1"/>
  <c r="I34" i="24" s="1"/>
  <c r="F33" i="24"/>
  <c r="H33" i="24" s="1"/>
  <c r="I33" i="24" s="1"/>
  <c r="F32" i="24"/>
  <c r="H32" i="24" s="1"/>
  <c r="I32" i="24" s="1"/>
  <c r="F30" i="24"/>
  <c r="H30" i="24" s="1"/>
  <c r="I30" i="24" s="1"/>
  <c r="F31" i="24"/>
  <c r="H31" i="24" s="1"/>
  <c r="I31" i="24" s="1"/>
  <c r="H29" i="24"/>
  <c r="I29" i="24" s="1"/>
  <c r="F29" i="24"/>
  <c r="F28" i="24"/>
  <c r="H28" i="24" s="1"/>
  <c r="I28" i="24" s="1"/>
  <c r="F27" i="24"/>
  <c r="H27" i="24" s="1"/>
  <c r="I27" i="24" s="1"/>
  <c r="F26" i="24"/>
  <c r="H26" i="24" s="1"/>
  <c r="I26" i="24" s="1"/>
  <c r="F25" i="24"/>
  <c r="H25" i="24" s="1"/>
  <c r="I25" i="24" s="1"/>
  <c r="G22" i="24"/>
  <c r="E22" i="24"/>
  <c r="D22" i="24"/>
  <c r="C22" i="24"/>
  <c r="B22" i="24"/>
  <c r="F21" i="24"/>
  <c r="H21" i="24" s="1"/>
  <c r="I21" i="24" s="1"/>
  <c r="F20" i="24"/>
  <c r="H20" i="24" s="1"/>
  <c r="I20" i="24" s="1"/>
  <c r="F18" i="24"/>
  <c r="H18" i="24" s="1"/>
  <c r="I18" i="24" s="1"/>
  <c r="F16" i="24"/>
  <c r="H16" i="24" s="1"/>
  <c r="I16" i="24" s="1"/>
  <c r="F14" i="24"/>
  <c r="H14" i="24" s="1"/>
  <c r="I14" i="24" s="1"/>
  <c r="F12" i="24"/>
  <c r="H12" i="24" s="1"/>
  <c r="I12" i="24" s="1"/>
  <c r="I10" i="24"/>
  <c r="F10" i="24"/>
  <c r="F9" i="24"/>
  <c r="J1" i="24"/>
  <c r="F22" i="24" l="1"/>
  <c r="C59" i="24"/>
  <c r="F42" i="24"/>
  <c r="F58" i="24" s="1"/>
  <c r="B58" i="24"/>
  <c r="B59" i="24" s="1"/>
  <c r="B62" i="24" s="1"/>
  <c r="B63" i="24" s="1"/>
  <c r="F59" i="24"/>
  <c r="F62" i="24" s="1"/>
  <c r="F63" i="24" s="1"/>
  <c r="E59" i="24"/>
  <c r="D59" i="24"/>
  <c r="G59" i="24"/>
  <c r="G62" i="24" s="1"/>
  <c r="G63" i="24" s="1"/>
  <c r="H42" i="24"/>
  <c r="H9" i="24"/>
  <c r="H57" i="24"/>
  <c r="I57" i="24" s="1"/>
  <c r="E54" i="23"/>
  <c r="F59" i="23"/>
  <c r="D59" i="23"/>
  <c r="C59" i="23"/>
  <c r="B59" i="23"/>
  <c r="E58" i="23"/>
  <c r="E59" i="23" s="1"/>
  <c r="D55" i="23"/>
  <c r="B55" i="23"/>
  <c r="F54" i="23"/>
  <c r="E53" i="23"/>
  <c r="F53" i="23" s="1"/>
  <c r="E52" i="23"/>
  <c r="F52" i="23" s="1"/>
  <c r="E51" i="23"/>
  <c r="F51" i="23" s="1"/>
  <c r="E50" i="23"/>
  <c r="F50" i="23" s="1"/>
  <c r="E49" i="23"/>
  <c r="F49" i="23" s="1"/>
  <c r="E48" i="23"/>
  <c r="F48" i="23" s="1"/>
  <c r="E47" i="23"/>
  <c r="F47" i="23" s="1"/>
  <c r="E46" i="23"/>
  <c r="F46" i="23" s="1"/>
  <c r="E45" i="23"/>
  <c r="F45" i="23" s="1"/>
  <c r="E44" i="23"/>
  <c r="F44" i="23" s="1"/>
  <c r="E43" i="23"/>
  <c r="F43" i="23" s="1"/>
  <c r="E42" i="23"/>
  <c r="F42" i="23" s="1"/>
  <c r="D40" i="23"/>
  <c r="C40" i="23"/>
  <c r="C56" i="23" s="1"/>
  <c r="B40" i="23"/>
  <c r="E39" i="23"/>
  <c r="F39" i="23" s="1"/>
  <c r="E38" i="23"/>
  <c r="F38" i="23" s="1"/>
  <c r="E37" i="23"/>
  <c r="F37" i="23" s="1"/>
  <c r="E36" i="23"/>
  <c r="F36" i="23" s="1"/>
  <c r="E35" i="23"/>
  <c r="F35" i="23" s="1"/>
  <c r="E34" i="23"/>
  <c r="F34" i="23" s="1"/>
  <c r="E33" i="23"/>
  <c r="F33" i="23" s="1"/>
  <c r="E32" i="23"/>
  <c r="F32" i="23" s="1"/>
  <c r="E31" i="23"/>
  <c r="F31" i="23" s="1"/>
  <c r="E30" i="23"/>
  <c r="F30" i="23" s="1"/>
  <c r="E28" i="23"/>
  <c r="F28" i="23" s="1"/>
  <c r="E29" i="23"/>
  <c r="F29" i="23" s="1"/>
  <c r="E27" i="23"/>
  <c r="F27" i="23" s="1"/>
  <c r="E26" i="23"/>
  <c r="F26" i="23" s="1"/>
  <c r="E25" i="23"/>
  <c r="F25" i="23" s="1"/>
  <c r="E24" i="23"/>
  <c r="F24" i="23" s="1"/>
  <c r="E23" i="23"/>
  <c r="D21" i="23"/>
  <c r="C21" i="23"/>
  <c r="C57" i="23" s="1"/>
  <c r="C60" i="23" s="1"/>
  <c r="C61" i="23" s="1"/>
  <c r="B21" i="23"/>
  <c r="E20" i="23"/>
  <c r="F20" i="23" s="1"/>
  <c r="E19" i="23"/>
  <c r="F19" i="23" s="1"/>
  <c r="E17" i="23"/>
  <c r="F17" i="23" s="1"/>
  <c r="E15" i="23"/>
  <c r="F15" i="23" s="1"/>
  <c r="E13" i="23"/>
  <c r="F13" i="23" s="1"/>
  <c r="E11" i="23"/>
  <c r="F11" i="23" s="1"/>
  <c r="E9" i="23"/>
  <c r="F9" i="23" s="1"/>
  <c r="E8" i="23"/>
  <c r="F8" i="23" s="1"/>
  <c r="D56" i="23" l="1"/>
  <c r="B56" i="23"/>
  <c r="E55" i="23"/>
  <c r="F55" i="23" s="1"/>
  <c r="E21" i="23"/>
  <c r="F21" i="23" s="1"/>
  <c r="I9" i="24"/>
  <c r="H22" i="24"/>
  <c r="H58" i="24"/>
  <c r="I42" i="24"/>
  <c r="I58" i="24" s="1"/>
  <c r="E40" i="23"/>
  <c r="F40" i="23" s="1"/>
  <c r="D57" i="23"/>
  <c r="D60" i="23" s="1"/>
  <c r="D61" i="23" s="1"/>
  <c r="B57" i="23"/>
  <c r="B60" i="23" s="1"/>
  <c r="B61" i="23" s="1"/>
  <c r="F23" i="23"/>
  <c r="F56" i="23" l="1"/>
  <c r="H59" i="24"/>
  <c r="H62" i="24" s="1"/>
  <c r="H63" i="24" s="1"/>
  <c r="I22" i="24"/>
  <c r="I59" i="24" s="1"/>
  <c r="I62" i="24" s="1"/>
  <c r="I63" i="24" s="1"/>
  <c r="E56" i="23"/>
  <c r="E57" i="23" s="1"/>
  <c r="E60" i="23" s="1"/>
  <c r="E61" i="23" s="1"/>
  <c r="F57" i="23"/>
  <c r="F60" i="23" s="1"/>
  <c r="F61" i="23" s="1"/>
</calcChain>
</file>

<file path=xl/sharedStrings.xml><?xml version="1.0" encoding="utf-8"?>
<sst xmlns="http://schemas.openxmlformats.org/spreadsheetml/2006/main" count="623" uniqueCount="257">
  <si>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</si>
  <si>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</si>
  <si>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</si>
  <si>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</si>
  <si>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</si>
  <si>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</si>
  <si>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</si>
  <si>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</si>
  <si>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合計</t>
    <rPh sb="0" eb="2">
      <t>ゴウケイ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</si>
  <si>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</si>
  <si>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</si>
  <si>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</si>
  <si>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</si>
  <si>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</si>
  <si>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</si>
  <si>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</si>
  <si>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</si>
  <si>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</si>
  <si>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</si>
  <si>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</si>
  <si>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</si>
  <si>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</si>
  <si>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</si>
  <si>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</si>
  <si>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</si>
  <si>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</si>
  <si>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</si>
  <si>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</si>
  <si>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</si>
  <si>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</si>
  <si>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</si>
  <si>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</si>
  <si>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（Ａ）</t>
    <phoneticPr fontId="1"/>
  </si>
  <si>
    <t>（Ｂ）</t>
    <phoneticPr fontId="1"/>
  </si>
  <si>
    <t>（Ｂ）－（Ａ）</t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</si>
  <si>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</si>
  <si>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</si>
  <si>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</si>
  <si>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予算額</t>
    <rPh sb="0" eb="3">
      <t>ヨサンガク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</si>
  <si>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</si>
  <si>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</si>
  <si>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</si>
  <si>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</si>
  <si>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備　考</t>
    <rPh sb="0" eb="1">
      <t>ソナエ</t>
    </rPh>
    <rPh sb="2" eb="3">
      <t>コウ</t>
    </rPh>
    <phoneticPr fontId="1"/>
  </si>
  <si>
    <t>減価償却費</t>
    <rPh sb="0" eb="2">
      <t>ゲンカ</t>
    </rPh>
    <rPh sb="2" eb="5">
      <t>ショウキャクヒ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</si>
  <si>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</si>
  <si>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</si>
  <si>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</si>
  <si>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</si>
  <si>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</si>
  <si>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</si>
  <si>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</si>
  <si>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小計</t>
    <rPh sb="0" eb="2">
      <t>ショウケイ</t>
    </rPh>
    <phoneticPr fontId="1"/>
  </si>
  <si>
    <t>日本財団受託事業</t>
    <rPh sb="0" eb="2">
      <t>ニホン</t>
    </rPh>
    <rPh sb="2" eb="4">
      <t>ザイダン</t>
    </rPh>
    <rPh sb="4" eb="6">
      <t>ジュタク</t>
    </rPh>
    <rPh sb="6" eb="8">
      <t>ジギョウ</t>
    </rPh>
    <phoneticPr fontId="1"/>
  </si>
  <si>
    <t>石川県受託事業</t>
    <rPh sb="0" eb="3">
      <t>イシカワケン</t>
    </rPh>
    <rPh sb="3" eb="5">
      <t>ジュタク</t>
    </rPh>
    <rPh sb="5" eb="7">
      <t>ジギョウ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</si>
  <si>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</si>
  <si>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>一般事業　　　　(北國・ゆうちょ）</t>
    <rPh sb="0" eb="2">
      <t>イッパン</t>
    </rPh>
    <rPh sb="2" eb="4">
      <t>ジギョウ</t>
    </rPh>
    <rPh sb="9" eb="11">
      <t>ホッコク</t>
    </rPh>
    <phoneticPr fontId="1"/>
  </si>
  <si>
    <t>収支計算書（事業別）</t>
    <rPh sb="0" eb="2">
      <t>シュウシ</t>
    </rPh>
    <rPh sb="2" eb="5">
      <t>ケイサンショ</t>
    </rPh>
    <rPh sb="6" eb="8">
      <t>ジギョウ</t>
    </rPh>
    <rPh sb="8" eb="9">
      <t>ベツ</t>
    </rPh>
    <phoneticPr fontId="1"/>
  </si>
  <si>
    <t>受取補助金</t>
  </si>
  <si>
    <t>石川県補助金</t>
  </si>
  <si>
    <t>受取助成金</t>
  </si>
  <si>
    <t>日本財団助成金</t>
  </si>
  <si>
    <t>雑収入</t>
    <rPh sb="0" eb="1">
      <t>ザツ</t>
    </rPh>
    <rPh sb="1" eb="3">
      <t>シュウニュウ</t>
    </rPh>
    <phoneticPr fontId="1"/>
  </si>
  <si>
    <t>給料手当</t>
    <rPh sb="0" eb="2">
      <t>キュウリョウ</t>
    </rPh>
    <rPh sb="2" eb="4">
      <t>テアテ</t>
    </rPh>
    <phoneticPr fontId="1"/>
  </si>
  <si>
    <t>令和２年４月１日から令和３年３月３１日まで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phoneticPr fontId="1"/>
  </si>
  <si>
    <t>(２)管理費支出</t>
    <rPh sb="3" eb="6">
      <t>カンリヒ</t>
    </rPh>
    <rPh sb="6" eb="8">
      <t>シシュツ</t>
    </rPh>
    <phoneticPr fontId="1"/>
  </si>
  <si>
    <t>理事15人・活動員20人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</si>
  <si>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公益目的
事業会計</t>
    <rPh sb="0" eb="2">
      <t>コウエキ</t>
    </rPh>
    <rPh sb="2" eb="4">
      <t>モクテキ</t>
    </rPh>
    <rPh sb="5" eb="7">
      <t>ジギョウ</t>
    </rPh>
    <rPh sb="7" eb="9">
      <t>カイケイ</t>
    </rPh>
    <phoneticPr fontId="1"/>
  </si>
  <si>
    <t>収支計算書</t>
    <rPh sb="0" eb="2">
      <t>シュウシ</t>
    </rPh>
    <rPh sb="2" eb="5">
      <t>ケイサンショ</t>
    </rPh>
    <phoneticPr fontId="1"/>
  </si>
  <si>
    <t>個人200名   213口　　団体51 団体　54口</t>
    <rPh sb="0" eb="2">
      <t>コジン</t>
    </rPh>
    <rPh sb="5" eb="6">
      <t>メイ</t>
    </rPh>
    <rPh sb="12" eb="13">
      <t>クチ</t>
    </rPh>
    <rPh sb="15" eb="17">
      <t>ダンタイ</t>
    </rPh>
    <rPh sb="20" eb="22">
      <t>ダンタイ</t>
    </rPh>
    <rPh sb="25" eb="26">
      <t>クチ</t>
    </rPh>
    <phoneticPr fontId="1"/>
  </si>
  <si>
    <t>個人200名   213口　　
団体51 団体　54口</t>
    <rPh sb="0" eb="2">
      <t>コジン</t>
    </rPh>
    <rPh sb="5" eb="6">
      <t>メイ</t>
    </rPh>
    <rPh sb="12" eb="13">
      <t>クチ</t>
    </rPh>
    <rPh sb="16" eb="18">
      <t>ダンタイ</t>
    </rPh>
    <rPh sb="21" eb="23">
      <t>ダンタイ</t>
    </rPh>
    <rPh sb="26" eb="27">
      <t>クチ</t>
    </rPh>
    <phoneticPr fontId="1"/>
  </si>
  <si>
    <t>３.管理費支出</t>
    <rPh sb="2" eb="5">
      <t>カンリヒ</t>
    </rPh>
    <rPh sb="5" eb="7">
      <t>シシュツ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</si>
  <si>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</si>
  <si>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</si>
  <si>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</si>
  <si>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</si>
  <si>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Ⅰ 資産の部</t>
    <rPh sb="2" eb="4">
      <t>シサン</t>
    </rPh>
    <rPh sb="5" eb="6">
      <t>ブ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</si>
  <si>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</si>
  <si>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</si>
  <si>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</si>
  <si>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</si>
  <si>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２．固定資産</t>
    <rPh sb="2" eb="4">
      <t>コテイ</t>
    </rPh>
    <rPh sb="4" eb="6">
      <t>シサン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</si>
  <si>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</si>
  <si>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</si>
  <si>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</si>
  <si>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</si>
  <si>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</si>
  <si>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資産合計</t>
    <rPh sb="0" eb="2">
      <t>シサン</t>
    </rPh>
    <rPh sb="2" eb="4">
      <t>ゴウケイ</t>
    </rPh>
    <phoneticPr fontId="1"/>
  </si>
  <si>
    <t>Ⅱ 負債の部</t>
    <rPh sb="2" eb="4">
      <t>フサイ</t>
    </rPh>
    <rPh sb="5" eb="6">
      <t>ブ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</si>
  <si>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</si>
  <si>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</si>
  <si>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</si>
  <si>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</si>
  <si>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</si>
  <si>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</si>
  <si>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</si>
  <si>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</si>
  <si>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</si>
  <si>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</si>
  <si>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公益目的</t>
    <rPh sb="0" eb="2">
      <t>コウエキ</t>
    </rPh>
    <rPh sb="2" eb="4">
      <t>モクテキ</t>
    </rPh>
    <phoneticPr fontId="1"/>
  </si>
  <si>
    <t>内部取引</t>
    <rPh sb="0" eb="2">
      <t>ナイブ</t>
    </rPh>
    <rPh sb="2" eb="4">
      <t>トリヒキ</t>
    </rPh>
    <phoneticPr fontId="1"/>
  </si>
  <si>
    <t>事業会計</t>
    <rPh sb="0" eb="2">
      <t>ジギョウ</t>
    </rPh>
    <rPh sb="2" eb="4">
      <t>カイケイ</t>
    </rPh>
    <phoneticPr fontId="1"/>
  </si>
  <si>
    <t>消去</t>
    <rPh sb="0" eb="2">
      <t>ショウキョ</t>
    </rPh>
    <phoneticPr fontId="1"/>
  </si>
  <si>
    <t>公益</t>
    <rPh sb="0" eb="2">
      <t>コウエキ</t>
    </rPh>
    <phoneticPr fontId="1"/>
  </si>
  <si>
    <t>収益</t>
    <rPh sb="0" eb="2">
      <t>シュウエキ</t>
    </rPh>
    <phoneticPr fontId="1"/>
  </si>
  <si>
    <t>法人</t>
    <rPh sb="0" eb="2">
      <t>ホウジン</t>
    </rPh>
    <phoneticPr fontId="1"/>
  </si>
  <si>
    <t>固定資産</t>
    <rPh sb="0" eb="2">
      <t>コテイ</t>
    </rPh>
    <rPh sb="2" eb="4">
      <t>シサン</t>
    </rPh>
    <phoneticPr fontId="1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</si>
  <si>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</si>
  <si>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</si>
  <si>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</si>
  <si>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（1）経常収益</t>
    <rPh sb="3" eb="5">
      <t>ケイジョウ</t>
    </rPh>
    <rPh sb="5" eb="7">
      <t>シュウエキ</t>
    </rPh>
    <phoneticPr fontId="1"/>
  </si>
  <si>
    <t>事業収益</t>
    <rPh sb="0" eb="2">
      <t>ジギョウ</t>
    </rPh>
    <rPh sb="2" eb="4">
      <t>シュウエキ</t>
    </rPh>
    <phoneticPr fontId="1"/>
  </si>
  <si>
    <t>業務受託収益</t>
    <rPh sb="0" eb="2">
      <t>ギョウム</t>
    </rPh>
    <rPh sb="2" eb="4">
      <t>ジュタク</t>
    </rPh>
    <rPh sb="4" eb="6">
      <t>シュウエキ</t>
    </rPh>
    <phoneticPr fontId="1"/>
  </si>
  <si>
    <t>雑収入</t>
    <rPh sb="0" eb="3">
      <t>ザッシュウニュウ</t>
    </rPh>
    <phoneticPr fontId="1"/>
  </si>
  <si>
    <t>経常収益合計</t>
    <rPh sb="0" eb="2">
      <t>ケイジョウ</t>
    </rPh>
    <rPh sb="2" eb="4">
      <t>シュウエキ</t>
    </rPh>
    <rPh sb="4" eb="5">
      <t>ゴウ</t>
    </rPh>
    <rPh sb="5" eb="6">
      <t>ケイ</t>
    </rPh>
    <phoneticPr fontId="1"/>
  </si>
  <si>
    <t>（２）経常費用　</t>
    <rPh sb="3" eb="5">
      <t>ケイジョウ</t>
    </rPh>
    <rPh sb="5" eb="7">
      <t>ヒヨウ</t>
    </rPh>
    <phoneticPr fontId="1"/>
  </si>
  <si>
    <t>事業費</t>
    <rPh sb="0" eb="2">
      <t>ジギョウ</t>
    </rPh>
    <rPh sb="2" eb="3">
      <t>ヒ</t>
    </rPh>
    <phoneticPr fontId="1"/>
  </si>
  <si>
    <t>給与手当</t>
    <rPh sb="0" eb="2">
      <t>キュウヨ</t>
    </rPh>
    <rPh sb="2" eb="4">
      <t>テアテ</t>
    </rPh>
    <phoneticPr fontId="1"/>
  </si>
  <si>
    <t>管理費</t>
    <rPh sb="0" eb="3">
      <t>カンリヒ</t>
    </rPh>
    <phoneticPr fontId="1"/>
  </si>
  <si>
    <t>当期経常収支増減額</t>
    <rPh sb="0" eb="2">
      <t>トウキ</t>
    </rPh>
    <rPh sb="2" eb="4">
      <t>ケイジョウ</t>
    </rPh>
    <rPh sb="4" eb="6">
      <t>シュウシ</t>
    </rPh>
    <rPh sb="6" eb="9">
      <t>ゾウゲンガク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</si>
  <si>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</si>
  <si>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1"/>
  </si>
  <si>
    <t>合　計</t>
    <rPh sb="0" eb="1">
      <t>ゴウ</t>
    </rPh>
    <rPh sb="2" eb="3">
      <t>ケイ</t>
    </rPh>
    <phoneticPr fontId="1"/>
  </si>
  <si>
    <t>消　　去</t>
    <rPh sb="0" eb="1">
      <t>ケ</t>
    </rPh>
    <rPh sb="3" eb="4">
      <t>キョ</t>
    </rPh>
    <phoneticPr fontId="1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</si>
  <si>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</si>
  <si>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(１)経常収益</t>
    <rPh sb="3" eb="5">
      <t>ケイジョウ</t>
    </rPh>
    <rPh sb="5" eb="7">
      <t>シュウエキ</t>
    </rPh>
    <phoneticPr fontId="1"/>
  </si>
  <si>
    <t>業務受託事業収益（石川県）</t>
    <rPh sb="0" eb="2">
      <t>ギョウム</t>
    </rPh>
    <rPh sb="2" eb="4">
      <t>ジュタク</t>
    </rPh>
    <rPh sb="4" eb="6">
      <t>ジギョウ</t>
    </rPh>
    <rPh sb="6" eb="8">
      <t>シュウエキ</t>
    </rPh>
    <rPh sb="9" eb="12">
      <t>イシカワケン</t>
    </rPh>
    <phoneticPr fontId="1"/>
  </si>
  <si>
    <t>経常収益合計</t>
    <rPh sb="0" eb="2">
      <t>ケイジョウ</t>
    </rPh>
    <rPh sb="2" eb="4">
      <t>シュウエキ</t>
    </rPh>
    <rPh sb="4" eb="6">
      <t>ゴウケイ</t>
    </rPh>
    <phoneticPr fontId="1"/>
  </si>
  <si>
    <t>（２）経常費用</t>
    <rPh sb="3" eb="5">
      <t>ケイジョウ</t>
    </rPh>
    <rPh sb="5" eb="7">
      <t>ヒヨウ</t>
    </rPh>
    <phoneticPr fontId="1"/>
  </si>
  <si>
    <t>経常費用合計</t>
    <rPh sb="0" eb="2">
      <t>ケイジョウ</t>
    </rPh>
    <rPh sb="2" eb="4">
      <t>ヒヨウ</t>
    </rPh>
    <rPh sb="4" eb="5">
      <t>ゴウ</t>
    </rPh>
    <rPh sb="5" eb="6">
      <t>ケイ</t>
    </rPh>
    <phoneticPr fontId="1"/>
  </si>
  <si>
    <t>財産目録</t>
    <rPh sb="0" eb="2">
      <t>ザイサン</t>
    </rPh>
    <rPh sb="2" eb="4">
      <t>モクロク</t>
    </rPh>
    <phoneticPr fontId="1"/>
  </si>
  <si>
    <t>科　　　　目</t>
    <rPh sb="0" eb="1">
      <t>カ</t>
    </rPh>
    <rPh sb="5" eb="6">
      <t>メ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</si>
  <si>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</si>
  <si>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</si>
  <si>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</si>
  <si>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</si>
  <si>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</si>
  <si>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</si>
  <si>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</si>
  <si>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</si>
  <si>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ゆうちょ銀行</t>
    <rPh sb="4" eb="6">
      <t>ギンコウ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</si>
  <si>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</si>
  <si>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パソコン・プロジェクター</t>
    <phoneticPr fontId="1"/>
  </si>
  <si>
    <t>業務処理用</t>
    <rPh sb="0" eb="2">
      <t>ギョウム</t>
    </rPh>
    <rPh sb="2" eb="5">
      <t>ショリヨウ</t>
    </rPh>
    <phoneticPr fontId="1"/>
  </si>
  <si>
    <t>相談電話・電話モニター</t>
    <rPh sb="0" eb="2">
      <t>ソウダン</t>
    </rPh>
    <rPh sb="2" eb="4">
      <t>デンワ</t>
    </rPh>
    <rPh sb="5" eb="7">
      <t>デンワ</t>
    </rPh>
    <phoneticPr fontId="1"/>
  </si>
  <si>
    <t>相談業務用</t>
    <rPh sb="0" eb="2">
      <t>ソウダン</t>
    </rPh>
    <rPh sb="2" eb="4">
      <t>ギョウム</t>
    </rPh>
    <rPh sb="4" eb="5">
      <t>ヨウ</t>
    </rPh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</si>
  <si>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</si>
  <si>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</si>
  <si>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金沢教育事務所</t>
    <rPh sb="0" eb="2">
      <t>カナザワ</t>
    </rPh>
    <rPh sb="2" eb="4">
      <t>キョウイク</t>
    </rPh>
    <rPh sb="4" eb="6">
      <t>ジム</t>
    </rPh>
    <rPh sb="6" eb="7">
      <t>ショ</t>
    </rPh>
    <phoneticPr fontId="1"/>
  </si>
  <si>
    <t>社会保険料・源泉所得税・市県民税</t>
    <rPh sb="0" eb="2">
      <t>シャカイ</t>
    </rPh>
    <rPh sb="2" eb="5">
      <t>ホケンリョウ</t>
    </rPh>
    <rPh sb="6" eb="8">
      <t>ゲンセン</t>
    </rPh>
    <rPh sb="8" eb="11">
      <t>ショトクゼイ</t>
    </rPh>
    <rPh sb="12" eb="13">
      <t>シ</t>
    </rPh>
    <rPh sb="13" eb="16">
      <t>ケンミンゼイ</t>
    </rPh>
    <phoneticPr fontId="1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</si>
  <si>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1"/>
  </si>
  <si>
    <t>１．重要な会計方針</t>
    <rPh sb="2" eb="4">
      <t>ジュウヨウ</t>
    </rPh>
    <rPh sb="5" eb="7">
      <t>カイケイ</t>
    </rPh>
    <rPh sb="7" eb="9">
      <t>ホウシン</t>
    </rPh>
    <phoneticPr fontId="1"/>
  </si>
  <si>
    <t>（１）固定資産の減価償却の方法</t>
    <rPh sb="3" eb="5">
      <t>コテイ</t>
    </rPh>
    <rPh sb="5" eb="7">
      <t>シサン</t>
    </rPh>
    <rPh sb="8" eb="10">
      <t>ゲンカ</t>
    </rPh>
    <rPh sb="10" eb="12">
      <t>ショウキャク</t>
    </rPh>
    <rPh sb="13" eb="15">
      <t>ホウホウ</t>
    </rPh>
    <phoneticPr fontId="1"/>
  </si>
  <si>
    <t xml:space="preserve">  固定資産については、定額法により減価償却をしている。</t>
    <rPh sb="2" eb="4">
      <t>コテイ</t>
    </rPh>
    <rPh sb="4" eb="6">
      <t>シサン</t>
    </rPh>
    <rPh sb="12" eb="14">
      <t>テイガク</t>
    </rPh>
    <rPh sb="14" eb="15">
      <t>ホウ</t>
    </rPh>
    <rPh sb="18" eb="20">
      <t>ゲンカ</t>
    </rPh>
    <rPh sb="20" eb="22">
      <t>ショウキャク</t>
    </rPh>
    <phoneticPr fontId="1"/>
  </si>
  <si>
    <t>（２）消費税の会計処理</t>
    <rPh sb="3" eb="6">
      <t>ショウヒゼイ</t>
    </rPh>
    <rPh sb="7" eb="9">
      <t>カイケイ</t>
    </rPh>
    <rPh sb="9" eb="11">
      <t>ショリ</t>
    </rPh>
    <phoneticPr fontId="1"/>
  </si>
  <si>
    <t xml:space="preserve">  課税事業者でないため、税込方式によっている。</t>
    <rPh sb="2" eb="4">
      <t>カゼイ</t>
    </rPh>
    <rPh sb="4" eb="7">
      <t>ジギョウシャ</t>
    </rPh>
    <rPh sb="13" eb="15">
      <t>ゼイコミ</t>
    </rPh>
    <rPh sb="15" eb="17">
      <t>ホウシキ</t>
    </rPh>
    <phoneticPr fontId="1"/>
  </si>
  <si>
    <t>２．会計方針の変更</t>
    <rPh sb="2" eb="4">
      <t>カイケイ</t>
    </rPh>
    <rPh sb="4" eb="6">
      <t>ホウシン</t>
    </rPh>
    <rPh sb="7" eb="9">
      <t>ヘンコウ</t>
    </rPh>
    <phoneticPr fontId="1"/>
  </si>
  <si>
    <t>（１）公益目的事業の表示</t>
    <rPh sb="3" eb="5">
      <t>コウエキ</t>
    </rPh>
    <rPh sb="5" eb="7">
      <t>モクテキ</t>
    </rPh>
    <rPh sb="7" eb="9">
      <t>ジギョウ</t>
    </rPh>
    <rPh sb="10" eb="12">
      <t>ヒョウジ</t>
    </rPh>
    <phoneticPr fontId="1"/>
  </si>
  <si>
    <t xml:space="preserve">  日本財団の助成金に係る事業が含まれている。</t>
    <rPh sb="2" eb="4">
      <t>ニホン</t>
    </rPh>
    <rPh sb="4" eb="6">
      <t>ザイダン</t>
    </rPh>
    <rPh sb="7" eb="10">
      <t>ジョセイキン</t>
    </rPh>
    <rPh sb="11" eb="12">
      <t>カカ</t>
    </rPh>
    <rPh sb="13" eb="15">
      <t>ジギョウ</t>
    </rPh>
    <rPh sb="16" eb="17">
      <t>フク</t>
    </rPh>
    <phoneticPr fontId="1"/>
  </si>
  <si>
    <t>貸借対照表内訳表</t>
    <rPh sb="0" eb="2">
      <t>タイシャク</t>
    </rPh>
    <rPh sb="2" eb="5">
      <t>タイショウヒョウ</t>
    </rPh>
    <rPh sb="5" eb="7">
      <t>ウチワケ</t>
    </rPh>
    <rPh sb="7" eb="8">
      <t>ヒョウ</t>
    </rPh>
    <phoneticPr fontId="1"/>
  </si>
  <si>
    <t>雑収入</t>
    <rPh sb="0" eb="3">
      <t>ザツシュウニュウ</t>
    </rPh>
    <phoneticPr fontId="1"/>
  </si>
  <si>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</si>
  <si>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前払金</t>
    <rPh sb="0" eb="1">
      <t>マエ</t>
    </rPh>
    <rPh sb="1" eb="2">
      <t>ハラ</t>
    </rPh>
    <rPh sb="2" eb="3">
      <t>キン</t>
    </rPh>
    <phoneticPr fontId="1"/>
  </si>
  <si>
    <t>前払金</t>
    <rPh sb="0" eb="2">
      <t>マエバラ</t>
    </rPh>
    <rPh sb="2" eb="3">
      <t>キン</t>
    </rPh>
    <phoneticPr fontId="1"/>
  </si>
  <si>
    <t>　</t>
    <phoneticPr fontId="1"/>
  </si>
  <si>
    <t>令和３年３月３１日現在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</si>
  <si>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令和３年度分ボランティア保険</t>
    <rPh sb="0" eb="1">
      <t>レイ</t>
    </rPh>
    <rPh sb="1" eb="2">
      <t>ワ</t>
    </rPh>
    <rPh sb="3" eb="5">
      <t>ネンド</t>
    </rPh>
    <rPh sb="5" eb="6">
      <t>ブン</t>
    </rPh>
    <rPh sb="12" eb="14">
      <t>ホケン</t>
    </rPh>
    <phoneticPr fontId="1"/>
  </si>
  <si>
    <t>令和３年3月分　光熱水料費</t>
    <rPh sb="0" eb="1">
      <t>レイ</t>
    </rPh>
    <rPh sb="1" eb="2">
      <t>ワ</t>
    </rPh>
    <rPh sb="3" eb="4">
      <t>ネン</t>
    </rPh>
    <rPh sb="8" eb="10">
      <t>コウネツ</t>
    </rPh>
    <rPh sb="10" eb="13">
      <t>スイリョウヒ</t>
    </rPh>
    <phoneticPr fontId="1"/>
  </si>
  <si>
    <t>令和３年度賛助会費</t>
    <rPh sb="0" eb="2">
      <t>レイワ</t>
    </rPh>
    <rPh sb="3" eb="5">
      <t>ネンド</t>
    </rPh>
    <rPh sb="5" eb="7">
      <t>サンジョ</t>
    </rPh>
    <rPh sb="7" eb="9">
      <t>カイヒ</t>
    </rPh>
    <phoneticPr fontId="1"/>
  </si>
  <si>
    <t>　個人３</t>
    <rPh sb="1" eb="3">
      <t>コジン</t>
    </rPh>
    <phoneticPr fontId="1"/>
  </si>
  <si>
    <t>個人200名   213口　　
団体51　団体 54口</t>
    <rPh sb="0" eb="2">
      <t>コジン</t>
    </rPh>
    <rPh sb="5" eb="6">
      <t>メイ</t>
    </rPh>
    <rPh sb="12" eb="13">
      <t>クチ</t>
    </rPh>
    <rPh sb="16" eb="18">
      <t>ダンタイ</t>
    </rPh>
    <rPh sb="21" eb="23">
      <t>ダンタイ</t>
    </rPh>
    <rPh sb="26" eb="27">
      <t>クチ</t>
    </rPh>
    <phoneticPr fontId="1"/>
  </si>
  <si>
    <t>前払金</t>
    <rPh sb="0" eb="3">
      <t>マエバライキン</t>
    </rPh>
    <phoneticPr fontId="1"/>
  </si>
  <si>
    <t>収益事業収入</t>
    <rPh sb="0" eb="2">
      <t>シュウエキ</t>
    </rPh>
    <rPh sb="2" eb="4">
      <t>ジギョウ</t>
    </rPh>
    <rPh sb="4" eb="6">
      <t>シュウニュウ</t>
    </rPh>
    <phoneticPr fontId="1"/>
  </si>
  <si>
    <t>自動販売機収益事業収入</t>
    <rPh sb="0" eb="2">
      <t>ジドウ</t>
    </rPh>
    <rPh sb="2" eb="5">
      <t>ハンバイキ</t>
    </rPh>
    <rPh sb="5" eb="7">
      <t>シュウエキ</t>
    </rPh>
    <rPh sb="7" eb="9">
      <t>ジギョウ</t>
    </rPh>
    <rPh sb="9" eb="11">
      <t>シュウニュウ</t>
    </rPh>
    <phoneticPr fontId="1"/>
  </si>
  <si>
    <t>試算表</t>
    <rPh sb="0" eb="3">
      <t>シサンヒョウ</t>
    </rPh>
    <phoneticPr fontId="1"/>
  </si>
  <si>
    <t>公益社団法人　石川被害者サポートセンター</t>
    <rPh sb="0" eb="2">
      <t>コウエキ</t>
    </rPh>
    <rPh sb="2" eb="4">
      <t>シャダン</t>
    </rPh>
    <rPh sb="4" eb="6">
      <t>ホウジン</t>
    </rPh>
    <rPh sb="7" eb="9">
      <t>イシカワ</t>
    </rPh>
    <rPh sb="9" eb="12">
      <t>ヒガイシャ</t>
    </rPh>
    <phoneticPr fontId="1"/>
  </si>
  <si>
    <t>令和２年４月１日～令和３年３月３１日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1"/>
  </si>
  <si>
    <t>勘定科目</t>
    <rPh sb="0" eb="2">
      <t>カンジョウ</t>
    </rPh>
    <rPh sb="2" eb="4">
      <t>カモク</t>
    </rPh>
    <phoneticPr fontId="1"/>
  </si>
  <si>
    <t>前残</t>
    <rPh sb="0" eb="1">
      <t>ゼン</t>
    </rPh>
    <rPh sb="1" eb="2">
      <t>ザン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</si>
  <si>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</si>
  <si>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</si>
  <si>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残高</t>
    <rPh sb="0" eb="1">
      <t>ザン</t>
    </rPh>
    <rPh sb="1" eb="2">
      <t>ダカ</t>
    </rPh>
    <phoneticPr fontId="1"/>
  </si>
  <si>
    <t>諸口</t>
    <rPh sb="0" eb="1">
      <t>ショ</t>
    </rPh>
    <rPh sb="1" eb="2">
      <t>グチ</t>
    </rPh>
    <phoneticPr fontId="1"/>
  </si>
  <si>
    <t>普通：北國（香）</t>
    <rPh sb="0" eb="2">
      <t>フツウ</t>
    </rPh>
    <rPh sb="3" eb="5">
      <t>ホッコク</t>
    </rPh>
    <rPh sb="6" eb="7">
      <t>コウ</t>
    </rPh>
    <phoneticPr fontId="1"/>
  </si>
  <si>
    <t>普通：北國（日本）</t>
    <rPh sb="0" eb="2">
      <t>フツウ</t>
    </rPh>
    <rPh sb="3" eb="5">
      <t>ホッコク</t>
    </rPh>
    <rPh sb="6" eb="7">
      <t>ヒ</t>
    </rPh>
    <rPh sb="7" eb="8">
      <t>ホン</t>
    </rPh>
    <phoneticPr fontId="1"/>
  </si>
  <si>
    <t>普通：北國（委託）</t>
    <rPh sb="0" eb="2">
      <t>フツウ</t>
    </rPh>
    <rPh sb="3" eb="5">
      <t>ホッコク</t>
    </rPh>
    <rPh sb="6" eb="8">
      <t>イタク</t>
    </rPh>
    <phoneticPr fontId="1"/>
  </si>
  <si>
    <t>普通：ゆ　う　ち　ょ　</t>
    <rPh sb="0" eb="2">
      <t>フツウ</t>
    </rPh>
    <phoneticPr fontId="1"/>
  </si>
  <si>
    <t>前払金</t>
    <rPh sb="0" eb="1">
      <t>マエ</t>
    </rPh>
    <rPh sb="1" eb="2">
      <t>バライ</t>
    </rPh>
    <rPh sb="2" eb="3">
      <t>キン</t>
    </rPh>
    <phoneticPr fontId="1"/>
  </si>
  <si>
    <t>仮払金</t>
    <rPh sb="0" eb="2">
      <t>カリバライ</t>
    </rPh>
    <rPh sb="2" eb="3">
      <t>キン</t>
    </rPh>
    <phoneticPr fontId="1"/>
  </si>
  <si>
    <t>【流動資産】</t>
    <rPh sb="1" eb="3">
      <t>リュウドウ</t>
    </rPh>
    <rPh sb="3" eb="5">
      <t>シサン</t>
    </rPh>
    <phoneticPr fontId="1"/>
  </si>
  <si>
    <t>器具備品</t>
    <rPh sb="0" eb="2">
      <t>キグ</t>
    </rPh>
    <rPh sb="2" eb="4">
      <t>ビヒン</t>
    </rPh>
    <phoneticPr fontId="1"/>
  </si>
  <si>
    <t>敷金</t>
    <rPh sb="0" eb="2">
      <t>シキキン</t>
    </rPh>
    <phoneticPr fontId="1"/>
  </si>
  <si>
    <t>【固定資産】</t>
    <rPh sb="1" eb="3">
      <t>コテイ</t>
    </rPh>
    <rPh sb="3" eb="5">
      <t>シサン</t>
    </rPh>
    <phoneticPr fontId="1"/>
  </si>
  <si>
    <t>《資産合計》</t>
    <rPh sb="1" eb="3">
      <t>シサン</t>
    </rPh>
    <rPh sb="3" eb="5">
      <t>ゴウケイ</t>
    </rPh>
    <phoneticPr fontId="1"/>
  </si>
  <si>
    <t>未払金</t>
    <rPh sb="0" eb="2">
      <t>ミハラ</t>
    </rPh>
    <rPh sb="2" eb="3">
      <t>キン</t>
    </rPh>
    <phoneticPr fontId="1"/>
  </si>
  <si>
    <t>前受金</t>
    <rPh sb="0" eb="2">
      <t>マエウ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</si>
  <si>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</si>
  <si>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仮受金</t>
    <rPh sb="0" eb="2">
      <t>カリウケ</t>
    </rPh>
    <rPh sb="2" eb="3">
      <t>キン</t>
    </rPh>
    <phoneticPr fontId="1"/>
  </si>
  <si>
    <t>【流動負債】</t>
    <rPh sb="1" eb="3">
      <t>リュウドウ</t>
    </rPh>
    <rPh sb="3" eb="5">
      <t>フサイ</t>
    </rPh>
    <phoneticPr fontId="1"/>
  </si>
  <si>
    <t>《負債合計》</t>
    <rPh sb="1" eb="3">
      <t>フサイ</t>
    </rPh>
    <rPh sb="3" eb="5">
      <t>ゴウケイ</t>
    </rPh>
    <phoneticPr fontId="1"/>
  </si>
  <si>
    <t>《正味財産合計》</t>
    <rPh sb="1" eb="3">
      <t>ショウミ</t>
    </rPh>
    <rPh sb="3" eb="5">
      <t>ザイサン</t>
    </rPh>
    <rPh sb="5" eb="7">
      <t>ゴウケイ</t>
    </rPh>
    <phoneticPr fontId="1"/>
  </si>
  <si>
    <t>《負債及び正味財産合計》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1"/>
  </si>
  <si>
    <t>受取正会員費</t>
    <rPh sb="0" eb="2">
      <t>ウケトリ</t>
    </rPh>
    <rPh sb="2" eb="5">
      <t>セイカイイン</t>
    </rPh>
    <rPh sb="5" eb="6">
      <t>ヒ</t>
    </rPh>
    <phoneticPr fontId="1"/>
  </si>
  <si>
    <t>受取賛助会員費</t>
    <rPh sb="0" eb="2">
      <t>ウケトリ</t>
    </rPh>
    <rPh sb="2" eb="4">
      <t>サンジョ</t>
    </rPh>
    <rPh sb="4" eb="6">
      <t>カイイン</t>
    </rPh>
    <rPh sb="6" eb="7">
      <t>ヒ</t>
    </rPh>
    <phoneticPr fontId="1"/>
  </si>
  <si>
    <t>受取事業受託費</t>
    <rPh sb="0" eb="2">
      <t>ウケトリ</t>
    </rPh>
    <rPh sb="2" eb="4">
      <t>ジギョウ</t>
    </rPh>
    <rPh sb="4" eb="6">
      <t>ジュタク</t>
    </rPh>
    <rPh sb="6" eb="7">
      <t>ヒ</t>
    </rPh>
    <phoneticPr fontId="1"/>
  </si>
  <si>
    <t>受取補助金</t>
    <rPh sb="0" eb="2">
      <t>ウケトリ</t>
    </rPh>
    <rPh sb="2" eb="5">
      <t>ホジョキン</t>
    </rPh>
    <phoneticPr fontId="1"/>
  </si>
  <si>
    <t>【経常収益】</t>
    <rPh sb="1" eb="3">
      <t>ケイジョウ</t>
    </rPh>
    <rPh sb="3" eb="5">
      <t>シュウエキ</t>
    </rPh>
    <phoneticPr fontId="1"/>
  </si>
  <si>
    <t>事）</t>
    <rPh sb="0" eb="1">
      <t>ジ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</si>
  <si>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</si>
  <si>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</si>
  <si>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備品</t>
    <rPh sb="0" eb="2">
      <t>ビヒン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</si>
  <si>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</si>
  <si>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光熱水料費</t>
    <rPh sb="0" eb="2">
      <t>コウネツ</t>
    </rPh>
    <rPh sb="2" eb="5">
      <t>スイリョウヒ</t>
    </rPh>
    <phoneticPr fontId="1"/>
  </si>
  <si>
    <t>賃借料</t>
    <rPh sb="0" eb="2">
      <t>チンシャク</t>
    </rPh>
    <rPh sb="2" eb="3">
      <t>リョウ</t>
    </rPh>
    <phoneticPr fontId="1"/>
  </si>
  <si>
    <t>保険料</t>
    <rPh sb="0" eb="2">
      <t>ホケン</t>
    </rPh>
    <rPh sb="2" eb="3">
      <t>リョウ</t>
    </rPh>
    <phoneticPr fontId="1"/>
  </si>
  <si>
    <t>委託費</t>
    <rPh sb="0" eb="2">
      <t>イタク</t>
    </rPh>
    <rPh sb="2" eb="3">
      <t>ヒ</t>
    </rPh>
    <phoneticPr fontId="1"/>
  </si>
  <si>
    <t>直接支援</t>
    <rPh sb="0" eb="2">
      <t>チョクセツ</t>
    </rPh>
    <rPh sb="2" eb="4">
      <t>シエン</t>
    </rPh>
    <phoneticPr fontId="1"/>
  </si>
  <si>
    <t>雑貨</t>
    <rPh sb="0" eb="2">
      <t>ザッカ</t>
    </rPh>
    <phoneticPr fontId="1"/>
  </si>
  <si>
    <t>備品（日本）</t>
    <rPh sb="0" eb="2">
      <t>ビヒン</t>
    </rPh>
    <rPh sb="3" eb="5">
      <t>ニホン</t>
    </rPh>
    <phoneticPr fontId="1"/>
  </si>
  <si>
    <t>通信（日本）</t>
    <rPh sb="0" eb="2">
      <t>ツウシン</t>
    </rPh>
    <rPh sb="3" eb="5">
      <t>ニホン</t>
    </rPh>
    <phoneticPr fontId="1"/>
  </si>
  <si>
    <t>印刷（日本）</t>
    <rPh sb="0" eb="2">
      <t>インサツ</t>
    </rPh>
    <rPh sb="3" eb="5">
      <t>ニホン</t>
    </rPh>
    <phoneticPr fontId="1"/>
  </si>
  <si>
    <t>諸謝金（日本）</t>
    <rPh sb="0" eb="1">
      <t>ショ</t>
    </rPh>
    <rPh sb="1" eb="3">
      <t>シャキン</t>
    </rPh>
    <rPh sb="4" eb="6">
      <t>ニホン</t>
    </rPh>
    <phoneticPr fontId="1"/>
  </si>
  <si>
    <t>【事業費】</t>
    <rPh sb="1" eb="4">
      <t>ジギョウヒ</t>
    </rPh>
    <phoneticPr fontId="1"/>
  </si>
  <si>
    <t>管）</t>
    <rPh sb="0" eb="1">
      <t>カン</t>
    </rPh>
    <phoneticPr fontId="1"/>
  </si>
  <si>
    <r>
      <t>委託費</t>
    </r>
    <r>
      <rPr>
        <sz val="10"/>
        <color theme="1"/>
        <rFont val="ＭＳ Ｐ明朝"/>
        <family val="1"/>
        <charset val="128"/>
      </rPr>
      <t>（税理士委託料）</t>
    </r>
    <rPh sb="0" eb="2">
      <t>イタク</t>
    </rPh>
    <rPh sb="2" eb="3">
      <t>ヒ</t>
    </rPh>
    <rPh sb="4" eb="7">
      <t>ゼイリシ</t>
    </rPh>
    <rPh sb="7" eb="9">
      <t>イタク</t>
    </rPh>
    <rPh sb="9" eb="10">
      <t>リョウ</t>
    </rPh>
    <phoneticPr fontId="1"/>
  </si>
  <si>
    <t>【管理費】</t>
    <rPh sb="1" eb="4">
      <t>カンリヒ</t>
    </rPh>
    <phoneticPr fontId="1"/>
  </si>
  <si>
    <t>《経常費用》</t>
    <rPh sb="1" eb="3">
      <t>ケイジョウ</t>
    </rPh>
    <rPh sb="3" eb="5">
      <t>ヒヨウ</t>
    </rPh>
    <phoneticPr fontId="1"/>
  </si>
  <si>
    <t>《税引前一般正味財産増減額》</t>
    <rPh sb="1" eb="3">
      <t>ゼイビ</t>
    </rPh>
    <rPh sb="3" eb="4">
      <t>マエ</t>
    </rPh>
    <rPh sb="4" eb="6">
      <t>イッパン</t>
    </rPh>
    <rPh sb="6" eb="8">
      <t>ショウミ</t>
    </rPh>
    <rPh sb="8" eb="10">
      <t>ザイサン</t>
    </rPh>
    <rPh sb="10" eb="12">
      <t>ゾウゲン</t>
    </rPh>
    <rPh sb="12" eb="13">
      <t>ガク</t>
    </rPh>
    <phoneticPr fontId="1"/>
  </si>
  <si>
    <t>《当期一般正味財産増減額》</t>
    <rPh sb="1" eb="3">
      <t>トウキ</t>
    </rPh>
    <rPh sb="3" eb="5">
      <t>イッパン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</si>
  <si>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一般正財期首残</t>
    <rPh sb="0" eb="2">
      <t>イッパン</t>
    </rPh>
    <rPh sb="2" eb="3">
      <t>セイ</t>
    </rPh>
    <rPh sb="3" eb="4">
      <t>ザイ</t>
    </rPh>
    <rPh sb="4" eb="6">
      <t>キシュ</t>
    </rPh>
    <rPh sb="6" eb="7">
      <t>ザン</t>
    </rPh>
    <phoneticPr fontId="1"/>
  </si>
  <si>
    <t>【一般正味財産期首残高】</t>
    <rPh sb="1" eb="3">
      <t>イッパン</t>
    </rPh>
    <rPh sb="3" eb="5">
      <t>ショウミ</t>
    </rPh>
    <rPh sb="5" eb="7">
      <t>ザイサン</t>
    </rPh>
    <rPh sb="7" eb="9">
      <t>キシュ</t>
    </rPh>
    <rPh sb="9" eb="11">
      <t>ザンダカ</t>
    </rPh>
    <phoneticPr fontId="1"/>
  </si>
  <si>
    <t>《一般正味財産期末残高》</t>
    <rPh sb="1" eb="3">
      <t>イッパン</t>
    </rPh>
    <rPh sb="3" eb="5">
      <t>ショウミ</t>
    </rPh>
    <rPh sb="5" eb="7">
      <t>ザイサン</t>
    </rPh>
    <rPh sb="7" eb="9">
      <t>キマツ</t>
    </rPh>
    <rPh sb="9" eb="10">
      <t>ザン</t>
    </rPh>
    <rPh sb="10" eb="11">
      <t>ダカ</t>
    </rPh>
    <phoneticPr fontId="1"/>
  </si>
  <si>
    <t>《正味財産期末残高》</t>
    <rPh sb="1" eb="3">
      <t>ショウミ</t>
    </rPh>
    <rPh sb="3" eb="5">
      <t>ザイサン</t>
    </rPh>
    <rPh sb="5" eb="7">
      <t>キマツ</t>
    </rPh>
    <rPh sb="7" eb="8">
      <t>ザン</t>
    </rPh>
    <rPh sb="8" eb="9">
      <t>ダカ</t>
    </rPh>
    <phoneticPr fontId="1"/>
  </si>
  <si>
    <t>R元年期末</t>
    <rPh sb="1" eb="2">
      <t>ガン</t>
    </rPh>
    <rPh sb="2" eb="3">
      <t>ネン</t>
    </rPh>
    <rPh sb="3" eb="5">
      <t>キマツ</t>
    </rPh>
    <phoneticPr fontId="1"/>
  </si>
  <si>
    <t>R２年収入</t>
    <rPh sb="2" eb="3">
      <t>ネン</t>
    </rPh>
    <rPh sb="3" eb="5">
      <t>シュウニュウ</t>
    </rPh>
    <phoneticPr fontId="1"/>
  </si>
  <si>
    <t>R２年支出</t>
    <rPh sb="2" eb="3">
      <t>ネン</t>
    </rPh>
    <rPh sb="3" eb="5">
      <t>シシュツ</t>
    </rPh>
    <phoneticPr fontId="1"/>
  </si>
  <si>
    <t>R２年差額</t>
    <rPh sb="2" eb="3">
      <t>ネン</t>
    </rPh>
    <rPh sb="3" eb="5">
      <t>サガク</t>
    </rPh>
    <phoneticPr fontId="1"/>
  </si>
  <si>
    <t>R２年負債</t>
    <rPh sb="2" eb="3">
      <t>ネン</t>
    </rPh>
    <rPh sb="3" eb="5">
      <t>フサイ</t>
    </rPh>
    <phoneticPr fontId="1"/>
  </si>
  <si>
    <t>流動資産</t>
    <rPh sb="0" eb="2">
      <t>リュウドウ</t>
    </rPh>
    <rPh sb="2" eb="4">
      <t>シサン</t>
    </rPh>
    <phoneticPr fontId="1"/>
  </si>
  <si>
    <t>第２号議案(その１）</t>
    <rPh sb="0" eb="1">
      <t>ダイ</t>
    </rPh>
    <rPh sb="2" eb="3">
      <t>ゴウ</t>
    </rPh>
    <rPh sb="3" eb="5">
      <t>ギアン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</si>
  <si>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</si>
  <si>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第２号議案（その３）</t>
    <rPh sb="0" eb="1">
      <t>ダイ</t>
    </rPh>
    <rPh sb="2" eb="3">
      <t>ゴウ</t>
    </rPh>
    <rPh sb="3" eb="5">
      <t>ギアン</t>
    </rPh>
    <phoneticPr fontId="1"/>
  </si>
  <si>
    <t>第２号議案（その４）</t>
    <rPh sb="0" eb="1">
      <t>ダイ</t>
    </rPh>
    <rPh sb="2" eb="3">
      <t>ゴウ</t>
    </rPh>
    <rPh sb="3" eb="5">
      <t>ギアン</t>
    </rPh>
    <phoneticPr fontId="1"/>
  </si>
  <si>
    <t>第２号議案（その５)</t>
    <rPh sb="0" eb="1">
      <t>ダイ</t>
    </rPh>
    <rPh sb="2" eb="3">
      <t>ゴウ</t>
    </rPh>
    <rPh sb="3" eb="5">
      <t>ギアン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</si>
  <si>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</si>
  <si>
    <t>第２号議案（その７）</t>
    <rPh sb="0" eb="1">
      <t>ダイ</t>
    </rPh>
    <rPh sb="2" eb="3">
      <t>ゴウ</t>
    </rPh>
    <rPh sb="3" eb="5">
      <t>ギアン</t>
    </rPh>
    <phoneticPr fontId="1"/>
  </si>
  <si>
    <t>第３号議案</t>
    <rPh sb="0" eb="1">
      <t>ダイ</t>
    </rPh>
    <rPh sb="2" eb="3">
      <t>ゴウ</t>
    </rPh>
    <rPh sb="3" eb="5">
      <t>ギアン</t>
    </rPh>
    <phoneticPr fontId="1"/>
  </si>
  <si>
    <t>令和３年度予算（案）</t>
    <rPh sb="0" eb="1">
      <t>レイ</t>
    </rPh>
    <rPh sb="1" eb="2">
      <t>ワ</t>
    </rPh>
    <rPh sb="3" eb="5">
      <t>ネンド</t>
    </rPh>
    <rPh sb="5" eb="7">
      <t>ヨサン</t>
    </rPh>
    <rPh sb="8" eb="9">
      <t>アン</t>
    </rPh>
    <phoneticPr fontId="1"/>
  </si>
  <si>
    <t>予算合計</t>
    <rPh sb="0" eb="2">
      <t>ヨサン</t>
    </rPh>
    <rPh sb="2" eb="4">
      <t>ゴウケイ</t>
    </rPh>
    <phoneticPr fontId="1"/>
  </si>
  <si>
    <t>（A）</t>
    <phoneticPr fontId="1"/>
  </si>
  <si>
    <t>前年度予算</t>
    <rPh sb="0" eb="3">
      <t>ゼンネンド</t>
    </rPh>
    <rPh sb="3" eb="5">
      <t>ヨサン</t>
    </rPh>
    <phoneticPr fontId="1"/>
  </si>
  <si>
    <t>（B）</t>
    <phoneticPr fontId="1"/>
  </si>
  <si>
    <t>（A）－（B）</t>
    <phoneticPr fontId="1"/>
  </si>
  <si>
    <t>個人     名       口　
団体      団体　   口</t>
    <rPh sb="0" eb="2">
      <t>コジン</t>
    </rPh>
    <rPh sb="7" eb="8">
      <t>メイ</t>
    </rPh>
    <rPh sb="15" eb="16">
      <t>クチ</t>
    </rPh>
    <rPh sb="18" eb="20">
      <t>ダンタイ</t>
    </rPh>
    <rPh sb="26" eb="28">
      <t>ダンタイ</t>
    </rPh>
    <rPh sb="32" eb="33">
      <t>クチ</t>
    </rPh>
    <phoneticPr fontId="1"/>
  </si>
  <si>
    <t>令和３年４月１日から令和４年３月３１日まで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</si>
  <si>
    <t>一般寄付、募金箱　　　　　　　　　　寄付金付自販機　　　　　　　　
ホンデリング</t>
    <rPh sb="0" eb="2">
      <t>イッパン</t>
    </rPh>
    <rPh sb="2" eb="4">
      <t>キフ</t>
    </rPh>
    <rPh sb="5" eb="8">
      <t>ボキンバコ</t>
    </rPh>
    <phoneticPr fontId="1"/>
  </si>
  <si>
    <t>相談等手当費</t>
    <rPh sb="0" eb="3">
      <t>ソウダントウ</t>
    </rPh>
    <rPh sb="3" eb="5">
      <t>テアテ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</si>
</sst>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distributed" vertical="center" shrinkToFit="1"/>
    </xf>
    <xf numFmtId="38" fontId="6" fillId="0" borderId="1" xfId="1" applyFont="1" applyFill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indent="2" shrinkToFit="1"/>
    </xf>
    <xf numFmtId="0" fontId="6" fillId="0" borderId="1" xfId="0" applyFont="1" applyBorder="1" applyAlignment="1">
      <alignment horizontal="distributed" vertical="center" inden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distributed" vertical="center" indent="1" shrinkToFit="1"/>
    </xf>
    <xf numFmtId="38" fontId="6" fillId="2" borderId="1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3" fontId="6" fillId="0" borderId="1" xfId="1" applyNumberFormat="1" applyFont="1" applyFill="1" applyBorder="1" applyAlignment="1">
      <alignment vertical="center" shrinkToFit="1"/>
    </xf>
    <xf numFmtId="3" fontId="6" fillId="2" borderId="1" xfId="1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3" fontId="6" fillId="0" borderId="1" xfId="1" applyNumberFormat="1" applyFont="1" applyBorder="1" applyAlignment="1">
      <alignment vertical="center" shrinkToFit="1"/>
    </xf>
    <xf numFmtId="14" fontId="0" fillId="0" borderId="0" xfId="0" applyNumberFormat="1" applyAlignment="1">
      <alignment horizontal="right" vertical="center" inden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38" fontId="8" fillId="0" borderId="13" xfId="1" applyFont="1" applyFill="1" applyBorder="1" applyAlignment="1">
      <alignment vertical="center" shrinkToFit="1"/>
    </xf>
    <xf numFmtId="3" fontId="8" fillId="0" borderId="14" xfId="1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4" shrinkToFit="1"/>
    </xf>
    <xf numFmtId="0" fontId="6" fillId="0" borderId="12" xfId="0" applyFont="1" applyFill="1" applyBorder="1" applyAlignment="1">
      <alignment horizontal="distributed" vertical="center" indent="2" shrinkToFit="1"/>
    </xf>
    <xf numFmtId="38" fontId="8" fillId="0" borderId="1" xfId="1" applyFont="1" applyFill="1" applyBorder="1" applyAlignment="1">
      <alignment vertical="center" shrinkToFit="1"/>
    </xf>
    <xf numFmtId="3" fontId="8" fillId="0" borderId="15" xfId="1" applyNumberFormat="1" applyFont="1" applyFill="1" applyBorder="1" applyAlignment="1">
      <alignment vertical="center" shrinkToFit="1"/>
    </xf>
    <xf numFmtId="3" fontId="8" fillId="0" borderId="14" xfId="1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indent="2" shrinkToFit="1"/>
    </xf>
    <xf numFmtId="38" fontId="8" fillId="0" borderId="16" xfId="1" applyFont="1" applyFill="1" applyBorder="1" applyAlignment="1">
      <alignment vertical="center" shrinkToFit="1"/>
    </xf>
    <xf numFmtId="3" fontId="8" fillId="0" borderId="17" xfId="1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38" fontId="8" fillId="0" borderId="19" xfId="1" applyFont="1" applyFill="1" applyBorder="1" applyAlignment="1">
      <alignment vertical="center" shrinkToFit="1"/>
    </xf>
    <xf numFmtId="3" fontId="8" fillId="0" borderId="20" xfId="1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38" fontId="8" fillId="0" borderId="14" xfId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38" fontId="8" fillId="0" borderId="14" xfId="1" applyFont="1" applyFill="1" applyBorder="1" applyAlignment="1">
      <alignment vertical="center" wrapText="1"/>
    </xf>
    <xf numFmtId="38" fontId="8" fillId="0" borderId="3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0" applyNumberFormat="1" applyFont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38" fontId="8" fillId="0" borderId="20" xfId="1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shrinkToFit="1"/>
    </xf>
    <xf numFmtId="38" fontId="6" fillId="0" borderId="3" xfId="1" applyFont="1" applyFill="1" applyBorder="1" applyAlignment="1">
      <alignment vertical="center" shrinkToFit="1"/>
    </xf>
    <xf numFmtId="3" fontId="6" fillId="0" borderId="3" xfId="1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indent="1" shrinkToFit="1"/>
    </xf>
    <xf numFmtId="3" fontId="6" fillId="0" borderId="13" xfId="1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indent="2" shrinkToFit="1"/>
    </xf>
    <xf numFmtId="0" fontId="6" fillId="0" borderId="1" xfId="0" applyFont="1" applyFill="1" applyBorder="1" applyAlignment="1">
      <alignment horizontal="distributed" vertical="center" indent="2" shrinkToFit="1"/>
    </xf>
    <xf numFmtId="0" fontId="6" fillId="0" borderId="3" xfId="0" applyFont="1" applyFill="1" applyBorder="1" applyAlignment="1">
      <alignment horizontal="left" vertical="center" indent="1" shrinkToFit="1"/>
    </xf>
    <xf numFmtId="0" fontId="6" fillId="0" borderId="13" xfId="0" applyFont="1" applyFill="1" applyBorder="1" applyAlignment="1">
      <alignment horizontal="left" vertical="center" indent="4" shrinkToFit="1"/>
    </xf>
    <xf numFmtId="0" fontId="6" fillId="0" borderId="1" xfId="0" applyFont="1" applyBorder="1" applyAlignment="1">
      <alignment horizontal="distributed" vertical="center" indent="2" shrinkToFit="1"/>
    </xf>
    <xf numFmtId="0" fontId="6" fillId="0" borderId="13" xfId="0" applyFont="1" applyFill="1" applyBorder="1" applyAlignment="1">
      <alignment horizontal="left" vertical="center" indent="3" shrinkToFit="1"/>
    </xf>
    <xf numFmtId="0" fontId="6" fillId="0" borderId="4" xfId="0" applyFont="1" applyFill="1" applyBorder="1" applyAlignment="1">
      <alignment horizontal="left" vertical="center" indent="3" shrinkToFit="1"/>
    </xf>
    <xf numFmtId="0" fontId="6" fillId="0" borderId="23" xfId="0" applyFont="1" applyFill="1" applyBorder="1" applyAlignment="1">
      <alignment horizontal="left" vertical="center" shrinkToFit="1"/>
    </xf>
    <xf numFmtId="38" fontId="6" fillId="0" borderId="21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vertical="center" shrinkToFit="1"/>
    </xf>
    <xf numFmtId="38" fontId="6" fillId="0" borderId="14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horizontal="left" vertical="center" indent="1" shrinkToFit="1"/>
    </xf>
    <xf numFmtId="38" fontId="6" fillId="0" borderId="16" xfId="1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distributed" vertical="center" indent="2" shrinkToFit="1"/>
    </xf>
    <xf numFmtId="38" fontId="6" fillId="0" borderId="24" xfId="1" applyFont="1" applyFill="1" applyBorder="1" applyAlignment="1">
      <alignment vertical="center" shrinkToFit="1"/>
    </xf>
    <xf numFmtId="38" fontId="8" fillId="0" borderId="11" xfId="1" applyFont="1" applyFill="1" applyBorder="1" applyAlignment="1">
      <alignment vertical="center" shrinkToFit="1"/>
    </xf>
    <xf numFmtId="0" fontId="0" fillId="0" borderId="3" xfId="0" applyBorder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1" fillId="0" borderId="13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3"/>
    </xf>
    <xf numFmtId="0" fontId="11" fillId="0" borderId="13" xfId="0" applyFont="1" applyBorder="1" applyAlignment="1">
      <alignment horizontal="left" vertical="center" indent="4"/>
    </xf>
    <xf numFmtId="0" fontId="11" fillId="0" borderId="4" xfId="0" applyFont="1" applyBorder="1" applyAlignment="1">
      <alignment horizontal="left" vertical="center" indent="2"/>
    </xf>
    <xf numFmtId="0" fontId="12" fillId="0" borderId="0" xfId="0" applyFont="1">
      <alignment vertical="center"/>
    </xf>
    <xf numFmtId="0" fontId="10" fillId="0" borderId="0" xfId="0" applyFont="1" applyAlignment="1">
      <alignment horizontal="distributed" vertical="center" indent="4"/>
    </xf>
    <xf numFmtId="0" fontId="12" fillId="0" borderId="0" xfId="0" applyFont="1" applyAlignment="1">
      <alignment horizontal="distributed" vertical="center" indent="4"/>
    </xf>
    <xf numFmtId="0" fontId="12" fillId="0" borderId="0" xfId="0" applyFont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27" xfId="0" applyFont="1" applyBorder="1">
      <alignment vertical="center"/>
    </xf>
    <xf numFmtId="38" fontId="12" fillId="0" borderId="1" xfId="1" applyFont="1" applyBorder="1">
      <alignment vertical="center"/>
    </xf>
    <xf numFmtId="0" fontId="12" fillId="0" borderId="26" xfId="0" applyFont="1" applyBorder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distributed" vertical="center"/>
    </xf>
    <xf numFmtId="3" fontId="12" fillId="0" borderId="1" xfId="1" applyNumberFormat="1" applyFont="1" applyBorder="1">
      <alignment vertical="center"/>
    </xf>
    <xf numFmtId="0" fontId="0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4" fillId="0" borderId="3" xfId="1" applyFont="1" applyFill="1" applyBorder="1" applyAlignment="1">
      <alignment horizontal="left" vertical="center" wrapText="1" shrinkToFit="1"/>
    </xf>
    <xf numFmtId="38" fontId="4" fillId="0" borderId="4" xfId="1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distributed" vertical="center" indent="6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4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indent="3" shrinkToFit="1"/>
    </xf>
    <xf numFmtId="0" fontId="6" fillId="0" borderId="4" xfId="0" applyFont="1" applyBorder="1" applyAlignment="1">
      <alignment horizontal="distributed" vertical="center" indent="3" shrinkToFit="1"/>
    </xf>
    <xf numFmtId="0" fontId="6" fillId="0" borderId="7" xfId="0" applyFont="1" applyFill="1" applyBorder="1" applyAlignment="1">
      <alignment horizontal="distributed" vertical="center" indent="3" shrinkToFit="1"/>
    </xf>
    <xf numFmtId="0" fontId="6" fillId="0" borderId="4" xfId="0" applyFont="1" applyFill="1" applyBorder="1" applyAlignment="1">
      <alignment horizontal="distributed" vertical="center" indent="3" shrinkToFit="1"/>
    </xf>
    <xf numFmtId="0" fontId="5" fillId="0" borderId="0" xfId="0" applyFont="1" applyAlignment="1">
      <alignment horizontal="distributed" vertical="center" indent="10"/>
    </xf>
    <xf numFmtId="0" fontId="12" fillId="0" borderId="26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 indent="3"/>
    </xf>
    <xf numFmtId="0" fontId="12" fillId="0" borderId="0" xfId="0" applyFont="1" applyAlignment="1">
      <alignment horizontal="distributed" vertical="center" indent="3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horizontal="distributed" vertical="center" indent="1"/>
    </xf>
    <xf numFmtId="0" fontId="13" fillId="0" borderId="26" xfId="0" applyFont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85" zoomScaleNormal="80" zoomScaleSheetLayoutView="85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K7" sqref="K7"/>
    </sheetView>
  </sheetViews>
  <sheetFormatPr defaultRowHeight="13.5" x14ac:dyDescent="0.15"/>
  <cols>
    <col min="1" max="1" width="26.625" style="2" customWidth="1"/>
    <col min="2" max="6" width="16.75" customWidth="1"/>
    <col min="7" max="7" width="25.75" customWidth="1"/>
    <col min="8" max="13" width="6.625" customWidth="1"/>
  </cols>
  <sheetData>
    <row r="1" spans="1:13" ht="20.100000000000001" customHeight="1" x14ac:dyDescent="0.15">
      <c r="A1" s="11" t="s">
        <v>239</v>
      </c>
    </row>
    <row r="2" spans="1:13" ht="27.95" customHeight="1" x14ac:dyDescent="0.15">
      <c r="A2" s="3"/>
      <c r="B2" s="122" t="s">
        <v>68</v>
      </c>
      <c r="C2" s="122"/>
      <c r="D2" s="122"/>
      <c r="E2" s="122"/>
      <c r="F2" s="122"/>
    </row>
    <row r="3" spans="1:13" ht="20.100000000000001" customHeight="1" x14ac:dyDescent="0.15">
      <c r="B3" s="123" t="s">
        <v>64</v>
      </c>
      <c r="C3" s="124"/>
      <c r="D3" s="124"/>
      <c r="E3" s="124"/>
      <c r="F3" s="124"/>
      <c r="G3" s="4" t="s">
        <v>29</v>
      </c>
    </row>
    <row r="4" spans="1:13" ht="18" customHeight="1" x14ac:dyDescent="0.15">
      <c r="A4" s="125" t="s">
        <v>25</v>
      </c>
      <c r="B4" s="25" t="s">
        <v>38</v>
      </c>
      <c r="C4" s="127" t="s">
        <v>67</v>
      </c>
      <c r="D4" s="127" t="s">
        <v>39</v>
      </c>
      <c r="E4" s="21" t="s">
        <v>8</v>
      </c>
      <c r="F4" s="25" t="s">
        <v>18</v>
      </c>
      <c r="G4" s="130" t="s">
        <v>43</v>
      </c>
    </row>
    <row r="5" spans="1:13" ht="21.95" customHeight="1" x14ac:dyDescent="0.15">
      <c r="A5" s="126"/>
      <c r="B5" s="26" t="s">
        <v>32</v>
      </c>
      <c r="C5" s="128"/>
      <c r="D5" s="129"/>
      <c r="E5" s="26" t="s">
        <v>33</v>
      </c>
      <c r="F5" s="26" t="s">
        <v>34</v>
      </c>
      <c r="G5" s="131"/>
    </row>
    <row r="6" spans="1:13" ht="20.100000000000001" customHeight="1" x14ac:dyDescent="0.15">
      <c r="A6" s="5" t="s">
        <v>19</v>
      </c>
      <c r="B6" s="7"/>
      <c r="C6" s="7"/>
      <c r="D6" s="7"/>
      <c r="E6" s="7"/>
      <c r="F6" s="7"/>
      <c r="G6" s="7"/>
    </row>
    <row r="7" spans="1:13" ht="20.100000000000001" customHeight="1" x14ac:dyDescent="0.15">
      <c r="A7" s="10" t="s">
        <v>35</v>
      </c>
      <c r="B7" s="7"/>
      <c r="C7" s="7"/>
      <c r="D7" s="7"/>
      <c r="E7" s="7"/>
      <c r="F7" s="7"/>
      <c r="G7" s="7"/>
    </row>
    <row r="8" spans="1:13" ht="20.100000000000001" customHeight="1" x14ac:dyDescent="0.15">
      <c r="A8" s="12" t="s">
        <v>36</v>
      </c>
      <c r="B8" s="19">
        <v>105000</v>
      </c>
      <c r="C8" s="19">
        <v>70000</v>
      </c>
      <c r="D8" s="19">
        <v>35000</v>
      </c>
      <c r="E8" s="19">
        <f>C8+D8</f>
        <v>105000</v>
      </c>
      <c r="F8" s="19">
        <f>E8-B8</f>
        <v>0</v>
      </c>
      <c r="G8" s="7" t="s">
        <v>66</v>
      </c>
      <c r="H8" s="17"/>
      <c r="I8" s="17"/>
      <c r="J8" s="17"/>
      <c r="K8" s="17"/>
    </row>
    <row r="9" spans="1:13" ht="20.100000000000001" customHeight="1" x14ac:dyDescent="0.15">
      <c r="A9" s="12" t="s">
        <v>37</v>
      </c>
      <c r="B9" s="19">
        <v>2500000</v>
      </c>
      <c r="C9" s="19">
        <v>1360000</v>
      </c>
      <c r="D9" s="19">
        <v>899000</v>
      </c>
      <c r="E9" s="19">
        <f>C9+D9</f>
        <v>2259000</v>
      </c>
      <c r="F9" s="19">
        <f>E9-B9</f>
        <v>-241000</v>
      </c>
      <c r="G9" s="118" t="s">
        <v>70</v>
      </c>
      <c r="H9" s="18"/>
      <c r="I9" s="18"/>
      <c r="J9" s="18"/>
      <c r="K9" s="18"/>
      <c r="L9" s="18"/>
      <c r="M9" s="18"/>
    </row>
    <row r="10" spans="1:13" ht="20.100000000000001" customHeight="1" x14ac:dyDescent="0.15">
      <c r="A10" s="10" t="s">
        <v>46</v>
      </c>
      <c r="B10" s="19"/>
      <c r="C10" s="19"/>
      <c r="D10" s="19"/>
      <c r="E10" s="19"/>
      <c r="F10" s="19"/>
      <c r="G10" s="119"/>
      <c r="H10" s="18"/>
      <c r="I10" s="18"/>
      <c r="J10" s="18"/>
      <c r="K10" s="18"/>
      <c r="L10" s="18"/>
      <c r="M10" s="18"/>
    </row>
    <row r="11" spans="1:13" ht="20.100000000000001" customHeight="1" x14ac:dyDescent="0.15">
      <c r="A11" s="12" t="s">
        <v>12</v>
      </c>
      <c r="B11" s="19">
        <v>1821000</v>
      </c>
      <c r="C11" s="19">
        <v>1821000</v>
      </c>
      <c r="D11" s="19"/>
      <c r="E11" s="19">
        <f>C11+D11</f>
        <v>1821000</v>
      </c>
      <c r="F11" s="19">
        <f>E11-B11</f>
        <v>0</v>
      </c>
      <c r="G11" s="7"/>
    </row>
    <row r="12" spans="1:13" ht="20.100000000000001" customHeight="1" x14ac:dyDescent="0.15">
      <c r="A12" s="10" t="s">
        <v>58</v>
      </c>
      <c r="B12" s="19"/>
      <c r="C12" s="19"/>
      <c r="D12" s="19"/>
      <c r="E12" s="19"/>
      <c r="F12" s="19"/>
      <c r="G12" s="7"/>
    </row>
    <row r="13" spans="1:13" ht="20.100000000000001" customHeight="1" x14ac:dyDescent="0.15">
      <c r="A13" s="12" t="s">
        <v>59</v>
      </c>
      <c r="B13" s="19">
        <v>1140000</v>
      </c>
      <c r="C13" s="19">
        <v>1140000</v>
      </c>
      <c r="D13" s="19"/>
      <c r="E13" s="19">
        <f>C13+D13</f>
        <v>1140000</v>
      </c>
      <c r="F13" s="19">
        <f>E13-B13</f>
        <v>0</v>
      </c>
      <c r="G13" s="7"/>
    </row>
    <row r="14" spans="1:13" ht="20.100000000000001" customHeight="1" x14ac:dyDescent="0.15">
      <c r="A14" s="10" t="s">
        <v>60</v>
      </c>
      <c r="B14" s="19"/>
      <c r="C14" s="19"/>
      <c r="D14" s="19"/>
      <c r="E14" s="19"/>
      <c r="F14" s="19"/>
      <c r="G14" s="7"/>
    </row>
    <row r="15" spans="1:13" ht="20.100000000000001" customHeight="1" x14ac:dyDescent="0.15">
      <c r="A15" s="12" t="s">
        <v>61</v>
      </c>
      <c r="B15" s="19">
        <v>190000</v>
      </c>
      <c r="C15" s="19">
        <v>190000</v>
      </c>
      <c r="D15" s="19"/>
      <c r="E15" s="19">
        <f>C15+D15</f>
        <v>190000</v>
      </c>
      <c r="F15" s="19">
        <f>E15-B15</f>
        <v>0</v>
      </c>
      <c r="G15" s="7"/>
    </row>
    <row r="16" spans="1:13" ht="20.100000000000001" customHeight="1" x14ac:dyDescent="0.15">
      <c r="A16" s="10" t="s">
        <v>13</v>
      </c>
      <c r="B16" s="19"/>
      <c r="C16" s="19"/>
      <c r="D16" s="19"/>
      <c r="E16" s="19"/>
      <c r="F16" s="19"/>
      <c r="G16" s="120" t="s">
        <v>55</v>
      </c>
    </row>
    <row r="17" spans="1:14" ht="20.100000000000001" customHeight="1" x14ac:dyDescent="0.15">
      <c r="A17" s="12" t="s">
        <v>13</v>
      </c>
      <c r="B17" s="19">
        <v>4000000</v>
      </c>
      <c r="C17" s="19">
        <v>2460000</v>
      </c>
      <c r="D17" s="19">
        <v>1055631</v>
      </c>
      <c r="E17" s="19">
        <f>C17+D17</f>
        <v>3515631</v>
      </c>
      <c r="F17" s="19">
        <f>E17-B17</f>
        <v>-484369</v>
      </c>
      <c r="G17" s="121"/>
      <c r="H17" s="30"/>
      <c r="I17" s="31"/>
      <c r="J17" s="31"/>
      <c r="K17" s="31"/>
      <c r="L17" s="31"/>
      <c r="M17" s="31"/>
      <c r="N17" s="1"/>
    </row>
    <row r="18" spans="1:14" ht="20.100000000000001" customHeight="1" x14ac:dyDescent="0.15">
      <c r="A18" s="10" t="s">
        <v>47</v>
      </c>
      <c r="B18" s="19"/>
      <c r="C18" s="19"/>
      <c r="D18" s="19"/>
      <c r="E18" s="19"/>
      <c r="F18" s="19"/>
      <c r="G18" s="7"/>
      <c r="H18" s="30"/>
      <c r="I18" s="1"/>
      <c r="J18" s="1"/>
      <c r="K18" s="1"/>
      <c r="L18" s="1"/>
      <c r="M18" s="1"/>
      <c r="N18" s="1"/>
    </row>
    <row r="19" spans="1:14" ht="20.100000000000001" customHeight="1" x14ac:dyDescent="0.15">
      <c r="A19" s="12" t="s">
        <v>14</v>
      </c>
      <c r="B19" s="19">
        <v>0</v>
      </c>
      <c r="C19" s="19"/>
      <c r="D19" s="19">
        <v>281</v>
      </c>
      <c r="E19" s="19">
        <f t="shared" ref="E19:E20" si="0">C19+D19</f>
        <v>281</v>
      </c>
      <c r="F19" s="19">
        <f>E19-B19</f>
        <v>281</v>
      </c>
      <c r="G19" s="7"/>
      <c r="H19" s="30"/>
      <c r="I19" s="1"/>
      <c r="J19" s="1"/>
      <c r="K19" s="1"/>
      <c r="L19" s="1"/>
      <c r="M19" s="1"/>
      <c r="N19" s="1"/>
    </row>
    <row r="20" spans="1:14" ht="20.100000000000001" customHeight="1" x14ac:dyDescent="0.15">
      <c r="A20" s="12" t="s">
        <v>62</v>
      </c>
      <c r="B20" s="19"/>
      <c r="C20" s="19"/>
      <c r="D20" s="19">
        <v>152000</v>
      </c>
      <c r="E20" s="19">
        <f t="shared" si="0"/>
        <v>152000</v>
      </c>
      <c r="F20" s="19">
        <f>E20-B20</f>
        <v>152000</v>
      </c>
      <c r="G20" s="7"/>
      <c r="H20" s="30"/>
      <c r="I20" s="1"/>
      <c r="J20" s="1"/>
      <c r="K20" s="1"/>
      <c r="L20" s="1"/>
      <c r="M20" s="1"/>
      <c r="N20" s="1"/>
    </row>
    <row r="21" spans="1:14" ht="20.100000000000001" customHeight="1" x14ac:dyDescent="0.15">
      <c r="A21" s="15" t="s">
        <v>50</v>
      </c>
      <c r="B21" s="20">
        <f t="shared" ref="B21:E21" si="1">SUM(B8:B20)</f>
        <v>9756000</v>
      </c>
      <c r="C21" s="20">
        <f t="shared" si="1"/>
        <v>7041000</v>
      </c>
      <c r="D21" s="20">
        <f t="shared" si="1"/>
        <v>2141912</v>
      </c>
      <c r="E21" s="20">
        <f t="shared" si="1"/>
        <v>9182912</v>
      </c>
      <c r="F21" s="20">
        <f>E21-B21</f>
        <v>-573088</v>
      </c>
      <c r="G21" s="16"/>
    </row>
    <row r="22" spans="1:14" ht="20.100000000000001" customHeight="1" x14ac:dyDescent="0.15">
      <c r="A22" s="5" t="s">
        <v>21</v>
      </c>
      <c r="B22" s="19"/>
      <c r="C22" s="19"/>
      <c r="D22" s="19"/>
      <c r="E22" s="19"/>
      <c r="F22" s="19"/>
      <c r="G22" s="7"/>
    </row>
    <row r="23" spans="1:14" ht="20.100000000000001" customHeight="1" x14ac:dyDescent="0.15">
      <c r="A23" s="10" t="s">
        <v>63</v>
      </c>
      <c r="B23" s="19">
        <v>3800000</v>
      </c>
      <c r="C23" s="19">
        <v>3831808</v>
      </c>
      <c r="D23" s="19"/>
      <c r="E23" s="19">
        <f>C23+D23</f>
        <v>3831808</v>
      </c>
      <c r="F23" s="19">
        <f t="shared" ref="F23:F40" si="2">E23-B23</f>
        <v>31808</v>
      </c>
      <c r="G23" s="7"/>
    </row>
    <row r="24" spans="1:14" ht="20.100000000000001" customHeight="1" x14ac:dyDescent="0.15">
      <c r="A24" s="10" t="s">
        <v>15</v>
      </c>
      <c r="B24" s="19">
        <v>360000</v>
      </c>
      <c r="C24" s="19">
        <v>346977</v>
      </c>
      <c r="D24" s="19"/>
      <c r="E24" s="19">
        <f t="shared" ref="E24:E39" si="3">C24+D24</f>
        <v>346977</v>
      </c>
      <c r="F24" s="19">
        <f t="shared" si="2"/>
        <v>-13023</v>
      </c>
      <c r="G24" s="7"/>
    </row>
    <row r="25" spans="1:14" ht="20.100000000000001" customHeight="1" x14ac:dyDescent="0.15">
      <c r="A25" s="10" t="s">
        <v>0</v>
      </c>
      <c r="B25" s="19">
        <v>750000</v>
      </c>
      <c r="C25" s="19">
        <v>352831</v>
      </c>
      <c r="D25" s="19"/>
      <c r="E25" s="19">
        <f t="shared" si="3"/>
        <v>352831</v>
      </c>
      <c r="F25" s="19">
        <f t="shared" si="2"/>
        <v>-397169</v>
      </c>
      <c r="G25" s="7"/>
    </row>
    <row r="26" spans="1:14" ht="20.100000000000001" customHeight="1" x14ac:dyDescent="0.15">
      <c r="A26" s="10" t="s">
        <v>1</v>
      </c>
      <c r="B26" s="19">
        <v>350000</v>
      </c>
      <c r="C26" s="19">
        <v>314887</v>
      </c>
      <c r="D26" s="19"/>
      <c r="E26" s="19">
        <f t="shared" si="3"/>
        <v>314887</v>
      </c>
      <c r="F26" s="19">
        <f t="shared" si="2"/>
        <v>-35113</v>
      </c>
      <c r="G26" s="7"/>
    </row>
    <row r="27" spans="1:14" ht="20.100000000000001" customHeight="1" x14ac:dyDescent="0.15">
      <c r="A27" s="10" t="s">
        <v>23</v>
      </c>
      <c r="B27" s="19">
        <v>60000</v>
      </c>
      <c r="C27" s="19">
        <v>56000</v>
      </c>
      <c r="D27" s="19"/>
      <c r="E27" s="19">
        <f t="shared" si="3"/>
        <v>56000</v>
      </c>
      <c r="F27" s="19">
        <f t="shared" si="2"/>
        <v>-4000</v>
      </c>
      <c r="G27" s="7"/>
    </row>
    <row r="28" spans="1:14" ht="20.100000000000001" customHeight="1" x14ac:dyDescent="0.15">
      <c r="A28" s="10" t="s">
        <v>44</v>
      </c>
      <c r="B28" s="19">
        <v>0</v>
      </c>
      <c r="C28" s="19">
        <v>56272</v>
      </c>
      <c r="D28" s="19"/>
      <c r="E28" s="19">
        <f>C28+D28</f>
        <v>56272</v>
      </c>
      <c r="F28" s="19">
        <f>E28-B28</f>
        <v>56272</v>
      </c>
      <c r="G28" s="7"/>
    </row>
    <row r="29" spans="1:14" ht="20.100000000000001" customHeight="1" x14ac:dyDescent="0.15">
      <c r="A29" s="10" t="s">
        <v>2</v>
      </c>
      <c r="B29" s="19">
        <v>50000</v>
      </c>
      <c r="C29" s="19">
        <v>148453</v>
      </c>
      <c r="D29" s="19"/>
      <c r="E29" s="19">
        <f t="shared" si="3"/>
        <v>148453</v>
      </c>
      <c r="F29" s="19">
        <f t="shared" si="2"/>
        <v>98453</v>
      </c>
      <c r="G29" s="7"/>
    </row>
    <row r="30" spans="1:14" ht="20.100000000000001" customHeight="1" x14ac:dyDescent="0.15">
      <c r="A30" s="10" t="s">
        <v>3</v>
      </c>
      <c r="B30" s="19">
        <v>50000</v>
      </c>
      <c r="C30" s="19">
        <v>242393</v>
      </c>
      <c r="D30" s="19"/>
      <c r="E30" s="19">
        <f t="shared" si="3"/>
        <v>242393</v>
      </c>
      <c r="F30" s="19">
        <f t="shared" si="2"/>
        <v>192393</v>
      </c>
      <c r="G30" s="7"/>
    </row>
    <row r="31" spans="1:14" ht="20.100000000000001" customHeight="1" x14ac:dyDescent="0.15">
      <c r="A31" s="10" t="s">
        <v>7</v>
      </c>
      <c r="B31" s="19">
        <v>750000</v>
      </c>
      <c r="C31" s="19">
        <v>761206</v>
      </c>
      <c r="D31" s="19"/>
      <c r="E31" s="19">
        <f t="shared" si="3"/>
        <v>761206</v>
      </c>
      <c r="F31" s="19">
        <f t="shared" si="2"/>
        <v>11206</v>
      </c>
      <c r="G31" s="7"/>
    </row>
    <row r="32" spans="1:14" ht="20.100000000000001" customHeight="1" x14ac:dyDescent="0.15">
      <c r="A32" s="10" t="s">
        <v>6</v>
      </c>
      <c r="B32" s="19">
        <v>730000</v>
      </c>
      <c r="C32" s="19">
        <v>421955</v>
      </c>
      <c r="D32" s="19"/>
      <c r="E32" s="19">
        <f t="shared" si="3"/>
        <v>421955</v>
      </c>
      <c r="F32" s="19">
        <f t="shared" si="2"/>
        <v>-308045</v>
      </c>
      <c r="G32" s="7"/>
    </row>
    <row r="33" spans="1:7" ht="20.100000000000001" customHeight="1" x14ac:dyDescent="0.15">
      <c r="A33" s="10" t="s">
        <v>48</v>
      </c>
      <c r="B33" s="19">
        <v>100000</v>
      </c>
      <c r="C33" s="19">
        <v>95079</v>
      </c>
      <c r="D33" s="19"/>
      <c r="E33" s="19">
        <f t="shared" si="3"/>
        <v>95079</v>
      </c>
      <c r="F33" s="19">
        <f t="shared" si="2"/>
        <v>-4921</v>
      </c>
      <c r="G33" s="7"/>
    </row>
    <row r="34" spans="1:7" ht="20.100000000000001" customHeight="1" x14ac:dyDescent="0.15">
      <c r="A34" s="10" t="s">
        <v>24</v>
      </c>
      <c r="B34" s="19">
        <v>140000</v>
      </c>
      <c r="C34" s="19">
        <v>92510</v>
      </c>
      <c r="D34" s="19"/>
      <c r="E34" s="19">
        <f t="shared" si="3"/>
        <v>92510</v>
      </c>
      <c r="F34" s="19">
        <f t="shared" si="2"/>
        <v>-47490</v>
      </c>
      <c r="G34" s="7"/>
    </row>
    <row r="35" spans="1:7" ht="20.100000000000001" customHeight="1" x14ac:dyDescent="0.15">
      <c r="A35" s="10" t="s">
        <v>16</v>
      </c>
      <c r="B35" s="19">
        <v>770000</v>
      </c>
      <c r="C35" s="19">
        <v>696825</v>
      </c>
      <c r="D35" s="19"/>
      <c r="E35" s="19">
        <f t="shared" si="3"/>
        <v>696825</v>
      </c>
      <c r="F35" s="19">
        <f t="shared" si="2"/>
        <v>-73175</v>
      </c>
      <c r="G35" s="7"/>
    </row>
    <row r="36" spans="1:7" ht="20.100000000000001" customHeight="1" x14ac:dyDescent="0.15">
      <c r="A36" s="10" t="s">
        <v>4</v>
      </c>
      <c r="B36" s="19">
        <v>10000</v>
      </c>
      <c r="C36" s="19">
        <v>7800</v>
      </c>
      <c r="D36" s="19"/>
      <c r="E36" s="19">
        <f t="shared" si="3"/>
        <v>7800</v>
      </c>
      <c r="F36" s="19">
        <f t="shared" si="2"/>
        <v>-2200</v>
      </c>
      <c r="G36" s="7"/>
    </row>
    <row r="37" spans="1:7" ht="20.100000000000001" customHeight="1" x14ac:dyDescent="0.15">
      <c r="A37" s="10" t="s">
        <v>17</v>
      </c>
      <c r="B37" s="19">
        <v>150000</v>
      </c>
      <c r="C37" s="19">
        <v>101400</v>
      </c>
      <c r="D37" s="19"/>
      <c r="E37" s="19">
        <f t="shared" si="3"/>
        <v>101400</v>
      </c>
      <c r="F37" s="19">
        <f t="shared" si="2"/>
        <v>-48600</v>
      </c>
      <c r="G37" s="7"/>
    </row>
    <row r="38" spans="1:7" ht="20.100000000000001" customHeight="1" x14ac:dyDescent="0.15">
      <c r="A38" s="10" t="s">
        <v>11</v>
      </c>
      <c r="B38" s="19">
        <v>150000</v>
      </c>
      <c r="C38" s="19">
        <v>141862</v>
      </c>
      <c r="D38" s="19"/>
      <c r="E38" s="19">
        <f t="shared" si="3"/>
        <v>141862</v>
      </c>
      <c r="F38" s="19">
        <f t="shared" si="2"/>
        <v>-8138</v>
      </c>
      <c r="G38" s="7"/>
    </row>
    <row r="39" spans="1:7" ht="20.100000000000001" customHeight="1" x14ac:dyDescent="0.15">
      <c r="A39" s="10" t="s">
        <v>5</v>
      </c>
      <c r="B39" s="19">
        <v>220000</v>
      </c>
      <c r="C39" s="19">
        <v>101142</v>
      </c>
      <c r="D39" s="19"/>
      <c r="E39" s="19">
        <f t="shared" si="3"/>
        <v>101142</v>
      </c>
      <c r="F39" s="19">
        <f t="shared" si="2"/>
        <v>-118858</v>
      </c>
      <c r="G39" s="7"/>
    </row>
    <row r="40" spans="1:7" ht="20.100000000000001" customHeight="1" x14ac:dyDescent="0.15">
      <c r="A40" s="15" t="s">
        <v>30</v>
      </c>
      <c r="B40" s="20">
        <f>SUM(B23:B39)</f>
        <v>8440000</v>
      </c>
      <c r="C40" s="20">
        <f>SUM(C23:C39)</f>
        <v>7769400</v>
      </c>
      <c r="D40" s="20">
        <f>SUM(D23:D39)</f>
        <v>0</v>
      </c>
      <c r="E40" s="20">
        <f>SUM(E23:E39)</f>
        <v>7769400</v>
      </c>
      <c r="F40" s="20">
        <f t="shared" si="2"/>
        <v>-670600</v>
      </c>
      <c r="G40" s="16"/>
    </row>
    <row r="41" spans="1:7" ht="20.100000000000001" customHeight="1" x14ac:dyDescent="0.15">
      <c r="A41" s="5" t="s">
        <v>71</v>
      </c>
      <c r="B41" s="19"/>
      <c r="C41" s="19"/>
      <c r="D41" s="19"/>
      <c r="E41" s="19"/>
      <c r="F41" s="19"/>
      <c r="G41" s="7"/>
    </row>
    <row r="42" spans="1:7" ht="20.100000000000001" customHeight="1" x14ac:dyDescent="0.15">
      <c r="A42" s="10" t="s">
        <v>63</v>
      </c>
      <c r="B42" s="19">
        <v>1100000</v>
      </c>
      <c r="C42" s="19"/>
      <c r="D42" s="19">
        <v>903504</v>
      </c>
      <c r="E42" s="19">
        <f>SUM(D42)</f>
        <v>903504</v>
      </c>
      <c r="F42" s="19">
        <f t="shared" ref="F42:F55" si="4">E42-B42</f>
        <v>-196496</v>
      </c>
      <c r="G42" s="7"/>
    </row>
    <row r="43" spans="1:7" ht="20.100000000000001" customHeight="1" x14ac:dyDescent="0.15">
      <c r="A43" s="10" t="s">
        <v>15</v>
      </c>
      <c r="B43" s="19">
        <v>50000</v>
      </c>
      <c r="C43" s="19"/>
      <c r="D43" s="19">
        <v>38546</v>
      </c>
      <c r="E43" s="19">
        <f t="shared" ref="E43:E54" si="5">SUM(D43)</f>
        <v>38546</v>
      </c>
      <c r="F43" s="19">
        <f t="shared" si="4"/>
        <v>-11454</v>
      </c>
      <c r="G43" s="7"/>
    </row>
    <row r="44" spans="1:7" ht="20.100000000000001" customHeight="1" x14ac:dyDescent="0.15">
      <c r="A44" s="10" t="s">
        <v>10</v>
      </c>
      <c r="B44" s="19">
        <v>30000</v>
      </c>
      <c r="C44" s="19"/>
      <c r="D44" s="19"/>
      <c r="E44" s="19">
        <f t="shared" si="5"/>
        <v>0</v>
      </c>
      <c r="F44" s="19">
        <f t="shared" si="4"/>
        <v>-30000</v>
      </c>
      <c r="G44" s="7"/>
    </row>
    <row r="45" spans="1:7" ht="20.100000000000001" customHeight="1" x14ac:dyDescent="0.15">
      <c r="A45" s="10" t="s">
        <v>0</v>
      </c>
      <c r="B45" s="19">
        <v>80000</v>
      </c>
      <c r="C45" s="19"/>
      <c r="D45" s="19"/>
      <c r="E45" s="19">
        <f t="shared" si="5"/>
        <v>0</v>
      </c>
      <c r="F45" s="19">
        <f t="shared" si="4"/>
        <v>-80000</v>
      </c>
      <c r="G45" s="7"/>
    </row>
    <row r="46" spans="1:7" ht="20.100000000000001" customHeight="1" x14ac:dyDescent="0.15">
      <c r="A46" s="10" t="s">
        <v>1</v>
      </c>
      <c r="B46" s="19">
        <v>80000</v>
      </c>
      <c r="C46" s="19"/>
      <c r="D46" s="19">
        <v>103127</v>
      </c>
      <c r="E46" s="19">
        <f t="shared" si="5"/>
        <v>103127</v>
      </c>
      <c r="F46" s="19">
        <f t="shared" si="4"/>
        <v>23127</v>
      </c>
      <c r="G46" s="7"/>
    </row>
    <row r="47" spans="1:7" ht="20.100000000000001" customHeight="1" x14ac:dyDescent="0.15">
      <c r="A47" s="10" t="s">
        <v>2</v>
      </c>
      <c r="B47" s="19">
        <v>50000</v>
      </c>
      <c r="C47" s="19"/>
      <c r="D47" s="19"/>
      <c r="E47" s="19">
        <f t="shared" si="5"/>
        <v>0</v>
      </c>
      <c r="F47" s="19">
        <f t="shared" si="4"/>
        <v>-50000</v>
      </c>
      <c r="G47" s="7"/>
    </row>
    <row r="48" spans="1:7" ht="20.100000000000001" customHeight="1" x14ac:dyDescent="0.15">
      <c r="A48" s="10" t="s">
        <v>3</v>
      </c>
      <c r="B48" s="19">
        <v>20000</v>
      </c>
      <c r="C48" s="19"/>
      <c r="D48" s="19">
        <v>48150</v>
      </c>
      <c r="E48" s="19">
        <f t="shared" si="5"/>
        <v>48150</v>
      </c>
      <c r="F48" s="19">
        <f t="shared" si="4"/>
        <v>28150</v>
      </c>
      <c r="G48" s="7"/>
    </row>
    <row r="49" spans="1:7" ht="20.100000000000001" customHeight="1" x14ac:dyDescent="0.15">
      <c r="A49" s="10" t="s">
        <v>7</v>
      </c>
      <c r="B49" s="19">
        <v>30000</v>
      </c>
      <c r="C49" s="19"/>
      <c r="D49" s="19">
        <v>56674</v>
      </c>
      <c r="E49" s="19">
        <f t="shared" si="5"/>
        <v>56674</v>
      </c>
      <c r="F49" s="19">
        <f t="shared" si="4"/>
        <v>26674</v>
      </c>
      <c r="G49" s="7"/>
    </row>
    <row r="50" spans="1:7" ht="20.100000000000001" customHeight="1" x14ac:dyDescent="0.15">
      <c r="A50" s="10" t="s">
        <v>48</v>
      </c>
      <c r="B50" s="19">
        <v>180000</v>
      </c>
      <c r="C50" s="19"/>
      <c r="D50" s="19">
        <v>176572</v>
      </c>
      <c r="E50" s="19">
        <f t="shared" si="5"/>
        <v>176572</v>
      </c>
      <c r="F50" s="19">
        <f t="shared" si="4"/>
        <v>-3428</v>
      </c>
      <c r="G50" s="7"/>
    </row>
    <row r="51" spans="1:7" ht="20.100000000000001" customHeight="1" x14ac:dyDescent="0.15">
      <c r="A51" s="10" t="s">
        <v>16</v>
      </c>
      <c r="B51" s="19">
        <v>350000</v>
      </c>
      <c r="C51" s="19"/>
      <c r="D51" s="19">
        <v>335507</v>
      </c>
      <c r="E51" s="19">
        <f t="shared" si="5"/>
        <v>335507</v>
      </c>
      <c r="F51" s="19">
        <f t="shared" si="4"/>
        <v>-14493</v>
      </c>
      <c r="G51" s="7"/>
    </row>
    <row r="52" spans="1:7" ht="20.100000000000001" customHeight="1" x14ac:dyDescent="0.15">
      <c r="A52" s="10" t="s">
        <v>9</v>
      </c>
      <c r="B52" s="19">
        <v>80000</v>
      </c>
      <c r="C52" s="19"/>
      <c r="D52" s="19">
        <v>68200</v>
      </c>
      <c r="E52" s="19">
        <f t="shared" si="5"/>
        <v>68200</v>
      </c>
      <c r="F52" s="19">
        <f t="shared" si="4"/>
        <v>-11800</v>
      </c>
      <c r="G52" s="7"/>
    </row>
    <row r="53" spans="1:7" ht="20.100000000000001" customHeight="1" x14ac:dyDescent="0.15">
      <c r="A53" s="10" t="s">
        <v>49</v>
      </c>
      <c r="B53" s="19">
        <v>260000</v>
      </c>
      <c r="C53" s="19"/>
      <c r="D53" s="19">
        <v>264000</v>
      </c>
      <c r="E53" s="19">
        <f t="shared" si="5"/>
        <v>264000</v>
      </c>
      <c r="F53" s="19">
        <f t="shared" si="4"/>
        <v>4000</v>
      </c>
      <c r="G53" s="7"/>
    </row>
    <row r="54" spans="1:7" ht="20.100000000000001" customHeight="1" x14ac:dyDescent="0.15">
      <c r="A54" s="10" t="s">
        <v>5</v>
      </c>
      <c r="B54" s="19">
        <v>290000</v>
      </c>
      <c r="C54" s="19"/>
      <c r="D54" s="19">
        <v>280820</v>
      </c>
      <c r="E54" s="19">
        <f t="shared" si="5"/>
        <v>280820</v>
      </c>
      <c r="F54" s="19">
        <f t="shared" si="4"/>
        <v>-9180</v>
      </c>
      <c r="G54" s="7" t="s">
        <v>45</v>
      </c>
    </row>
    <row r="55" spans="1:7" ht="20.100000000000001" customHeight="1" x14ac:dyDescent="0.15">
      <c r="A55" s="15" t="s">
        <v>31</v>
      </c>
      <c r="B55" s="20">
        <f>SUM(B42:B54)</f>
        <v>2600000</v>
      </c>
      <c r="C55" s="20"/>
      <c r="D55" s="20">
        <f>SUM(D42:D54)</f>
        <v>2275100</v>
      </c>
      <c r="E55" s="20">
        <f>SUM(E42:E54)</f>
        <v>2275100</v>
      </c>
      <c r="F55" s="20">
        <f t="shared" si="4"/>
        <v>-324900</v>
      </c>
      <c r="G55" s="16"/>
    </row>
    <row r="56" spans="1:7" s="1" customFormat="1" ht="20.100000000000001" customHeight="1" x14ac:dyDescent="0.15">
      <c r="A56" s="13" t="s">
        <v>40</v>
      </c>
      <c r="B56" s="19">
        <f t="shared" ref="B56:F56" si="6">B40+B55</f>
        <v>11040000</v>
      </c>
      <c r="C56" s="19">
        <f t="shared" si="6"/>
        <v>7769400</v>
      </c>
      <c r="D56" s="19">
        <f t="shared" si="6"/>
        <v>2275100</v>
      </c>
      <c r="E56" s="19">
        <f t="shared" si="6"/>
        <v>10044500</v>
      </c>
      <c r="F56" s="19">
        <f t="shared" si="6"/>
        <v>-995500</v>
      </c>
      <c r="G56" s="7"/>
    </row>
    <row r="57" spans="1:7" ht="20.100000000000001" customHeight="1" x14ac:dyDescent="0.15">
      <c r="A57" s="6" t="s">
        <v>26</v>
      </c>
      <c r="B57" s="23">
        <f>B21-B56</f>
        <v>-1284000</v>
      </c>
      <c r="C57" s="23">
        <f>C21-C56</f>
        <v>-728400</v>
      </c>
      <c r="D57" s="23">
        <f>D21-D56</f>
        <v>-133188</v>
      </c>
      <c r="E57" s="23">
        <f>E21-E56</f>
        <v>-861588</v>
      </c>
      <c r="F57" s="23">
        <f>F21-F56</f>
        <v>422412</v>
      </c>
      <c r="G57" s="9"/>
    </row>
    <row r="58" spans="1:7" ht="20.100000000000001" customHeight="1" x14ac:dyDescent="0.15">
      <c r="A58" s="6" t="s">
        <v>27</v>
      </c>
      <c r="B58" s="23">
        <v>5558507</v>
      </c>
      <c r="C58" s="23">
        <v>2717063</v>
      </c>
      <c r="D58" s="23">
        <v>2631700</v>
      </c>
      <c r="E58" s="23">
        <f>C58+D58</f>
        <v>5348763</v>
      </c>
      <c r="F58" s="23"/>
      <c r="G58" s="9"/>
    </row>
    <row r="59" spans="1:7" ht="20.100000000000001" customHeight="1" x14ac:dyDescent="0.15">
      <c r="A59" s="6" t="s">
        <v>41</v>
      </c>
      <c r="B59" s="23">
        <f>B58</f>
        <v>5558507</v>
      </c>
      <c r="C59" s="23">
        <f t="shared" ref="C59:F59" si="7">C58</f>
        <v>2717063</v>
      </c>
      <c r="D59" s="23">
        <f t="shared" si="7"/>
        <v>2631700</v>
      </c>
      <c r="E59" s="23">
        <f t="shared" si="7"/>
        <v>5348763</v>
      </c>
      <c r="F59" s="23">
        <f t="shared" si="7"/>
        <v>0</v>
      </c>
      <c r="G59" s="9"/>
    </row>
    <row r="60" spans="1:7" ht="20.100000000000001" customHeight="1" x14ac:dyDescent="0.15">
      <c r="A60" s="6" t="s">
        <v>42</v>
      </c>
      <c r="B60" s="23">
        <f>B57+B58</f>
        <v>4274507</v>
      </c>
      <c r="C60" s="23">
        <f t="shared" ref="C60:F60" si="8">C57+C58</f>
        <v>1988663</v>
      </c>
      <c r="D60" s="23">
        <f t="shared" si="8"/>
        <v>2498512</v>
      </c>
      <c r="E60" s="23">
        <f t="shared" si="8"/>
        <v>4487175</v>
      </c>
      <c r="F60" s="23">
        <f t="shared" si="8"/>
        <v>422412</v>
      </c>
      <c r="G60" s="9"/>
    </row>
    <row r="61" spans="1:7" ht="20.100000000000001" customHeight="1" x14ac:dyDescent="0.15">
      <c r="A61" s="6" t="s">
        <v>28</v>
      </c>
      <c r="B61" s="8">
        <f>B60</f>
        <v>4274507</v>
      </c>
      <c r="C61" s="8">
        <f t="shared" ref="C61:F61" si="9">C60</f>
        <v>1988663</v>
      </c>
      <c r="D61" s="8">
        <f t="shared" si="9"/>
        <v>2498512</v>
      </c>
      <c r="E61" s="8">
        <f t="shared" si="9"/>
        <v>4487175</v>
      </c>
      <c r="F61" s="8">
        <f t="shared" si="9"/>
        <v>422412</v>
      </c>
      <c r="G61" s="9"/>
    </row>
    <row r="62" spans="1:7" s="2" customFormat="1" ht="20.100000000000001" customHeight="1" x14ac:dyDescent="0.15">
      <c r="B62"/>
      <c r="C62"/>
      <c r="D62"/>
      <c r="E62"/>
      <c r="F62"/>
      <c r="G62"/>
    </row>
    <row r="63" spans="1:7" s="2" customFormat="1" ht="20.100000000000001" customHeight="1" x14ac:dyDescent="0.15">
      <c r="B63"/>
      <c r="C63"/>
      <c r="D63"/>
      <c r="E63"/>
      <c r="F63"/>
      <c r="G63"/>
    </row>
  </sheetData>
  <mergeCells count="8">
    <mergeCell ref="G9:G10"/>
    <mergeCell ref="G16:G17"/>
    <mergeCell ref="B2:F2"/>
    <mergeCell ref="B3:F3"/>
    <mergeCell ref="A4:A5"/>
    <mergeCell ref="C4:C5"/>
    <mergeCell ref="D4:D5"/>
    <mergeCell ref="G4:G5"/>
  </mergeCells>
  <phoneticPr fontId="1"/>
  <pageMargins left="0.62992125984251968" right="0.27559055118110237" top="0.51181102362204722" bottom="0.23622047244094491" header="0.31496062992125984" footer="0.31496062992125984"/>
  <pageSetup paperSize="9" scale="7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pane xSplit="4" ySplit="5" topLeftCell="E27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defaultRowHeight="13.5" x14ac:dyDescent="0.15"/>
  <cols>
    <col min="1" max="1" width="2.625" style="100" customWidth="1"/>
    <col min="2" max="2" width="3.625" style="100" customWidth="1"/>
    <col min="3" max="3" width="20.625" style="100" customWidth="1"/>
    <col min="4" max="4" width="2.625" style="100" customWidth="1"/>
    <col min="5" max="8" width="14.625" style="100" customWidth="1"/>
    <col min="9" max="16384" width="9" style="100"/>
  </cols>
  <sheetData>
    <row r="1" spans="1:8" ht="20.100000000000001" customHeight="1" x14ac:dyDescent="0.15">
      <c r="D1" s="154" t="s">
        <v>174</v>
      </c>
      <c r="E1" s="155"/>
      <c r="F1" s="155"/>
      <c r="G1" s="155"/>
    </row>
    <row r="2" spans="1:8" ht="8.1" customHeight="1" x14ac:dyDescent="0.15">
      <c r="E2" s="101"/>
      <c r="F2" s="102"/>
      <c r="G2" s="102"/>
    </row>
    <row r="3" spans="1:8" ht="20.100000000000001" customHeight="1" x14ac:dyDescent="0.15">
      <c r="B3" s="156" t="s">
        <v>175</v>
      </c>
      <c r="C3" s="156"/>
      <c r="D3" s="156"/>
      <c r="E3" s="156"/>
      <c r="F3" s="102"/>
      <c r="G3" s="102"/>
    </row>
    <row r="4" spans="1:8" ht="20.100000000000001" customHeight="1" x14ac:dyDescent="0.15">
      <c r="H4" s="103" t="s">
        <v>176</v>
      </c>
    </row>
    <row r="5" spans="1:8" ht="19.5" customHeight="1" x14ac:dyDescent="0.15">
      <c r="A5" s="104"/>
      <c r="B5" s="157" t="s">
        <v>177</v>
      </c>
      <c r="C5" s="157"/>
      <c r="D5" s="105"/>
      <c r="E5" s="106" t="s">
        <v>178</v>
      </c>
      <c r="F5" s="106" t="s">
        <v>179</v>
      </c>
      <c r="G5" s="106" t="s">
        <v>180</v>
      </c>
      <c r="H5" s="106" t="s">
        <v>181</v>
      </c>
    </row>
    <row r="6" spans="1:8" ht="19.5" customHeight="1" x14ac:dyDescent="0.15">
      <c r="A6" s="107"/>
      <c r="B6" s="153" t="s">
        <v>182</v>
      </c>
      <c r="C6" s="153"/>
      <c r="D6" s="108"/>
      <c r="E6" s="109">
        <v>0</v>
      </c>
      <c r="F6" s="109">
        <v>6935885</v>
      </c>
      <c r="G6" s="109">
        <v>6935885</v>
      </c>
      <c r="H6" s="109">
        <f>E6+F6-G6</f>
        <v>0</v>
      </c>
    </row>
    <row r="7" spans="1:8" ht="19.5" customHeight="1" x14ac:dyDescent="0.15">
      <c r="A7" s="107"/>
      <c r="B7" s="153" t="s">
        <v>183</v>
      </c>
      <c r="C7" s="153"/>
      <c r="D7" s="108"/>
      <c r="E7" s="109">
        <v>2677120</v>
      </c>
      <c r="F7" s="109">
        <v>7436200</v>
      </c>
      <c r="G7" s="109">
        <v>8280570</v>
      </c>
      <c r="H7" s="109">
        <f t="shared" ref="H7:H79" si="0">E7+F7-G7</f>
        <v>1832750</v>
      </c>
    </row>
    <row r="8" spans="1:8" ht="19.5" customHeight="1" x14ac:dyDescent="0.15">
      <c r="A8" s="107"/>
      <c r="B8" s="153" t="s">
        <v>184</v>
      </c>
      <c r="C8" s="153"/>
      <c r="D8" s="108"/>
      <c r="E8" s="109">
        <v>109411</v>
      </c>
      <c r="F8" s="109">
        <v>190000</v>
      </c>
      <c r="G8" s="109">
        <v>299411</v>
      </c>
      <c r="H8" s="109">
        <f t="shared" si="0"/>
        <v>0</v>
      </c>
    </row>
    <row r="9" spans="1:8" ht="19.5" customHeight="1" x14ac:dyDescent="0.15">
      <c r="A9" s="107"/>
      <c r="B9" s="153" t="s">
        <v>185</v>
      </c>
      <c r="C9" s="153"/>
      <c r="D9" s="108"/>
      <c r="E9" s="109">
        <v>0</v>
      </c>
      <c r="F9" s="109">
        <v>1833320</v>
      </c>
      <c r="G9" s="109">
        <v>1833320</v>
      </c>
      <c r="H9" s="109">
        <f t="shared" si="0"/>
        <v>0</v>
      </c>
    </row>
    <row r="10" spans="1:8" ht="19.5" customHeight="1" x14ac:dyDescent="0.15">
      <c r="A10" s="107"/>
      <c r="B10" s="153" t="s">
        <v>186</v>
      </c>
      <c r="C10" s="153"/>
      <c r="D10" s="108"/>
      <c r="E10" s="109">
        <v>0</v>
      </c>
      <c r="F10" s="109">
        <v>134840</v>
      </c>
      <c r="G10" s="109">
        <v>134840</v>
      </c>
      <c r="H10" s="109">
        <f t="shared" si="0"/>
        <v>0</v>
      </c>
    </row>
    <row r="11" spans="1:8" ht="19.5" customHeight="1" x14ac:dyDescent="0.15">
      <c r="A11" s="107"/>
      <c r="B11" s="153" t="s">
        <v>79</v>
      </c>
      <c r="C11" s="153"/>
      <c r="D11" s="108"/>
      <c r="E11" s="109">
        <v>2504997</v>
      </c>
      <c r="F11" s="109">
        <v>250</v>
      </c>
      <c r="G11" s="109">
        <v>0</v>
      </c>
      <c r="H11" s="109">
        <f t="shared" si="0"/>
        <v>2505247</v>
      </c>
    </row>
    <row r="12" spans="1:8" ht="19.5" customHeight="1" x14ac:dyDescent="0.15">
      <c r="A12" s="107"/>
      <c r="B12" s="153" t="s">
        <v>187</v>
      </c>
      <c r="C12" s="153"/>
      <c r="D12" s="108"/>
      <c r="E12" s="109">
        <v>0</v>
      </c>
      <c r="F12" s="109">
        <v>13000</v>
      </c>
      <c r="G12" s="109">
        <v>0</v>
      </c>
      <c r="H12" s="109">
        <f t="shared" si="0"/>
        <v>13000</v>
      </c>
    </row>
    <row r="13" spans="1:8" ht="19.5" customHeight="1" x14ac:dyDescent="0.15">
      <c r="A13" s="107"/>
      <c r="B13" s="153" t="s">
        <v>188</v>
      </c>
      <c r="C13" s="153"/>
      <c r="D13" s="108"/>
      <c r="E13" s="109">
        <v>0</v>
      </c>
      <c r="F13" s="109">
        <v>132870</v>
      </c>
      <c r="G13" s="109">
        <v>132870</v>
      </c>
      <c r="H13" s="109">
        <f t="shared" si="0"/>
        <v>0</v>
      </c>
    </row>
    <row r="14" spans="1:8" ht="19.5" customHeight="1" x14ac:dyDescent="0.15">
      <c r="A14" s="107"/>
      <c r="B14" s="153" t="s">
        <v>189</v>
      </c>
      <c r="C14" s="153"/>
      <c r="D14" s="108"/>
      <c r="E14" s="109">
        <f>SUM(E7:E13)</f>
        <v>5291528</v>
      </c>
      <c r="F14" s="109">
        <f t="shared" ref="F14:G14" si="1">SUM(F7:F13)</f>
        <v>9740480</v>
      </c>
      <c r="G14" s="109">
        <f t="shared" si="1"/>
        <v>10681011</v>
      </c>
      <c r="H14" s="109">
        <f t="shared" ref="H14" si="2">SUM(H6:H13)</f>
        <v>4350997</v>
      </c>
    </row>
    <row r="15" spans="1:8" ht="19.5" customHeight="1" x14ac:dyDescent="0.15">
      <c r="A15" s="107"/>
      <c r="B15" s="110"/>
      <c r="C15" s="110"/>
      <c r="D15" s="108"/>
      <c r="E15" s="109"/>
      <c r="F15" s="109"/>
      <c r="G15" s="109"/>
      <c r="H15" s="109"/>
    </row>
    <row r="16" spans="1:8" ht="19.5" customHeight="1" x14ac:dyDescent="0.15">
      <c r="A16" s="107"/>
      <c r="B16" s="153" t="s">
        <v>190</v>
      </c>
      <c r="C16" s="153"/>
      <c r="D16" s="108"/>
      <c r="E16" s="109">
        <v>243457</v>
      </c>
      <c r="F16" s="109">
        <v>0</v>
      </c>
      <c r="G16" s="109">
        <v>56272</v>
      </c>
      <c r="H16" s="109">
        <f t="shared" si="0"/>
        <v>187185</v>
      </c>
    </row>
    <row r="17" spans="1:8" ht="19.5" customHeight="1" x14ac:dyDescent="0.15">
      <c r="A17" s="107"/>
      <c r="B17" s="153" t="s">
        <v>191</v>
      </c>
      <c r="C17" s="153"/>
      <c r="D17" s="108"/>
      <c r="E17" s="109">
        <v>26000</v>
      </c>
      <c r="F17" s="109">
        <v>0</v>
      </c>
      <c r="G17" s="109">
        <v>0</v>
      </c>
      <c r="H17" s="109">
        <f t="shared" si="0"/>
        <v>26000</v>
      </c>
    </row>
    <row r="18" spans="1:8" ht="19.5" customHeight="1" x14ac:dyDescent="0.15">
      <c r="A18" s="107"/>
      <c r="B18" s="153" t="s">
        <v>192</v>
      </c>
      <c r="C18" s="153"/>
      <c r="D18" s="108"/>
      <c r="E18" s="109">
        <f>E16+E17</f>
        <v>269457</v>
      </c>
      <c r="F18" s="109">
        <f t="shared" ref="F18:G18" si="3">F16+F17</f>
        <v>0</v>
      </c>
      <c r="G18" s="109">
        <f t="shared" si="3"/>
        <v>56272</v>
      </c>
      <c r="H18" s="109">
        <f t="shared" si="0"/>
        <v>213185</v>
      </c>
    </row>
    <row r="19" spans="1:8" ht="19.5" customHeight="1" x14ac:dyDescent="0.15">
      <c r="A19" s="107"/>
      <c r="B19" s="153" t="s">
        <v>193</v>
      </c>
      <c r="C19" s="153"/>
      <c r="D19" s="108"/>
      <c r="E19" s="109">
        <f>E14+E18</f>
        <v>5560985</v>
      </c>
      <c r="F19" s="109">
        <f t="shared" ref="F19:G19" si="4">F14+F18</f>
        <v>9740480</v>
      </c>
      <c r="G19" s="109">
        <f t="shared" si="4"/>
        <v>10737283</v>
      </c>
      <c r="H19" s="109">
        <f t="shared" si="0"/>
        <v>4564182</v>
      </c>
    </row>
    <row r="20" spans="1:8" ht="19.5" customHeight="1" x14ac:dyDescent="0.15">
      <c r="A20" s="107"/>
      <c r="B20" s="110"/>
      <c r="C20" s="110"/>
      <c r="D20" s="108"/>
      <c r="E20" s="109"/>
      <c r="F20" s="109"/>
      <c r="G20" s="109"/>
      <c r="H20" s="109"/>
    </row>
    <row r="21" spans="1:8" ht="19.5" customHeight="1" x14ac:dyDescent="0.15">
      <c r="A21" s="107"/>
      <c r="B21" s="153" t="s">
        <v>194</v>
      </c>
      <c r="C21" s="153"/>
      <c r="D21" s="108"/>
      <c r="E21" s="109">
        <v>115612</v>
      </c>
      <c r="F21" s="109">
        <v>115612</v>
      </c>
      <c r="G21" s="109">
        <v>9176</v>
      </c>
      <c r="H21" s="109">
        <f>E21-F21+G21</f>
        <v>9176</v>
      </c>
    </row>
    <row r="22" spans="1:8" ht="19.5" customHeight="1" x14ac:dyDescent="0.15">
      <c r="A22" s="107"/>
      <c r="B22" s="153" t="s">
        <v>195</v>
      </c>
      <c r="C22" s="153"/>
      <c r="D22" s="108"/>
      <c r="E22" s="109">
        <v>39000</v>
      </c>
      <c r="F22" s="109">
        <v>39000</v>
      </c>
      <c r="G22" s="109">
        <v>9000</v>
      </c>
      <c r="H22" s="109">
        <f t="shared" ref="H22:H25" si="5">E22-F22+G22</f>
        <v>9000</v>
      </c>
    </row>
    <row r="23" spans="1:8" ht="19.5" customHeight="1" x14ac:dyDescent="0.15">
      <c r="A23" s="107"/>
      <c r="B23" s="153" t="s">
        <v>196</v>
      </c>
      <c r="C23" s="153"/>
      <c r="D23" s="108"/>
      <c r="E23" s="109">
        <v>57610</v>
      </c>
      <c r="F23" s="109">
        <v>524995</v>
      </c>
      <c r="G23" s="109">
        <v>526216</v>
      </c>
      <c r="H23" s="109">
        <f t="shared" si="5"/>
        <v>58831</v>
      </c>
    </row>
    <row r="24" spans="1:8" ht="19.5" customHeight="1" x14ac:dyDescent="0.15">
      <c r="A24" s="107"/>
      <c r="B24" s="153" t="s">
        <v>197</v>
      </c>
      <c r="C24" s="153"/>
      <c r="D24" s="108"/>
      <c r="E24" s="109">
        <v>0</v>
      </c>
      <c r="F24" s="109">
        <v>27390</v>
      </c>
      <c r="G24" s="109">
        <v>27390</v>
      </c>
      <c r="H24" s="109">
        <f t="shared" si="5"/>
        <v>0</v>
      </c>
    </row>
    <row r="25" spans="1:8" ht="19.5" customHeight="1" x14ac:dyDescent="0.15">
      <c r="A25" s="107"/>
      <c r="B25" s="153" t="s">
        <v>198</v>
      </c>
      <c r="C25" s="153"/>
      <c r="D25" s="108"/>
      <c r="E25" s="109">
        <f>SUM(E21:E24)</f>
        <v>212222</v>
      </c>
      <c r="F25" s="109">
        <f t="shared" ref="F25:G25" si="6">SUM(F21:F24)</f>
        <v>706997</v>
      </c>
      <c r="G25" s="109">
        <f t="shared" si="6"/>
        <v>571782</v>
      </c>
      <c r="H25" s="109">
        <f t="shared" si="5"/>
        <v>77007</v>
      </c>
    </row>
    <row r="26" spans="1:8" ht="19.5" customHeight="1" x14ac:dyDescent="0.15">
      <c r="A26" s="107"/>
      <c r="B26" s="153" t="s">
        <v>199</v>
      </c>
      <c r="C26" s="153"/>
      <c r="D26" s="108"/>
      <c r="E26" s="109">
        <f>E25</f>
        <v>212222</v>
      </c>
      <c r="F26" s="109">
        <f t="shared" ref="F26:H26" si="7">F25</f>
        <v>706997</v>
      </c>
      <c r="G26" s="109">
        <f t="shared" si="7"/>
        <v>571782</v>
      </c>
      <c r="H26" s="109">
        <f t="shared" si="7"/>
        <v>77007</v>
      </c>
    </row>
    <row r="27" spans="1:8" ht="19.5" customHeight="1" x14ac:dyDescent="0.15">
      <c r="A27" s="107"/>
      <c r="B27" s="153" t="s">
        <v>200</v>
      </c>
      <c r="C27" s="153"/>
      <c r="D27" s="108"/>
      <c r="E27" s="109">
        <f>E19-E26</f>
        <v>5348763</v>
      </c>
      <c r="F27" s="109">
        <v>10229409</v>
      </c>
      <c r="G27" s="109">
        <v>9367821</v>
      </c>
      <c r="H27" s="109">
        <f t="shared" ref="H27" si="8">H19-H26</f>
        <v>4487175</v>
      </c>
    </row>
    <row r="28" spans="1:8" ht="19.5" customHeight="1" x14ac:dyDescent="0.15">
      <c r="A28" s="107"/>
      <c r="B28" s="153" t="s">
        <v>201</v>
      </c>
      <c r="C28" s="153"/>
      <c r="D28" s="108"/>
      <c r="E28" s="109">
        <f>E19</f>
        <v>5560985</v>
      </c>
      <c r="F28" s="109">
        <v>10936406</v>
      </c>
      <c r="G28" s="109">
        <v>9939603</v>
      </c>
      <c r="H28" s="109">
        <f>E28+G28-F28</f>
        <v>4564182</v>
      </c>
    </row>
    <row r="29" spans="1:8" ht="19.5" customHeight="1" x14ac:dyDescent="0.15">
      <c r="A29" s="107"/>
      <c r="B29" s="110"/>
      <c r="C29" s="110"/>
      <c r="D29" s="108"/>
      <c r="E29" s="109"/>
      <c r="F29" s="109"/>
      <c r="G29" s="109"/>
      <c r="H29" s="109">
        <f t="shared" si="0"/>
        <v>0</v>
      </c>
    </row>
    <row r="30" spans="1:8" ht="19.5" customHeight="1" x14ac:dyDescent="0.15">
      <c r="A30" s="107"/>
      <c r="B30" s="153" t="s">
        <v>202</v>
      </c>
      <c r="C30" s="153"/>
      <c r="D30" s="108"/>
      <c r="E30" s="109">
        <v>0</v>
      </c>
      <c r="F30" s="109">
        <v>0</v>
      </c>
      <c r="G30" s="109">
        <v>105000</v>
      </c>
      <c r="H30" s="109">
        <f>G30</f>
        <v>105000</v>
      </c>
    </row>
    <row r="31" spans="1:8" ht="19.5" customHeight="1" x14ac:dyDescent="0.15">
      <c r="A31" s="107"/>
      <c r="B31" s="153" t="s">
        <v>203</v>
      </c>
      <c r="C31" s="153"/>
      <c r="D31" s="108"/>
      <c r="E31" s="109">
        <v>0</v>
      </c>
      <c r="F31" s="109">
        <v>0</v>
      </c>
      <c r="G31" s="109">
        <v>2259000</v>
      </c>
      <c r="H31" s="109">
        <f t="shared" ref="H31:H36" si="9">G31</f>
        <v>2259000</v>
      </c>
    </row>
    <row r="32" spans="1:8" ht="19.5" customHeight="1" x14ac:dyDescent="0.15">
      <c r="A32" s="107"/>
      <c r="B32" s="153" t="s">
        <v>204</v>
      </c>
      <c r="C32" s="153"/>
      <c r="D32" s="108"/>
      <c r="E32" s="109">
        <v>0</v>
      </c>
      <c r="F32" s="109">
        <v>0</v>
      </c>
      <c r="G32" s="109">
        <v>2011000</v>
      </c>
      <c r="H32" s="109">
        <f t="shared" si="9"/>
        <v>2011000</v>
      </c>
    </row>
    <row r="33" spans="1:8" ht="19.5" customHeight="1" x14ac:dyDescent="0.15">
      <c r="A33" s="107"/>
      <c r="B33" s="153" t="s">
        <v>205</v>
      </c>
      <c r="C33" s="153"/>
      <c r="D33" s="108"/>
      <c r="E33" s="109">
        <v>0</v>
      </c>
      <c r="F33" s="109">
        <v>0</v>
      </c>
      <c r="G33" s="109">
        <v>1140000</v>
      </c>
      <c r="H33" s="109">
        <f t="shared" si="9"/>
        <v>1140000</v>
      </c>
    </row>
    <row r="34" spans="1:8" ht="19.5" customHeight="1" x14ac:dyDescent="0.15">
      <c r="A34" s="107"/>
      <c r="B34" s="153" t="s">
        <v>13</v>
      </c>
      <c r="C34" s="153"/>
      <c r="D34" s="108"/>
      <c r="E34" s="109">
        <v>0</v>
      </c>
      <c r="F34" s="109">
        <v>0</v>
      </c>
      <c r="G34" s="109">
        <v>3515631</v>
      </c>
      <c r="H34" s="109">
        <f t="shared" si="9"/>
        <v>3515631</v>
      </c>
    </row>
    <row r="35" spans="1:8" ht="19.5" customHeight="1" x14ac:dyDescent="0.15">
      <c r="A35" s="107"/>
      <c r="B35" s="153" t="s">
        <v>14</v>
      </c>
      <c r="C35" s="153"/>
      <c r="D35" s="108"/>
      <c r="E35" s="109">
        <v>0</v>
      </c>
      <c r="F35" s="109">
        <v>0</v>
      </c>
      <c r="G35" s="109">
        <v>281</v>
      </c>
      <c r="H35" s="109">
        <f t="shared" si="9"/>
        <v>281</v>
      </c>
    </row>
    <row r="36" spans="1:8" ht="19.5" customHeight="1" x14ac:dyDescent="0.15">
      <c r="A36" s="107"/>
      <c r="B36" s="153" t="s">
        <v>160</v>
      </c>
      <c r="C36" s="153"/>
      <c r="D36" s="108"/>
      <c r="E36" s="109">
        <v>0</v>
      </c>
      <c r="F36" s="109">
        <v>0</v>
      </c>
      <c r="G36" s="109">
        <v>152000</v>
      </c>
      <c r="H36" s="109">
        <f t="shared" si="9"/>
        <v>152000</v>
      </c>
    </row>
    <row r="37" spans="1:8" ht="19.5" customHeight="1" x14ac:dyDescent="0.15">
      <c r="A37" s="107"/>
      <c r="B37" s="153" t="s">
        <v>206</v>
      </c>
      <c r="C37" s="153"/>
      <c r="D37" s="108"/>
      <c r="E37" s="109">
        <f>SUM(E30:E36)</f>
        <v>0</v>
      </c>
      <c r="F37" s="109">
        <f t="shared" ref="F37:H37" si="10">SUM(F30:F36)</f>
        <v>0</v>
      </c>
      <c r="G37" s="109">
        <f t="shared" si="10"/>
        <v>9182912</v>
      </c>
      <c r="H37" s="109">
        <f t="shared" si="10"/>
        <v>9182912</v>
      </c>
    </row>
    <row r="38" spans="1:8" ht="19.5" customHeight="1" x14ac:dyDescent="0.15">
      <c r="A38" s="107"/>
      <c r="B38" s="110"/>
      <c r="C38" s="110"/>
      <c r="D38" s="108"/>
      <c r="E38" s="109"/>
      <c r="F38" s="109"/>
      <c r="G38" s="109"/>
      <c r="H38" s="109">
        <f t="shared" si="0"/>
        <v>0</v>
      </c>
    </row>
    <row r="39" spans="1:8" ht="19.5" customHeight="1" x14ac:dyDescent="0.15">
      <c r="A39" s="107"/>
      <c r="B39" s="111" t="s">
        <v>207</v>
      </c>
      <c r="C39" s="112" t="s">
        <v>63</v>
      </c>
      <c r="D39" s="108"/>
      <c r="E39" s="109">
        <v>0</v>
      </c>
      <c r="F39" s="109">
        <v>3943321</v>
      </c>
      <c r="G39" s="109">
        <v>111513</v>
      </c>
      <c r="H39" s="109">
        <f t="shared" si="0"/>
        <v>3831808</v>
      </c>
    </row>
    <row r="40" spans="1:8" ht="19.5" customHeight="1" x14ac:dyDescent="0.15">
      <c r="A40" s="107"/>
      <c r="B40" s="111" t="s">
        <v>207</v>
      </c>
      <c r="C40" s="112" t="s">
        <v>15</v>
      </c>
      <c r="D40" s="108"/>
      <c r="E40" s="109">
        <v>0</v>
      </c>
      <c r="F40" s="109">
        <v>346977</v>
      </c>
      <c r="G40" s="109">
        <v>0</v>
      </c>
      <c r="H40" s="109">
        <f t="shared" si="0"/>
        <v>346977</v>
      </c>
    </row>
    <row r="41" spans="1:8" ht="19.5" customHeight="1" x14ac:dyDescent="0.15">
      <c r="A41" s="107"/>
      <c r="B41" s="111" t="s">
        <v>207</v>
      </c>
      <c r="C41" s="112" t="s">
        <v>0</v>
      </c>
      <c r="D41" s="108"/>
      <c r="E41" s="109">
        <v>0</v>
      </c>
      <c r="F41" s="109">
        <v>355831</v>
      </c>
      <c r="G41" s="109">
        <v>3000</v>
      </c>
      <c r="H41" s="109">
        <f t="shared" si="0"/>
        <v>352831</v>
      </c>
    </row>
    <row r="42" spans="1:8" ht="19.5" customHeight="1" x14ac:dyDescent="0.15">
      <c r="A42" s="107"/>
      <c r="B42" s="111" t="s">
        <v>207</v>
      </c>
      <c r="C42" s="112" t="s">
        <v>208</v>
      </c>
      <c r="D42" s="108"/>
      <c r="E42" s="109">
        <v>0</v>
      </c>
      <c r="F42" s="109">
        <v>323576</v>
      </c>
      <c r="G42" s="109">
        <v>34247</v>
      </c>
      <c r="H42" s="109">
        <f t="shared" si="0"/>
        <v>289329</v>
      </c>
    </row>
    <row r="43" spans="1:8" ht="19.5" customHeight="1" x14ac:dyDescent="0.15">
      <c r="A43" s="107"/>
      <c r="B43" s="111" t="s">
        <v>207</v>
      </c>
      <c r="C43" s="112" t="s">
        <v>209</v>
      </c>
      <c r="D43" s="108"/>
      <c r="E43" s="109">
        <v>0</v>
      </c>
      <c r="F43" s="109">
        <v>56272</v>
      </c>
      <c r="G43" s="109">
        <v>0</v>
      </c>
      <c r="H43" s="109">
        <f t="shared" si="0"/>
        <v>56272</v>
      </c>
    </row>
    <row r="44" spans="1:8" ht="19.5" customHeight="1" x14ac:dyDescent="0.15">
      <c r="A44" s="107"/>
      <c r="B44" s="111" t="s">
        <v>207</v>
      </c>
      <c r="C44" s="112" t="s">
        <v>210</v>
      </c>
      <c r="D44" s="108"/>
      <c r="E44" s="109">
        <v>0</v>
      </c>
      <c r="F44" s="109">
        <v>35860</v>
      </c>
      <c r="G44" s="109">
        <v>0</v>
      </c>
      <c r="H44" s="109">
        <f t="shared" si="0"/>
        <v>35860</v>
      </c>
    </row>
    <row r="45" spans="1:8" ht="19.5" customHeight="1" x14ac:dyDescent="0.15">
      <c r="A45" s="107"/>
      <c r="B45" s="111" t="s">
        <v>207</v>
      </c>
      <c r="C45" s="112" t="s">
        <v>211</v>
      </c>
      <c r="D45" s="108"/>
      <c r="E45" s="109">
        <v>0</v>
      </c>
      <c r="F45" s="109">
        <v>242393</v>
      </c>
      <c r="G45" s="109">
        <v>0</v>
      </c>
      <c r="H45" s="109">
        <f t="shared" si="0"/>
        <v>242393</v>
      </c>
    </row>
    <row r="46" spans="1:8" ht="19.5" customHeight="1" x14ac:dyDescent="0.15">
      <c r="A46" s="107"/>
      <c r="B46" s="111" t="s">
        <v>207</v>
      </c>
      <c r="C46" s="112" t="s">
        <v>7</v>
      </c>
      <c r="D46" s="108"/>
      <c r="E46" s="109">
        <v>0</v>
      </c>
      <c r="F46" s="109">
        <v>731506</v>
      </c>
      <c r="G46" s="109">
        <v>0</v>
      </c>
      <c r="H46" s="109">
        <f t="shared" si="0"/>
        <v>731506</v>
      </c>
    </row>
    <row r="47" spans="1:8" ht="19.5" customHeight="1" x14ac:dyDescent="0.15">
      <c r="A47" s="107"/>
      <c r="B47" s="111" t="s">
        <v>207</v>
      </c>
      <c r="C47" s="112" t="s">
        <v>212</v>
      </c>
      <c r="D47" s="108"/>
      <c r="E47" s="109">
        <v>0</v>
      </c>
      <c r="F47" s="109">
        <v>95079</v>
      </c>
      <c r="G47" s="109">
        <v>0</v>
      </c>
      <c r="H47" s="109">
        <f t="shared" si="0"/>
        <v>95079</v>
      </c>
    </row>
    <row r="48" spans="1:8" ht="19.5" customHeight="1" x14ac:dyDescent="0.15">
      <c r="A48" s="107"/>
      <c r="B48" s="111" t="s">
        <v>207</v>
      </c>
      <c r="C48" s="112" t="s">
        <v>213</v>
      </c>
      <c r="D48" s="108"/>
      <c r="E48" s="109">
        <v>0</v>
      </c>
      <c r="F48" s="109">
        <v>696825</v>
      </c>
      <c r="G48" s="109">
        <v>0</v>
      </c>
      <c r="H48" s="109">
        <f t="shared" si="0"/>
        <v>696825</v>
      </c>
    </row>
    <row r="49" spans="1:8" ht="19.5" customHeight="1" x14ac:dyDescent="0.15">
      <c r="A49" s="107"/>
      <c r="B49" s="111" t="s">
        <v>207</v>
      </c>
      <c r="C49" s="112" t="s">
        <v>214</v>
      </c>
      <c r="D49" s="108"/>
      <c r="E49" s="109">
        <v>0</v>
      </c>
      <c r="F49" s="109">
        <v>7800</v>
      </c>
      <c r="G49" s="109">
        <v>0</v>
      </c>
      <c r="H49" s="109">
        <f t="shared" si="0"/>
        <v>7800</v>
      </c>
    </row>
    <row r="50" spans="1:8" ht="19.5" customHeight="1" x14ac:dyDescent="0.15">
      <c r="A50" s="107"/>
      <c r="B50" s="111" t="s">
        <v>207</v>
      </c>
      <c r="C50" s="112" t="s">
        <v>17</v>
      </c>
      <c r="D50" s="108"/>
      <c r="E50" s="109">
        <v>0</v>
      </c>
      <c r="F50" s="109">
        <v>101400</v>
      </c>
      <c r="G50" s="109">
        <v>22149</v>
      </c>
      <c r="H50" s="109">
        <f t="shared" si="0"/>
        <v>79251</v>
      </c>
    </row>
    <row r="51" spans="1:8" ht="19.5" customHeight="1" x14ac:dyDescent="0.15">
      <c r="A51" s="107"/>
      <c r="B51" s="111" t="s">
        <v>207</v>
      </c>
      <c r="C51" s="112" t="s">
        <v>215</v>
      </c>
      <c r="D51" s="108"/>
      <c r="E51" s="109">
        <v>0</v>
      </c>
      <c r="F51" s="109">
        <v>141862</v>
      </c>
      <c r="G51" s="109">
        <v>0</v>
      </c>
      <c r="H51" s="109">
        <f t="shared" si="0"/>
        <v>141862</v>
      </c>
    </row>
    <row r="52" spans="1:8" ht="19.5" customHeight="1" x14ac:dyDescent="0.15">
      <c r="A52" s="107"/>
      <c r="B52" s="111" t="s">
        <v>207</v>
      </c>
      <c r="C52" s="112" t="s">
        <v>24</v>
      </c>
      <c r="D52" s="108"/>
      <c r="E52" s="109">
        <v>0</v>
      </c>
      <c r="F52" s="109">
        <v>92510</v>
      </c>
      <c r="G52" s="109">
        <v>0</v>
      </c>
      <c r="H52" s="109">
        <f t="shared" si="0"/>
        <v>92510</v>
      </c>
    </row>
    <row r="53" spans="1:8" ht="19.5" customHeight="1" x14ac:dyDescent="0.15">
      <c r="A53" s="107"/>
      <c r="B53" s="111" t="s">
        <v>207</v>
      </c>
      <c r="C53" s="112" t="s">
        <v>216</v>
      </c>
      <c r="D53" s="108"/>
      <c r="E53" s="109">
        <v>0</v>
      </c>
      <c r="F53" s="109">
        <v>56000</v>
      </c>
      <c r="G53" s="109">
        <v>0</v>
      </c>
      <c r="H53" s="109">
        <f t="shared" si="0"/>
        <v>56000</v>
      </c>
    </row>
    <row r="54" spans="1:8" ht="19.5" customHeight="1" x14ac:dyDescent="0.15">
      <c r="A54" s="107"/>
      <c r="B54" s="111" t="s">
        <v>207</v>
      </c>
      <c r="C54" s="112" t="s">
        <v>6</v>
      </c>
      <c r="D54" s="108"/>
      <c r="E54" s="109">
        <v>0</v>
      </c>
      <c r="F54" s="109">
        <v>421955</v>
      </c>
      <c r="G54" s="109">
        <v>0</v>
      </c>
      <c r="H54" s="109">
        <f t="shared" si="0"/>
        <v>421955</v>
      </c>
    </row>
    <row r="55" spans="1:8" ht="19.5" customHeight="1" x14ac:dyDescent="0.15">
      <c r="A55" s="107"/>
      <c r="B55" s="111" t="s">
        <v>207</v>
      </c>
      <c r="C55" s="112" t="s">
        <v>217</v>
      </c>
      <c r="D55" s="108"/>
      <c r="E55" s="109">
        <v>0</v>
      </c>
      <c r="F55" s="109">
        <v>101142</v>
      </c>
      <c r="G55" s="109">
        <v>0</v>
      </c>
      <c r="H55" s="109">
        <f t="shared" si="0"/>
        <v>101142</v>
      </c>
    </row>
    <row r="56" spans="1:8" ht="19.5" customHeight="1" x14ac:dyDescent="0.15">
      <c r="A56" s="107"/>
      <c r="B56" s="111" t="s">
        <v>207</v>
      </c>
      <c r="C56" s="112" t="s">
        <v>218</v>
      </c>
      <c r="D56" s="108"/>
      <c r="E56" s="109">
        <v>0</v>
      </c>
      <c r="F56" s="109">
        <v>112593</v>
      </c>
      <c r="G56" s="109">
        <v>0</v>
      </c>
      <c r="H56" s="109">
        <f t="shared" si="0"/>
        <v>112593</v>
      </c>
    </row>
    <row r="57" spans="1:8" ht="19.5" customHeight="1" x14ac:dyDescent="0.15">
      <c r="A57" s="107"/>
      <c r="B57" s="111" t="s">
        <v>207</v>
      </c>
      <c r="C57" s="112" t="s">
        <v>219</v>
      </c>
      <c r="D57" s="108"/>
      <c r="E57" s="109">
        <v>0</v>
      </c>
      <c r="F57" s="109">
        <v>25558</v>
      </c>
      <c r="G57" s="109">
        <v>0</v>
      </c>
      <c r="H57" s="109">
        <f t="shared" si="0"/>
        <v>25558</v>
      </c>
    </row>
    <row r="58" spans="1:8" ht="19.5" customHeight="1" x14ac:dyDescent="0.15">
      <c r="A58" s="107"/>
      <c r="B58" s="111" t="s">
        <v>207</v>
      </c>
      <c r="C58" s="112" t="s">
        <v>220</v>
      </c>
      <c r="D58" s="108"/>
      <c r="E58" s="109">
        <v>0</v>
      </c>
      <c r="F58" s="109">
        <v>29700</v>
      </c>
      <c r="G58" s="109">
        <v>0</v>
      </c>
      <c r="H58" s="109">
        <f t="shared" si="0"/>
        <v>29700</v>
      </c>
    </row>
    <row r="59" spans="1:8" ht="19.5" customHeight="1" x14ac:dyDescent="0.15">
      <c r="A59" s="107"/>
      <c r="B59" s="111" t="s">
        <v>207</v>
      </c>
      <c r="C59" s="112" t="s">
        <v>221</v>
      </c>
      <c r="D59" s="108"/>
      <c r="E59" s="109">
        <v>0</v>
      </c>
      <c r="F59" s="109">
        <v>22149</v>
      </c>
      <c r="G59" s="109">
        <v>0</v>
      </c>
      <c r="H59" s="109">
        <f t="shared" si="0"/>
        <v>22149</v>
      </c>
    </row>
    <row r="60" spans="1:8" ht="19.5" customHeight="1" x14ac:dyDescent="0.15">
      <c r="A60" s="107"/>
      <c r="B60" s="153" t="s">
        <v>222</v>
      </c>
      <c r="C60" s="153"/>
      <c r="D60" s="108"/>
      <c r="E60" s="109">
        <f>SUM(E39:E59)</f>
        <v>0</v>
      </c>
      <c r="F60" s="109">
        <f>SUM(F39:F59)</f>
        <v>7940309</v>
      </c>
      <c r="G60" s="109">
        <f>SUM(G39:G59)</f>
        <v>170909</v>
      </c>
      <c r="H60" s="109">
        <f t="shared" si="0"/>
        <v>7769400</v>
      </c>
    </row>
    <row r="61" spans="1:8" ht="19.5" customHeight="1" x14ac:dyDescent="0.15">
      <c r="A61" s="107"/>
      <c r="B61" s="110"/>
      <c r="C61" s="110"/>
      <c r="D61" s="108"/>
      <c r="E61" s="109"/>
      <c r="F61" s="109"/>
      <c r="G61" s="109"/>
      <c r="H61" s="109"/>
    </row>
    <row r="62" spans="1:8" ht="19.5" customHeight="1" x14ac:dyDescent="0.15">
      <c r="A62" s="107"/>
      <c r="B62" s="111" t="s">
        <v>223</v>
      </c>
      <c r="C62" s="112" t="s">
        <v>63</v>
      </c>
      <c r="D62" s="108"/>
      <c r="E62" s="109">
        <v>0</v>
      </c>
      <c r="F62" s="109">
        <v>903504</v>
      </c>
      <c r="G62" s="109">
        <v>0</v>
      </c>
      <c r="H62" s="109">
        <f t="shared" si="0"/>
        <v>903504</v>
      </c>
    </row>
    <row r="63" spans="1:8" ht="19.5" customHeight="1" x14ac:dyDescent="0.15">
      <c r="A63" s="107"/>
      <c r="B63" s="111" t="s">
        <v>223</v>
      </c>
      <c r="C63" s="112" t="s">
        <v>15</v>
      </c>
      <c r="D63" s="108"/>
      <c r="E63" s="109">
        <v>0</v>
      </c>
      <c r="F63" s="109">
        <v>38546</v>
      </c>
      <c r="G63" s="109">
        <v>0</v>
      </c>
      <c r="H63" s="109">
        <f t="shared" si="0"/>
        <v>38546</v>
      </c>
    </row>
    <row r="64" spans="1:8" ht="19.5" customHeight="1" x14ac:dyDescent="0.15">
      <c r="A64" s="107"/>
      <c r="B64" s="111" t="s">
        <v>223</v>
      </c>
      <c r="C64" s="112" t="s">
        <v>208</v>
      </c>
      <c r="D64" s="108"/>
      <c r="E64" s="109">
        <v>0</v>
      </c>
      <c r="F64" s="109">
        <v>103127</v>
      </c>
      <c r="G64" s="109">
        <v>0</v>
      </c>
      <c r="H64" s="109">
        <f t="shared" si="0"/>
        <v>103127</v>
      </c>
    </row>
    <row r="65" spans="1:8" ht="19.5" customHeight="1" x14ac:dyDescent="0.15">
      <c r="A65" s="107"/>
      <c r="B65" s="111" t="s">
        <v>223</v>
      </c>
      <c r="C65" s="112" t="s">
        <v>211</v>
      </c>
      <c r="D65" s="108"/>
      <c r="E65" s="109">
        <v>0</v>
      </c>
      <c r="F65" s="109">
        <v>48150</v>
      </c>
      <c r="G65" s="109">
        <v>0</v>
      </c>
      <c r="H65" s="109">
        <f t="shared" si="0"/>
        <v>48150</v>
      </c>
    </row>
    <row r="66" spans="1:8" ht="19.5" customHeight="1" x14ac:dyDescent="0.15">
      <c r="A66" s="107"/>
      <c r="B66" s="111" t="s">
        <v>223</v>
      </c>
      <c r="C66" s="112" t="s">
        <v>7</v>
      </c>
      <c r="D66" s="108"/>
      <c r="E66" s="109">
        <v>0</v>
      </c>
      <c r="F66" s="109">
        <v>56674</v>
      </c>
      <c r="G66" s="109">
        <v>0</v>
      </c>
      <c r="H66" s="109">
        <f t="shared" si="0"/>
        <v>56674</v>
      </c>
    </row>
    <row r="67" spans="1:8" ht="19.5" customHeight="1" x14ac:dyDescent="0.15">
      <c r="A67" s="107"/>
      <c r="B67" s="111" t="s">
        <v>223</v>
      </c>
      <c r="C67" s="112" t="s">
        <v>212</v>
      </c>
      <c r="D67" s="108"/>
      <c r="E67" s="109">
        <v>0</v>
      </c>
      <c r="F67" s="109">
        <v>176572</v>
      </c>
      <c r="G67" s="109">
        <v>0</v>
      </c>
      <c r="H67" s="109">
        <f t="shared" si="0"/>
        <v>176572</v>
      </c>
    </row>
    <row r="68" spans="1:8" ht="19.5" customHeight="1" x14ac:dyDescent="0.15">
      <c r="A68" s="107"/>
      <c r="B68" s="111" t="s">
        <v>223</v>
      </c>
      <c r="C68" s="112" t="s">
        <v>213</v>
      </c>
      <c r="D68" s="108"/>
      <c r="E68" s="109">
        <v>0</v>
      </c>
      <c r="F68" s="109">
        <v>349507</v>
      </c>
      <c r="G68" s="109">
        <v>14000</v>
      </c>
      <c r="H68" s="109">
        <f t="shared" si="0"/>
        <v>335507</v>
      </c>
    </row>
    <row r="69" spans="1:8" ht="19.5" customHeight="1" x14ac:dyDescent="0.15">
      <c r="A69" s="107"/>
      <c r="B69" s="111" t="s">
        <v>223</v>
      </c>
      <c r="C69" s="112" t="s">
        <v>9</v>
      </c>
      <c r="D69" s="108"/>
      <c r="E69" s="109">
        <v>0</v>
      </c>
      <c r="F69" s="109">
        <v>68200</v>
      </c>
      <c r="G69" s="109">
        <v>0</v>
      </c>
      <c r="H69" s="109">
        <f t="shared" si="0"/>
        <v>68200</v>
      </c>
    </row>
    <row r="70" spans="1:8" ht="19.5" customHeight="1" x14ac:dyDescent="0.15">
      <c r="A70" s="107"/>
      <c r="B70" s="111" t="s">
        <v>223</v>
      </c>
      <c r="C70" s="112" t="s">
        <v>224</v>
      </c>
      <c r="D70" s="108"/>
      <c r="E70" s="109">
        <v>0</v>
      </c>
      <c r="F70" s="109">
        <v>264000</v>
      </c>
      <c r="G70" s="109">
        <v>0</v>
      </c>
      <c r="H70" s="109">
        <f t="shared" si="0"/>
        <v>264000</v>
      </c>
    </row>
    <row r="71" spans="1:8" ht="19.5" customHeight="1" x14ac:dyDescent="0.15">
      <c r="A71" s="107"/>
      <c r="B71" s="111" t="s">
        <v>223</v>
      </c>
      <c r="C71" s="112" t="s">
        <v>5</v>
      </c>
      <c r="D71" s="108"/>
      <c r="E71" s="109">
        <v>0</v>
      </c>
      <c r="F71" s="109">
        <v>280820</v>
      </c>
      <c r="G71" s="109">
        <v>0</v>
      </c>
      <c r="H71" s="109">
        <f t="shared" si="0"/>
        <v>280820</v>
      </c>
    </row>
    <row r="72" spans="1:8" ht="19.5" customHeight="1" x14ac:dyDescent="0.15">
      <c r="A72" s="107"/>
      <c r="B72" s="153" t="s">
        <v>225</v>
      </c>
      <c r="C72" s="153"/>
      <c r="D72" s="108"/>
      <c r="E72" s="109">
        <f>SUM(E62:E71)</f>
        <v>0</v>
      </c>
      <c r="F72" s="109">
        <f>SUM(F62:F71)</f>
        <v>2289100</v>
      </c>
      <c r="G72" s="109">
        <f>SUM(G62:G71)</f>
        <v>14000</v>
      </c>
      <c r="H72" s="109">
        <f>SUM(H62:H71)</f>
        <v>2275100</v>
      </c>
    </row>
    <row r="73" spans="1:8" ht="19.5" customHeight="1" x14ac:dyDescent="0.15">
      <c r="A73" s="107"/>
      <c r="B73" s="159" t="s">
        <v>226</v>
      </c>
      <c r="C73" s="153"/>
      <c r="D73" s="108"/>
      <c r="E73" s="109">
        <f>E60+E72</f>
        <v>0</v>
      </c>
      <c r="F73" s="109">
        <f>F60+F72</f>
        <v>10229409</v>
      </c>
      <c r="G73" s="109">
        <f>G60+G72</f>
        <v>184909</v>
      </c>
      <c r="H73" s="109">
        <f>H60+H72</f>
        <v>10044500</v>
      </c>
    </row>
    <row r="74" spans="1:8" ht="19.5" customHeight="1" x14ac:dyDescent="0.15">
      <c r="A74" s="107"/>
      <c r="B74" s="110"/>
      <c r="C74" s="110"/>
      <c r="D74" s="108"/>
      <c r="E74" s="109"/>
      <c r="F74" s="109"/>
      <c r="G74" s="109"/>
      <c r="H74" s="109">
        <f t="shared" si="0"/>
        <v>0</v>
      </c>
    </row>
    <row r="75" spans="1:8" ht="19.5" customHeight="1" x14ac:dyDescent="0.15">
      <c r="A75" s="107"/>
      <c r="B75" s="158" t="s">
        <v>227</v>
      </c>
      <c r="C75" s="158"/>
      <c r="D75" s="108"/>
      <c r="E75" s="109">
        <f>E37+E73</f>
        <v>0</v>
      </c>
      <c r="F75" s="109">
        <f>F37+F73</f>
        <v>10229409</v>
      </c>
      <c r="G75" s="109">
        <f>G37+G73</f>
        <v>9367821</v>
      </c>
      <c r="H75" s="113">
        <f>E75+G75-F75</f>
        <v>-861588</v>
      </c>
    </row>
    <row r="76" spans="1:8" ht="19.5" customHeight="1" x14ac:dyDescent="0.15">
      <c r="A76" s="107"/>
      <c r="B76" s="158" t="s">
        <v>228</v>
      </c>
      <c r="C76" s="158"/>
      <c r="D76" s="108"/>
      <c r="E76" s="109">
        <f>E75</f>
        <v>0</v>
      </c>
      <c r="F76" s="109">
        <f t="shared" ref="F76:H76" si="11">F75</f>
        <v>10229409</v>
      </c>
      <c r="G76" s="109">
        <f t="shared" si="11"/>
        <v>9367821</v>
      </c>
      <c r="H76" s="113">
        <f t="shared" si="11"/>
        <v>-861588</v>
      </c>
    </row>
    <row r="77" spans="1:8" ht="19.5" customHeight="1" x14ac:dyDescent="0.15">
      <c r="A77" s="107"/>
      <c r="B77" s="110"/>
      <c r="C77" s="110"/>
      <c r="D77" s="108"/>
      <c r="E77" s="109"/>
      <c r="F77" s="109"/>
      <c r="G77" s="109"/>
      <c r="H77" s="109">
        <f t="shared" si="0"/>
        <v>0</v>
      </c>
    </row>
    <row r="78" spans="1:8" ht="19.5" customHeight="1" x14ac:dyDescent="0.15">
      <c r="A78" s="107"/>
      <c r="B78" s="153" t="s">
        <v>229</v>
      </c>
      <c r="C78" s="153"/>
      <c r="D78" s="108"/>
      <c r="E78" s="109">
        <v>5348763</v>
      </c>
      <c r="F78" s="109">
        <v>0</v>
      </c>
      <c r="G78" s="109">
        <v>0</v>
      </c>
      <c r="H78" s="109">
        <f t="shared" si="0"/>
        <v>5348763</v>
      </c>
    </row>
    <row r="79" spans="1:8" ht="19.5" customHeight="1" x14ac:dyDescent="0.15">
      <c r="A79" s="107"/>
      <c r="B79" s="158" t="s">
        <v>230</v>
      </c>
      <c r="C79" s="158"/>
      <c r="D79" s="108"/>
      <c r="E79" s="109">
        <f>E78</f>
        <v>5348763</v>
      </c>
      <c r="F79" s="109">
        <v>0</v>
      </c>
      <c r="G79" s="109">
        <v>0</v>
      </c>
      <c r="H79" s="109">
        <f t="shared" si="0"/>
        <v>5348763</v>
      </c>
    </row>
    <row r="80" spans="1:8" ht="19.5" customHeight="1" x14ac:dyDescent="0.15">
      <c r="A80" s="107"/>
      <c r="B80" s="158" t="s">
        <v>231</v>
      </c>
      <c r="C80" s="158"/>
      <c r="D80" s="108"/>
      <c r="E80" s="109">
        <f>E78</f>
        <v>5348763</v>
      </c>
      <c r="F80" s="109">
        <f>F76</f>
        <v>10229409</v>
      </c>
      <c r="G80" s="109">
        <f>G76</f>
        <v>9367821</v>
      </c>
      <c r="H80" s="109">
        <f>E80-F80+G80</f>
        <v>4487175</v>
      </c>
    </row>
    <row r="81" spans="1:8" ht="19.5" customHeight="1" x14ac:dyDescent="0.15">
      <c r="A81" s="107"/>
      <c r="B81" s="153" t="s">
        <v>232</v>
      </c>
      <c r="C81" s="153"/>
      <c r="D81" s="108"/>
      <c r="E81" s="109">
        <f>E78</f>
        <v>5348763</v>
      </c>
      <c r="F81" s="109">
        <f>F76</f>
        <v>10229409</v>
      </c>
      <c r="G81" s="109">
        <f>G76</f>
        <v>9367821</v>
      </c>
      <c r="H81" s="109">
        <f>E81-F81+G81</f>
        <v>4487175</v>
      </c>
    </row>
    <row r="82" spans="1:8" ht="20.100000000000001" customHeight="1" x14ac:dyDescent="0.15"/>
    <row r="83" spans="1:8" ht="20.100000000000001" customHeight="1" x14ac:dyDescent="0.15"/>
    <row r="84" spans="1:8" ht="20.100000000000001" customHeight="1" x14ac:dyDescent="0.15"/>
    <row r="85" spans="1:8" ht="20.100000000000001" customHeight="1" x14ac:dyDescent="0.15"/>
    <row r="86" spans="1:8" ht="20.100000000000001" customHeight="1" x14ac:dyDescent="0.15"/>
    <row r="87" spans="1:8" ht="20.100000000000001" customHeight="1" x14ac:dyDescent="0.15"/>
    <row r="88" spans="1:8" ht="20.100000000000001" customHeight="1" x14ac:dyDescent="0.15"/>
    <row r="89" spans="1:8" ht="20.100000000000001" customHeight="1" x14ac:dyDescent="0.15"/>
    <row r="90" spans="1:8" ht="20.100000000000001" customHeight="1" x14ac:dyDescent="0.15"/>
    <row r="91" spans="1:8" ht="20.100000000000001" customHeight="1" x14ac:dyDescent="0.15"/>
    <row r="92" spans="1:8" ht="20.100000000000001" customHeight="1" x14ac:dyDescent="0.15"/>
    <row r="93" spans="1:8" ht="20.100000000000001" customHeight="1" x14ac:dyDescent="0.15"/>
    <row r="94" spans="1:8" ht="20.100000000000001" customHeight="1" x14ac:dyDescent="0.15"/>
    <row r="95" spans="1:8" ht="20.100000000000001" customHeight="1" x14ac:dyDescent="0.15"/>
    <row r="96" spans="1:8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</sheetData>
  <mergeCells count="41">
    <mergeCell ref="B76:C76"/>
    <mergeCell ref="B78:C78"/>
    <mergeCell ref="B79:C79"/>
    <mergeCell ref="B80:C80"/>
    <mergeCell ref="B81:C81"/>
    <mergeCell ref="B75:C75"/>
    <mergeCell ref="B30:C30"/>
    <mergeCell ref="B31:C31"/>
    <mergeCell ref="B32:C32"/>
    <mergeCell ref="B33:C33"/>
    <mergeCell ref="B34:C34"/>
    <mergeCell ref="B35:C35"/>
    <mergeCell ref="B36:C36"/>
    <mergeCell ref="B37:C37"/>
    <mergeCell ref="B60:C60"/>
    <mergeCell ref="B72:C72"/>
    <mergeCell ref="B73:C73"/>
    <mergeCell ref="B28:C28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14:C14"/>
    <mergeCell ref="D1:G1"/>
    <mergeCell ref="B3:E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1"/>
  <printOptions horizontalCentered="1"/>
  <pageMargins left="0.70866141732283472" right="0.51181102362204722" top="0.55118110236220474" bottom="0.39370078740157483" header="0.31496062992125984" footer="0.31496062992125984"/>
  <pageSetup paperSize="9" orientation="portrait" r:id="rId1"/>
  <headerFooter>
    <oddHeader>&amp;R&amp;"ＭＳ Ｐ明朝,標準"&amp;D　ー&amp;Pー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5" zoomScaleNormal="80" zoomScaleSheetLayoutView="85" workbookViewId="0"/>
  </sheetViews>
  <sheetFormatPr defaultRowHeight="13.5" x14ac:dyDescent="0.15"/>
  <cols>
    <col min="1" max="1" width="30.625" style="2" customWidth="1"/>
    <col min="2" max="4" width="22.625" customWidth="1"/>
  </cols>
  <sheetData>
    <row r="1" spans="1:4" ht="20.100000000000001" customHeight="1" x14ac:dyDescent="0.15">
      <c r="A1" s="11" t="s">
        <v>240</v>
      </c>
    </row>
    <row r="2" spans="1:4" ht="27.95" customHeight="1" x14ac:dyDescent="0.15">
      <c r="A2" s="3"/>
      <c r="B2" s="134" t="s">
        <v>72</v>
      </c>
      <c r="C2" s="134"/>
    </row>
    <row r="3" spans="1:4" ht="20.100000000000001" customHeight="1" thickBot="1" x14ac:dyDescent="0.2">
      <c r="B3" s="135" t="s">
        <v>161</v>
      </c>
      <c r="C3" s="136"/>
      <c r="D3" s="4" t="s">
        <v>29</v>
      </c>
    </row>
    <row r="4" spans="1:4" ht="18" customHeight="1" x14ac:dyDescent="0.15">
      <c r="A4" s="137" t="s">
        <v>25</v>
      </c>
      <c r="B4" s="139" t="s">
        <v>73</v>
      </c>
      <c r="C4" s="141" t="s">
        <v>74</v>
      </c>
      <c r="D4" s="132" t="s">
        <v>75</v>
      </c>
    </row>
    <row r="5" spans="1:4" ht="18" customHeight="1" thickBot="1" x14ac:dyDescent="0.2">
      <c r="A5" s="138"/>
      <c r="B5" s="140"/>
      <c r="C5" s="142"/>
      <c r="D5" s="133"/>
    </row>
    <row r="6" spans="1:4" ht="23.1" customHeight="1" x14ac:dyDescent="0.15">
      <c r="A6" s="39" t="s">
        <v>76</v>
      </c>
      <c r="B6" s="40"/>
      <c r="C6" s="40"/>
      <c r="D6" s="41"/>
    </row>
    <row r="7" spans="1:4" ht="23.1" customHeight="1" x14ac:dyDescent="0.15">
      <c r="A7" s="42" t="s">
        <v>77</v>
      </c>
      <c r="B7" s="40"/>
      <c r="C7" s="40"/>
      <c r="D7" s="41"/>
    </row>
    <row r="8" spans="1:4" ht="23.1" customHeight="1" x14ac:dyDescent="0.15">
      <c r="A8" s="43" t="s">
        <v>78</v>
      </c>
      <c r="B8" s="40">
        <v>1832750</v>
      </c>
      <c r="C8" s="40">
        <v>2786531</v>
      </c>
      <c r="D8" s="41">
        <f>B8-C8</f>
        <v>-953781</v>
      </c>
    </row>
    <row r="9" spans="1:4" ht="23.1" customHeight="1" x14ac:dyDescent="0.15">
      <c r="A9" s="43" t="s">
        <v>79</v>
      </c>
      <c r="B9" s="40">
        <v>2505247</v>
      </c>
      <c r="C9" s="40">
        <v>2504997</v>
      </c>
      <c r="D9" s="41">
        <f t="shared" ref="D9" si="0">B9-C9</f>
        <v>250</v>
      </c>
    </row>
    <row r="10" spans="1:4" ht="23.1" customHeight="1" x14ac:dyDescent="0.15">
      <c r="A10" s="43" t="s">
        <v>162</v>
      </c>
      <c r="B10" s="40">
        <v>13000</v>
      </c>
      <c r="C10" s="40">
        <v>0</v>
      </c>
      <c r="D10" s="41">
        <f t="shared" ref="D10:D11" si="1">B10-C10</f>
        <v>13000</v>
      </c>
    </row>
    <row r="11" spans="1:4" ht="23.1" customHeight="1" x14ac:dyDescent="0.15">
      <c r="A11" s="44" t="s">
        <v>80</v>
      </c>
      <c r="B11" s="45">
        <f>SUM(B8:B10)</f>
        <v>4350997</v>
      </c>
      <c r="C11" s="45">
        <f>SUM(C8:C10)</f>
        <v>5291528</v>
      </c>
      <c r="D11" s="46">
        <f t="shared" si="1"/>
        <v>-940531</v>
      </c>
    </row>
    <row r="12" spans="1:4" ht="23.1" customHeight="1" x14ac:dyDescent="0.15">
      <c r="A12" s="42" t="s">
        <v>81</v>
      </c>
      <c r="B12" s="40"/>
      <c r="C12" s="40"/>
      <c r="D12" s="47"/>
    </row>
    <row r="13" spans="1:4" ht="23.1" customHeight="1" x14ac:dyDescent="0.15">
      <c r="A13" s="48" t="s">
        <v>82</v>
      </c>
      <c r="B13" s="40"/>
      <c r="C13" s="40"/>
      <c r="D13" s="47"/>
    </row>
    <row r="14" spans="1:4" ht="23.1" customHeight="1" x14ac:dyDescent="0.15">
      <c r="A14" s="43" t="s">
        <v>83</v>
      </c>
      <c r="B14" s="40">
        <v>187185</v>
      </c>
      <c r="C14" s="40">
        <v>243457</v>
      </c>
      <c r="D14" s="41">
        <f>B14-C14</f>
        <v>-56272</v>
      </c>
    </row>
    <row r="15" spans="1:4" ht="23.1" customHeight="1" x14ac:dyDescent="0.15">
      <c r="A15" s="43" t="s">
        <v>84</v>
      </c>
      <c r="B15" s="40">
        <v>26000</v>
      </c>
      <c r="C15" s="40">
        <v>26000</v>
      </c>
      <c r="D15" s="41">
        <f>B15-C15</f>
        <v>0</v>
      </c>
    </row>
    <row r="16" spans="1:4" ht="23.1" customHeight="1" x14ac:dyDescent="0.15">
      <c r="A16" s="44" t="s">
        <v>85</v>
      </c>
      <c r="B16" s="45">
        <f>SUM(B14:B15)</f>
        <v>213185</v>
      </c>
      <c r="C16" s="45">
        <f>SUM(C14:C15)</f>
        <v>269457</v>
      </c>
      <c r="D16" s="46">
        <f t="shared" ref="D16" si="2">SUM(D14:D15)</f>
        <v>-56272</v>
      </c>
    </row>
    <row r="17" spans="1:4" ht="23.1" customHeight="1" x14ac:dyDescent="0.15">
      <c r="A17" s="44" t="s">
        <v>86</v>
      </c>
      <c r="B17" s="45">
        <f>B16</f>
        <v>213185</v>
      </c>
      <c r="C17" s="45">
        <f>C16</f>
        <v>269457</v>
      </c>
      <c r="D17" s="46">
        <f>D16</f>
        <v>-56272</v>
      </c>
    </row>
    <row r="18" spans="1:4" ht="23.1" customHeight="1" thickBot="1" x14ac:dyDescent="0.2">
      <c r="A18" s="44" t="s">
        <v>87</v>
      </c>
      <c r="B18" s="49">
        <f>B11+B17</f>
        <v>4564182</v>
      </c>
      <c r="C18" s="49">
        <f>C11+C17</f>
        <v>5560985</v>
      </c>
      <c r="D18" s="50">
        <f>D11+D17</f>
        <v>-996803</v>
      </c>
    </row>
    <row r="19" spans="1:4" ht="23.1" customHeight="1" thickTop="1" x14ac:dyDescent="0.15">
      <c r="A19" s="39" t="s">
        <v>88</v>
      </c>
      <c r="B19" s="40"/>
      <c r="C19" s="40"/>
      <c r="D19" s="41"/>
    </row>
    <row r="20" spans="1:4" ht="23.1" customHeight="1" x14ac:dyDescent="0.15">
      <c r="A20" s="42" t="s">
        <v>89</v>
      </c>
      <c r="B20" s="40"/>
      <c r="C20" s="40"/>
      <c r="D20" s="41"/>
    </row>
    <row r="21" spans="1:4" ht="23.1" customHeight="1" x14ac:dyDescent="0.15">
      <c r="A21" s="43" t="s">
        <v>90</v>
      </c>
      <c r="B21" s="40">
        <v>9176</v>
      </c>
      <c r="C21" s="40">
        <v>115612</v>
      </c>
      <c r="D21" s="41">
        <f>B21-C21</f>
        <v>-106436</v>
      </c>
    </row>
    <row r="22" spans="1:4" ht="23.1" customHeight="1" x14ac:dyDescent="0.15">
      <c r="A22" s="43" t="s">
        <v>91</v>
      </c>
      <c r="B22" s="40">
        <v>58831</v>
      </c>
      <c r="C22" s="40">
        <v>57610</v>
      </c>
      <c r="D22" s="41">
        <f>B22-C22</f>
        <v>1221</v>
      </c>
    </row>
    <row r="23" spans="1:4" ht="23.1" customHeight="1" x14ac:dyDescent="0.15">
      <c r="A23" s="43" t="s">
        <v>92</v>
      </c>
      <c r="B23" s="40">
        <v>9000</v>
      </c>
      <c r="C23" s="40">
        <v>39000</v>
      </c>
      <c r="D23" s="41">
        <f>B23-C23</f>
        <v>-30000</v>
      </c>
    </row>
    <row r="24" spans="1:4" ht="23.1" customHeight="1" x14ac:dyDescent="0.15">
      <c r="A24" s="44" t="s">
        <v>93</v>
      </c>
      <c r="B24" s="45">
        <f>SUM(B21:B23)</f>
        <v>77007</v>
      </c>
      <c r="C24" s="45">
        <f>SUM(C21:C23)</f>
        <v>212222</v>
      </c>
      <c r="D24" s="46">
        <f>SUM(D21:D23)</f>
        <v>-135215</v>
      </c>
    </row>
    <row r="25" spans="1:4" ht="23.1" customHeight="1" thickBot="1" x14ac:dyDescent="0.2">
      <c r="A25" s="44" t="s">
        <v>94</v>
      </c>
      <c r="B25" s="49">
        <f>B24</f>
        <v>77007</v>
      </c>
      <c r="C25" s="49">
        <f>C24</f>
        <v>212222</v>
      </c>
      <c r="D25" s="50">
        <f>D24</f>
        <v>-135215</v>
      </c>
    </row>
    <row r="26" spans="1:4" ht="23.1" customHeight="1" thickTop="1" x14ac:dyDescent="0.15">
      <c r="A26" s="39" t="s">
        <v>95</v>
      </c>
      <c r="B26" s="40"/>
      <c r="C26" s="40"/>
      <c r="D26" s="41"/>
    </row>
    <row r="27" spans="1:4" ht="23.1" customHeight="1" x14ac:dyDescent="0.15">
      <c r="A27" s="42" t="s">
        <v>96</v>
      </c>
      <c r="B27" s="40">
        <f>B18-B25</f>
        <v>4487175</v>
      </c>
      <c r="C27" s="40">
        <f>C18-C25</f>
        <v>5348763</v>
      </c>
      <c r="D27" s="41">
        <f>D18-D25</f>
        <v>-861588</v>
      </c>
    </row>
    <row r="28" spans="1:4" ht="23.1" customHeight="1" thickBot="1" x14ac:dyDescent="0.2">
      <c r="A28" s="44" t="s">
        <v>97</v>
      </c>
      <c r="B28" s="49">
        <f>B27</f>
        <v>4487175</v>
      </c>
      <c r="C28" s="49">
        <f>C27</f>
        <v>5348763</v>
      </c>
      <c r="D28" s="50">
        <f t="shared" ref="D28" si="3">D27</f>
        <v>-861588</v>
      </c>
    </row>
    <row r="29" spans="1:4" ht="23.1" customHeight="1" thickTop="1" thickBot="1" x14ac:dyDescent="0.2">
      <c r="A29" s="51" t="s">
        <v>98</v>
      </c>
      <c r="B29" s="52">
        <f>B25+B28</f>
        <v>4564182</v>
      </c>
      <c r="C29" s="52">
        <f>C25+C28</f>
        <v>5560985</v>
      </c>
      <c r="D29" s="53">
        <f t="shared" ref="D29" si="4">D25+D28</f>
        <v>-996803</v>
      </c>
    </row>
    <row r="30" spans="1:4" s="2" customFormat="1" ht="20.100000000000001" customHeight="1" x14ac:dyDescent="0.15">
      <c r="B30"/>
      <c r="C30"/>
      <c r="D30"/>
    </row>
    <row r="31" spans="1:4" s="2" customFormat="1" ht="20.100000000000001" customHeight="1" x14ac:dyDescent="0.15">
      <c r="B31"/>
      <c r="C31"/>
      <c r="D31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0.78740157480314965" right="0.39370078740157483" top="0.59055118110236227" bottom="0.3937007874015748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85" zoomScaleNormal="80" zoomScaleSheetLayoutView="85" workbookViewId="0"/>
  </sheetViews>
  <sheetFormatPr defaultRowHeight="13.5" x14ac:dyDescent="0.15"/>
  <cols>
    <col min="1" max="1" width="30.625" style="2" customWidth="1"/>
    <col min="2" max="3" width="18.625" customWidth="1"/>
    <col min="4" max="4" width="16.625" customWidth="1"/>
    <col min="5" max="5" width="20.625" customWidth="1"/>
    <col min="6" max="6" width="10.625" bestFit="1" customWidth="1"/>
    <col min="7" max="7" width="10.625" customWidth="1"/>
    <col min="8" max="8" width="9.125" bestFit="1" customWidth="1"/>
    <col min="9" max="10" width="10.625" customWidth="1"/>
  </cols>
  <sheetData>
    <row r="1" spans="1:10" ht="20.100000000000001" customHeight="1" x14ac:dyDescent="0.15">
      <c r="A1" s="11" t="s">
        <v>241</v>
      </c>
    </row>
    <row r="2" spans="1:10" ht="27.95" customHeight="1" x14ac:dyDescent="0.15">
      <c r="A2" s="3"/>
      <c r="B2" s="143" t="s">
        <v>159</v>
      </c>
      <c r="C2" s="143"/>
      <c r="D2" s="143"/>
    </row>
    <row r="3" spans="1:10" ht="20.100000000000001" customHeight="1" thickBot="1" x14ac:dyDescent="0.2">
      <c r="B3" s="135" t="s">
        <v>165</v>
      </c>
      <c r="C3" s="135"/>
      <c r="D3" s="136"/>
      <c r="E3" s="4" t="s">
        <v>29</v>
      </c>
    </row>
    <row r="4" spans="1:10" ht="18" customHeight="1" x14ac:dyDescent="0.15">
      <c r="A4" s="137" t="s">
        <v>25</v>
      </c>
      <c r="B4" s="35" t="s">
        <v>99</v>
      </c>
      <c r="C4" s="141" t="s">
        <v>39</v>
      </c>
      <c r="D4" s="36" t="s">
        <v>100</v>
      </c>
      <c r="E4" s="132" t="s">
        <v>8</v>
      </c>
    </row>
    <row r="5" spans="1:10" ht="18" customHeight="1" thickBot="1" x14ac:dyDescent="0.2">
      <c r="A5" s="138"/>
      <c r="B5" s="37" t="s">
        <v>101</v>
      </c>
      <c r="C5" s="142"/>
      <c r="D5" s="38" t="s">
        <v>102</v>
      </c>
      <c r="E5" s="133"/>
      <c r="F5" s="54"/>
    </row>
    <row r="6" spans="1:10" ht="24.95" customHeight="1" x14ac:dyDescent="0.15">
      <c r="A6" s="39" t="s">
        <v>76</v>
      </c>
      <c r="B6" s="40"/>
      <c r="C6" s="40"/>
      <c r="D6" s="40"/>
      <c r="E6" s="55"/>
    </row>
    <row r="7" spans="1:10" ht="24.95" customHeight="1" x14ac:dyDescent="0.15">
      <c r="A7" s="42" t="s">
        <v>77</v>
      </c>
      <c r="B7" s="40"/>
      <c r="C7" s="40"/>
      <c r="D7" s="40"/>
      <c r="E7" s="55">
        <f>SUM(B7:D7)</f>
        <v>0</v>
      </c>
    </row>
    <row r="8" spans="1:10" ht="24.95" customHeight="1" x14ac:dyDescent="0.15">
      <c r="A8" s="43" t="s">
        <v>78</v>
      </c>
      <c r="B8" s="40">
        <v>307542</v>
      </c>
      <c r="C8" s="40">
        <v>1525208</v>
      </c>
      <c r="D8" s="40"/>
      <c r="E8" s="55">
        <f>SUM(B8:D8)</f>
        <v>1832750</v>
      </c>
    </row>
    <row r="9" spans="1:10" ht="24.95" customHeight="1" x14ac:dyDescent="0.15">
      <c r="A9" s="43" t="s">
        <v>79</v>
      </c>
      <c r="B9" s="40">
        <v>1500000</v>
      </c>
      <c r="C9" s="40">
        <v>1005247</v>
      </c>
      <c r="D9" s="40"/>
      <c r="E9" s="55">
        <f>SUM(B9:D9)</f>
        <v>2505247</v>
      </c>
      <c r="G9" s="56" t="s">
        <v>103</v>
      </c>
      <c r="H9" s="56" t="s">
        <v>104</v>
      </c>
      <c r="I9" s="56" t="s">
        <v>105</v>
      </c>
      <c r="J9" s="57" t="s">
        <v>8</v>
      </c>
    </row>
    <row r="10" spans="1:10" ht="24.95" customHeight="1" x14ac:dyDescent="0.15">
      <c r="A10" s="43" t="s">
        <v>171</v>
      </c>
      <c r="B10" s="40">
        <v>13000</v>
      </c>
      <c r="C10" s="40"/>
      <c r="D10" s="40"/>
      <c r="E10" s="55">
        <f>SUM(B10:D10)</f>
        <v>13000</v>
      </c>
      <c r="G10" s="56" t="s">
        <v>103</v>
      </c>
      <c r="H10" s="56" t="s">
        <v>104</v>
      </c>
      <c r="I10" s="56" t="s">
        <v>105</v>
      </c>
      <c r="J10" s="57" t="s">
        <v>8</v>
      </c>
    </row>
    <row r="11" spans="1:10" ht="24.95" customHeight="1" x14ac:dyDescent="0.15">
      <c r="A11" s="44" t="s">
        <v>80</v>
      </c>
      <c r="B11" s="45">
        <f>SUM(B8:B10)</f>
        <v>1820542</v>
      </c>
      <c r="C11" s="45">
        <f>SUM(C8:C10)</f>
        <v>2530455</v>
      </c>
      <c r="D11" s="45">
        <f>SUM(D8:D10)</f>
        <v>0</v>
      </c>
      <c r="E11" s="58">
        <f>SUM(E8:E10)</f>
        <v>4350997</v>
      </c>
      <c r="F11" s="59" t="s">
        <v>233</v>
      </c>
      <c r="G11" s="60">
        <v>2629796</v>
      </c>
      <c r="H11" s="60">
        <v>0</v>
      </c>
      <c r="I11" s="60">
        <v>2661732</v>
      </c>
      <c r="J11" s="60">
        <f>SUM(G11:I11)</f>
        <v>5291528</v>
      </c>
    </row>
    <row r="12" spans="1:10" ht="24.95" customHeight="1" x14ac:dyDescent="0.15">
      <c r="A12" s="42" t="s">
        <v>81</v>
      </c>
      <c r="B12" s="40"/>
      <c r="C12" s="40"/>
      <c r="D12" s="40"/>
      <c r="E12" s="61"/>
      <c r="F12" s="59"/>
      <c r="G12" s="60">
        <v>156188</v>
      </c>
      <c r="H12" s="60"/>
      <c r="I12" s="60">
        <v>56034</v>
      </c>
      <c r="J12" s="60">
        <f>SUM(G12:I12)</f>
        <v>212222</v>
      </c>
    </row>
    <row r="13" spans="1:10" ht="24.95" customHeight="1" x14ac:dyDescent="0.15">
      <c r="A13" s="48" t="s">
        <v>82</v>
      </c>
      <c r="B13" s="40"/>
      <c r="C13" s="40"/>
      <c r="D13" s="40"/>
      <c r="E13" s="61"/>
      <c r="F13" s="59" t="s">
        <v>234</v>
      </c>
      <c r="G13" s="60">
        <v>7041000</v>
      </c>
      <c r="H13" s="60">
        <v>0</v>
      </c>
      <c r="I13" s="60">
        <v>2141912</v>
      </c>
      <c r="J13" s="60">
        <f t="shared" ref="J13:J14" si="0">SUM(G13:I13)</f>
        <v>9182912</v>
      </c>
    </row>
    <row r="14" spans="1:10" ht="24.95" customHeight="1" x14ac:dyDescent="0.15">
      <c r="A14" s="43" t="s">
        <v>83</v>
      </c>
      <c r="B14" s="40">
        <v>187183</v>
      </c>
      <c r="C14" s="40">
        <v>2</v>
      </c>
      <c r="D14" s="40"/>
      <c r="E14" s="55">
        <f>SUM(B14:D14)</f>
        <v>187185</v>
      </c>
      <c r="F14" s="59" t="s">
        <v>235</v>
      </c>
      <c r="G14" s="60">
        <v>7769400</v>
      </c>
      <c r="H14" s="60">
        <v>0</v>
      </c>
      <c r="I14" s="60">
        <v>2275100</v>
      </c>
      <c r="J14" s="60">
        <f t="shared" si="0"/>
        <v>10044500</v>
      </c>
    </row>
    <row r="15" spans="1:10" ht="24.95" customHeight="1" x14ac:dyDescent="0.15">
      <c r="A15" s="43" t="s">
        <v>84</v>
      </c>
      <c r="B15" s="40"/>
      <c r="C15" s="40">
        <v>26000</v>
      </c>
      <c r="D15" s="40"/>
      <c r="E15" s="55">
        <f>SUM(C15:D15)</f>
        <v>26000</v>
      </c>
      <c r="F15" s="59" t="s">
        <v>236</v>
      </c>
      <c r="G15" s="60">
        <f>(G11-G12)+(G13-G14)</f>
        <v>1745208</v>
      </c>
      <c r="H15" s="60">
        <f t="shared" ref="H15:J15" si="1">(H11-H12)+(H13-H14)</f>
        <v>0</v>
      </c>
      <c r="I15" s="60">
        <f t="shared" si="1"/>
        <v>2472510</v>
      </c>
      <c r="J15" s="60">
        <f t="shared" si="1"/>
        <v>4217718</v>
      </c>
    </row>
    <row r="16" spans="1:10" ht="24.95" customHeight="1" x14ac:dyDescent="0.15">
      <c r="A16" s="44" t="s">
        <v>85</v>
      </c>
      <c r="B16" s="62">
        <f>SUM(B14:B15)</f>
        <v>187183</v>
      </c>
      <c r="C16" s="62">
        <f t="shared" ref="C16:E16" si="2">SUM(C14:C15)</f>
        <v>26002</v>
      </c>
      <c r="D16" s="62">
        <f t="shared" si="2"/>
        <v>0</v>
      </c>
      <c r="E16" s="63">
        <f t="shared" si="2"/>
        <v>213185</v>
      </c>
      <c r="F16" s="59" t="s">
        <v>237</v>
      </c>
      <c r="G16" s="60">
        <v>19062</v>
      </c>
      <c r="H16" s="60"/>
      <c r="I16" s="60">
        <v>57945</v>
      </c>
      <c r="J16" s="60">
        <f t="shared" ref="J16" si="3">SUM(G16:I16)</f>
        <v>77007</v>
      </c>
    </row>
    <row r="17" spans="1:10" ht="24.95" customHeight="1" x14ac:dyDescent="0.15">
      <c r="A17" s="44" t="s">
        <v>86</v>
      </c>
      <c r="B17" s="62">
        <f>B16</f>
        <v>187183</v>
      </c>
      <c r="C17" s="62">
        <f t="shared" ref="C17:E17" si="4">C16</f>
        <v>26002</v>
      </c>
      <c r="D17" s="62">
        <f t="shared" si="4"/>
        <v>0</v>
      </c>
      <c r="E17" s="63">
        <f t="shared" si="4"/>
        <v>213185</v>
      </c>
      <c r="F17" s="59"/>
      <c r="G17" s="60"/>
      <c r="H17" s="60"/>
      <c r="I17" s="60">
        <v>281</v>
      </c>
      <c r="J17" s="60">
        <v>0</v>
      </c>
    </row>
    <row r="18" spans="1:10" ht="24.95" customHeight="1" thickBot="1" x14ac:dyDescent="0.2">
      <c r="A18" s="44" t="s">
        <v>87</v>
      </c>
      <c r="B18" s="49">
        <f>B11+B17</f>
        <v>2007725</v>
      </c>
      <c r="C18" s="49">
        <f t="shared" ref="C18:E18" si="5">C11+C17</f>
        <v>2556457</v>
      </c>
      <c r="D18" s="49">
        <f t="shared" si="5"/>
        <v>0</v>
      </c>
      <c r="E18" s="64">
        <f t="shared" si="5"/>
        <v>4564182</v>
      </c>
      <c r="F18" s="59"/>
      <c r="G18" s="60">
        <f>G15+G16+G17</f>
        <v>1764270</v>
      </c>
      <c r="H18" s="60">
        <f t="shared" ref="H18:J18" si="6">H15+H16+H17</f>
        <v>0</v>
      </c>
      <c r="I18" s="60">
        <f t="shared" si="6"/>
        <v>2530736</v>
      </c>
      <c r="J18" s="60">
        <f t="shared" si="6"/>
        <v>4294725</v>
      </c>
    </row>
    <row r="19" spans="1:10" ht="24.95" customHeight="1" thickTop="1" x14ac:dyDescent="0.15">
      <c r="A19" s="39" t="s">
        <v>88</v>
      </c>
      <c r="B19" s="40"/>
      <c r="C19" s="40"/>
      <c r="D19" s="40"/>
      <c r="E19" s="55"/>
      <c r="F19" s="65" t="s">
        <v>106</v>
      </c>
      <c r="G19" s="60">
        <v>187183</v>
      </c>
      <c r="H19" s="60"/>
      <c r="I19" s="60">
        <v>26002</v>
      </c>
      <c r="J19" s="60">
        <f>SUM(G19:I19)</f>
        <v>213185</v>
      </c>
    </row>
    <row r="20" spans="1:10" ht="24.95" customHeight="1" x14ac:dyDescent="0.15">
      <c r="A20" s="42" t="s">
        <v>89</v>
      </c>
      <c r="B20" s="40"/>
      <c r="C20" s="40"/>
      <c r="D20" s="40"/>
      <c r="E20" s="55"/>
      <c r="F20" s="65" t="s">
        <v>238</v>
      </c>
      <c r="G20" s="60"/>
      <c r="H20" s="60"/>
      <c r="I20" s="60">
        <v>0</v>
      </c>
      <c r="J20" s="60">
        <f>SUM(G20:I20)</f>
        <v>0</v>
      </c>
    </row>
    <row r="21" spans="1:10" ht="24.95" customHeight="1" x14ac:dyDescent="0.15">
      <c r="A21" s="43" t="s">
        <v>90</v>
      </c>
      <c r="B21" s="40">
        <v>3212</v>
      </c>
      <c r="C21" s="40">
        <v>5964</v>
      </c>
      <c r="D21" s="40"/>
      <c r="E21" s="55">
        <f>SUM(B21:D21)</f>
        <v>9176</v>
      </c>
      <c r="F21" s="59" t="s">
        <v>79</v>
      </c>
      <c r="G21" s="66">
        <v>1503647</v>
      </c>
      <c r="H21" s="66"/>
      <c r="I21" s="66">
        <v>1001600</v>
      </c>
      <c r="J21" s="66">
        <f>SUM(G21:I21)</f>
        <v>2505247</v>
      </c>
    </row>
    <row r="22" spans="1:10" ht="24.95" customHeight="1" x14ac:dyDescent="0.15">
      <c r="A22" s="43" t="s">
        <v>91</v>
      </c>
      <c r="B22" s="40">
        <v>6850</v>
      </c>
      <c r="C22" s="40">
        <v>51981</v>
      </c>
      <c r="D22" s="40"/>
      <c r="E22" s="55">
        <f>SUM(B22:D22)</f>
        <v>58831</v>
      </c>
      <c r="F22" s="59" t="s">
        <v>78</v>
      </c>
      <c r="G22" s="67">
        <f>G18-G19-G21</f>
        <v>73440</v>
      </c>
      <c r="H22" s="67">
        <f>H18</f>
        <v>0</v>
      </c>
      <c r="I22" s="67">
        <f>I18-I19-I20-I21</f>
        <v>1503134</v>
      </c>
      <c r="J22" s="66">
        <f>SUM(G22:I22)</f>
        <v>1576574</v>
      </c>
    </row>
    <row r="23" spans="1:10" ht="24.95" customHeight="1" x14ac:dyDescent="0.15">
      <c r="A23" s="43" t="s">
        <v>92</v>
      </c>
      <c r="B23" s="40">
        <v>9000</v>
      </c>
      <c r="C23" s="40">
        <v>0</v>
      </c>
      <c r="D23" s="40"/>
      <c r="E23" s="55">
        <f>SUM(B23:D23)</f>
        <v>9000</v>
      </c>
      <c r="G23" s="68"/>
      <c r="H23" s="68"/>
      <c r="I23" s="68"/>
      <c r="J23" s="66">
        <f>SUM(J21:J22)</f>
        <v>4081821</v>
      </c>
    </row>
    <row r="24" spans="1:10" ht="24.95" customHeight="1" x14ac:dyDescent="0.15">
      <c r="A24" s="44" t="s">
        <v>93</v>
      </c>
      <c r="B24" s="45">
        <f>SUM(B21:B23)</f>
        <v>19062</v>
      </c>
      <c r="C24" s="45">
        <f>SUM(C21:C23)</f>
        <v>57945</v>
      </c>
      <c r="D24" s="45">
        <f>SUM(D21:D23)</f>
        <v>0</v>
      </c>
      <c r="E24" s="58">
        <f>SUM(E21:E23)</f>
        <v>77007</v>
      </c>
      <c r="G24" s="68"/>
      <c r="H24" s="68"/>
      <c r="I24" s="68"/>
      <c r="J24" s="66"/>
    </row>
    <row r="25" spans="1:10" ht="24.95" customHeight="1" thickBot="1" x14ac:dyDescent="0.2">
      <c r="A25" s="44" t="s">
        <v>94</v>
      </c>
      <c r="B25" s="49">
        <f>B24</f>
        <v>19062</v>
      </c>
      <c r="C25" s="49">
        <f t="shared" ref="C25:E25" si="7">C24</f>
        <v>57945</v>
      </c>
      <c r="D25" s="49">
        <f t="shared" si="7"/>
        <v>0</v>
      </c>
      <c r="E25" s="64">
        <f t="shared" si="7"/>
        <v>77007</v>
      </c>
      <c r="G25" s="68"/>
      <c r="H25" s="68"/>
      <c r="I25" s="68"/>
      <c r="J25" s="69"/>
    </row>
    <row r="26" spans="1:10" ht="24.95" customHeight="1" thickTop="1" x14ac:dyDescent="0.15">
      <c r="A26" s="39" t="s">
        <v>95</v>
      </c>
      <c r="B26" s="40"/>
      <c r="C26" s="40"/>
      <c r="D26" s="40"/>
      <c r="E26" s="55"/>
    </row>
    <row r="27" spans="1:10" ht="24.95" customHeight="1" x14ac:dyDescent="0.15">
      <c r="A27" s="42" t="s">
        <v>96</v>
      </c>
      <c r="B27" s="40">
        <f>B18-B25</f>
        <v>1988663</v>
      </c>
      <c r="C27" s="40">
        <f>C18-C25</f>
        <v>2498512</v>
      </c>
      <c r="D27" s="40">
        <f>D18-D25</f>
        <v>0</v>
      </c>
      <c r="E27" s="55">
        <f>E18-E25</f>
        <v>4487175</v>
      </c>
    </row>
    <row r="28" spans="1:10" ht="24.95" customHeight="1" thickBot="1" x14ac:dyDescent="0.2">
      <c r="A28" s="44" t="s">
        <v>97</v>
      </c>
      <c r="B28" s="49">
        <f>B27</f>
        <v>1988663</v>
      </c>
      <c r="C28" s="49">
        <f t="shared" ref="C28:E28" si="8">C27</f>
        <v>2498512</v>
      </c>
      <c r="D28" s="49">
        <f t="shared" si="8"/>
        <v>0</v>
      </c>
      <c r="E28" s="64">
        <f t="shared" si="8"/>
        <v>4487175</v>
      </c>
      <c r="F28" s="59"/>
      <c r="G28" s="56"/>
      <c r="H28" s="56"/>
      <c r="I28" s="56"/>
      <c r="J28" s="57"/>
    </row>
    <row r="29" spans="1:10" ht="24.95" customHeight="1" thickTop="1" thickBot="1" x14ac:dyDescent="0.2">
      <c r="A29" s="51" t="s">
        <v>98</v>
      </c>
      <c r="B29" s="52">
        <f>B28+B25</f>
        <v>2007725</v>
      </c>
      <c r="C29" s="52">
        <f>C28+C25</f>
        <v>2556457</v>
      </c>
      <c r="D29" s="52">
        <f>D18+D28</f>
        <v>0</v>
      </c>
      <c r="E29" s="71">
        <f>E28+E25</f>
        <v>4564182</v>
      </c>
      <c r="F29" s="70"/>
      <c r="G29" s="60"/>
      <c r="H29" s="60"/>
      <c r="I29" s="60"/>
      <c r="J29" s="60"/>
    </row>
    <row r="30" spans="1:10" s="2" customFormat="1" ht="20.100000000000001" customHeight="1" x14ac:dyDescent="0.15">
      <c r="B30"/>
      <c r="C30"/>
      <c r="D30"/>
      <c r="E30"/>
      <c r="F30"/>
      <c r="G30"/>
      <c r="H30"/>
      <c r="I30"/>
      <c r="J30"/>
    </row>
    <row r="31" spans="1:10" s="2" customFormat="1" ht="20.100000000000001" customHeight="1" x14ac:dyDescent="0.15">
      <c r="B31"/>
      <c r="C31"/>
      <c r="D31"/>
      <c r="E31"/>
    </row>
    <row r="32" spans="1:10" x14ac:dyDescent="0.15">
      <c r="F32" s="2"/>
      <c r="G32" s="2"/>
      <c r="H32" s="2"/>
      <c r="I32" s="2"/>
      <c r="J32" s="2"/>
    </row>
  </sheetData>
  <mergeCells count="5">
    <mergeCell ref="B3:D3"/>
    <mergeCell ref="A4:A5"/>
    <mergeCell ref="C4:C5"/>
    <mergeCell ref="E4:E5"/>
    <mergeCell ref="B2:D2"/>
  </mergeCells>
  <phoneticPr fontId="1"/>
  <pageMargins left="0.78740157480314965" right="0.39370078740157483" top="0.59055118110236227" bottom="0.39370078740157483" header="0.31496062992125984" footer="0.31496062992125984"/>
  <pageSetup paperSize="9" scale="8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zoomScaleNormal="80" zoomScaleSheetLayoutView="100" workbookViewId="0"/>
  </sheetViews>
  <sheetFormatPr defaultRowHeight="13.5" x14ac:dyDescent="0.15"/>
  <cols>
    <col min="1" max="1" width="40.625" style="2" customWidth="1"/>
    <col min="2" max="4" width="25.625" customWidth="1"/>
    <col min="5" max="5" width="10.25" bestFit="1" customWidth="1"/>
  </cols>
  <sheetData>
    <row r="1" spans="1:4" ht="20.100000000000001" customHeight="1" x14ac:dyDescent="0.15">
      <c r="A1" s="11" t="s">
        <v>242</v>
      </c>
    </row>
    <row r="2" spans="1:4" ht="26.1" customHeight="1" x14ac:dyDescent="0.15">
      <c r="A2" s="3"/>
      <c r="B2" s="134" t="s">
        <v>107</v>
      </c>
      <c r="C2" s="134"/>
    </row>
    <row r="3" spans="1:4" ht="20.100000000000001" customHeight="1" x14ac:dyDescent="0.15">
      <c r="B3" s="123" t="s">
        <v>64</v>
      </c>
      <c r="C3" s="123"/>
      <c r="D3" s="4" t="s">
        <v>29</v>
      </c>
    </row>
    <row r="4" spans="1:4" ht="15" customHeight="1" x14ac:dyDescent="0.15">
      <c r="A4" s="125" t="s">
        <v>25</v>
      </c>
      <c r="B4" s="130" t="s">
        <v>73</v>
      </c>
      <c r="C4" s="144" t="s">
        <v>74</v>
      </c>
      <c r="D4" s="126" t="s">
        <v>75</v>
      </c>
    </row>
    <row r="5" spans="1:4" ht="15" customHeight="1" x14ac:dyDescent="0.15">
      <c r="A5" s="126"/>
      <c r="B5" s="131"/>
      <c r="C5" s="145"/>
      <c r="D5" s="126"/>
    </row>
    <row r="6" spans="1:4" ht="20.100000000000001" customHeight="1" x14ac:dyDescent="0.15">
      <c r="A6" s="72" t="s">
        <v>108</v>
      </c>
      <c r="B6" s="73"/>
      <c r="C6" s="73"/>
      <c r="D6" s="74"/>
    </row>
    <row r="7" spans="1:4" ht="20.100000000000001" customHeight="1" x14ac:dyDescent="0.15">
      <c r="A7" s="75" t="s">
        <v>109</v>
      </c>
      <c r="B7" s="76"/>
      <c r="C7" s="76"/>
      <c r="D7" s="76"/>
    </row>
    <row r="8" spans="1:4" ht="20.100000000000001" customHeight="1" x14ac:dyDescent="0.15">
      <c r="A8" s="75" t="s">
        <v>110</v>
      </c>
      <c r="B8" s="76"/>
      <c r="C8" s="76"/>
      <c r="D8" s="76"/>
    </row>
    <row r="9" spans="1:4" ht="20.100000000000001" customHeight="1" x14ac:dyDescent="0.15">
      <c r="A9" s="75" t="s">
        <v>35</v>
      </c>
      <c r="B9" s="76"/>
      <c r="C9" s="76"/>
      <c r="D9" s="76"/>
    </row>
    <row r="10" spans="1:4" ht="20.100000000000001" customHeight="1" x14ac:dyDescent="0.15">
      <c r="A10" s="77" t="s">
        <v>36</v>
      </c>
      <c r="B10" s="76">
        <v>105000</v>
      </c>
      <c r="C10" s="76">
        <v>117000</v>
      </c>
      <c r="D10" s="76">
        <f>B10-C10</f>
        <v>-12000</v>
      </c>
    </row>
    <row r="11" spans="1:4" ht="20.100000000000001" customHeight="1" x14ac:dyDescent="0.15">
      <c r="A11" s="77" t="s">
        <v>37</v>
      </c>
      <c r="B11" s="76">
        <v>2259000</v>
      </c>
      <c r="C11" s="76">
        <v>2349000</v>
      </c>
      <c r="D11" s="76">
        <f>B11-C11</f>
        <v>-90000</v>
      </c>
    </row>
    <row r="12" spans="1:4" ht="20.100000000000001" customHeight="1" x14ac:dyDescent="0.15">
      <c r="A12" s="75" t="s">
        <v>111</v>
      </c>
      <c r="B12" s="76"/>
      <c r="C12" s="76"/>
      <c r="D12" s="76"/>
    </row>
    <row r="13" spans="1:4" ht="20.100000000000001" customHeight="1" x14ac:dyDescent="0.15">
      <c r="A13" s="77" t="s">
        <v>112</v>
      </c>
      <c r="B13" s="76">
        <v>1821000</v>
      </c>
      <c r="C13" s="76">
        <v>1788000</v>
      </c>
      <c r="D13" s="76">
        <f>B13-C13</f>
        <v>33000</v>
      </c>
    </row>
    <row r="14" spans="1:4" ht="20.100000000000001" customHeight="1" x14ac:dyDescent="0.15">
      <c r="A14" s="75" t="s">
        <v>58</v>
      </c>
      <c r="B14" s="76"/>
      <c r="C14" s="76"/>
      <c r="D14" s="76"/>
    </row>
    <row r="15" spans="1:4" ht="20.100000000000001" customHeight="1" x14ac:dyDescent="0.15">
      <c r="A15" s="77" t="s">
        <v>59</v>
      </c>
      <c r="B15" s="76">
        <v>1140000</v>
      </c>
      <c r="C15" s="76">
        <v>1140000</v>
      </c>
      <c r="D15" s="76">
        <f>B15-C15</f>
        <v>0</v>
      </c>
    </row>
    <row r="16" spans="1:4" ht="20.100000000000001" customHeight="1" x14ac:dyDescent="0.15">
      <c r="A16" s="75" t="s">
        <v>60</v>
      </c>
      <c r="B16" s="76"/>
      <c r="C16" s="76"/>
      <c r="D16" s="76"/>
    </row>
    <row r="17" spans="1:4" ht="20.100000000000001" customHeight="1" x14ac:dyDescent="0.15">
      <c r="A17" s="77" t="s">
        <v>61</v>
      </c>
      <c r="B17" s="76">
        <v>190000</v>
      </c>
      <c r="C17" s="76">
        <v>2190000</v>
      </c>
      <c r="D17" s="76">
        <f>B17-C17</f>
        <v>-2000000</v>
      </c>
    </row>
    <row r="18" spans="1:4" ht="20.100000000000001" customHeight="1" x14ac:dyDescent="0.15">
      <c r="A18" s="75" t="s">
        <v>13</v>
      </c>
      <c r="B18" s="76"/>
      <c r="C18" s="76"/>
      <c r="D18" s="76"/>
    </row>
    <row r="19" spans="1:4" ht="20.100000000000001" customHeight="1" x14ac:dyDescent="0.15">
      <c r="A19" s="77" t="s">
        <v>13</v>
      </c>
      <c r="B19" s="76">
        <v>3515631</v>
      </c>
      <c r="C19" s="76">
        <v>4258024</v>
      </c>
      <c r="D19" s="76">
        <f>B19-C19</f>
        <v>-742393</v>
      </c>
    </row>
    <row r="20" spans="1:4" ht="20.100000000000001" customHeight="1" x14ac:dyDescent="0.15">
      <c r="A20" s="75" t="s">
        <v>113</v>
      </c>
      <c r="B20" s="76"/>
      <c r="C20" s="76"/>
      <c r="D20" s="76"/>
    </row>
    <row r="21" spans="1:4" ht="20.100000000000001" customHeight="1" x14ac:dyDescent="0.15">
      <c r="A21" s="77" t="s">
        <v>14</v>
      </c>
      <c r="B21" s="76">
        <v>281</v>
      </c>
      <c r="C21" s="76">
        <v>294</v>
      </c>
      <c r="D21" s="76">
        <f>B21-C21</f>
        <v>-13</v>
      </c>
    </row>
    <row r="22" spans="1:4" ht="20.100000000000001" customHeight="1" x14ac:dyDescent="0.15">
      <c r="A22" s="77" t="s">
        <v>62</v>
      </c>
      <c r="B22" s="76">
        <v>152000</v>
      </c>
      <c r="C22" s="76"/>
      <c r="D22" s="76">
        <f>B22-C22</f>
        <v>152000</v>
      </c>
    </row>
    <row r="23" spans="1:4" ht="20.100000000000001" customHeight="1" x14ac:dyDescent="0.15">
      <c r="A23" s="75" t="s">
        <v>172</v>
      </c>
      <c r="B23" s="76"/>
      <c r="C23" s="76"/>
      <c r="D23" s="76">
        <f>B23-C23</f>
        <v>0</v>
      </c>
    </row>
    <row r="24" spans="1:4" ht="20.100000000000001" customHeight="1" x14ac:dyDescent="0.15">
      <c r="A24" s="77" t="s">
        <v>173</v>
      </c>
      <c r="B24" s="76"/>
      <c r="C24" s="76">
        <v>49270</v>
      </c>
      <c r="D24" s="76">
        <f>B24-C24</f>
        <v>-49270</v>
      </c>
    </row>
    <row r="25" spans="1:4" ht="20.100000000000001" customHeight="1" x14ac:dyDescent="0.15">
      <c r="A25" s="78" t="s">
        <v>114</v>
      </c>
      <c r="B25" s="19">
        <f>SUM(B10:B24)</f>
        <v>9182912</v>
      </c>
      <c r="C25" s="19">
        <f>SUM(C10:C24)</f>
        <v>11891588</v>
      </c>
      <c r="D25" s="19">
        <f>SUM(D10:D24)</f>
        <v>-2708676</v>
      </c>
    </row>
    <row r="26" spans="1:4" ht="20.100000000000001" customHeight="1" x14ac:dyDescent="0.15">
      <c r="A26" s="79" t="s">
        <v>115</v>
      </c>
      <c r="B26" s="76"/>
      <c r="C26" s="76"/>
      <c r="D26" s="76"/>
    </row>
    <row r="27" spans="1:4" ht="20.100000000000001" customHeight="1" x14ac:dyDescent="0.15">
      <c r="A27" s="75" t="s">
        <v>116</v>
      </c>
      <c r="B27" s="76"/>
      <c r="C27" s="76"/>
      <c r="D27" s="76"/>
    </row>
    <row r="28" spans="1:4" ht="20.100000000000001" customHeight="1" x14ac:dyDescent="0.15">
      <c r="A28" s="80" t="s">
        <v>117</v>
      </c>
      <c r="B28" s="76">
        <v>3831808</v>
      </c>
      <c r="C28" s="76">
        <v>5088652</v>
      </c>
      <c r="D28" s="76">
        <f>B28-C28</f>
        <v>-1256844</v>
      </c>
    </row>
    <row r="29" spans="1:4" ht="20.100000000000001" customHeight="1" x14ac:dyDescent="0.15">
      <c r="A29" s="80" t="s">
        <v>15</v>
      </c>
      <c r="B29" s="76">
        <v>346977</v>
      </c>
      <c r="C29" s="76">
        <v>360030</v>
      </c>
      <c r="D29" s="76">
        <f t="shared" ref="D29:D58" si="0">B29-C29</f>
        <v>-13053</v>
      </c>
    </row>
    <row r="30" spans="1:4" ht="20.100000000000001" customHeight="1" x14ac:dyDescent="0.15">
      <c r="A30" s="80" t="s">
        <v>0</v>
      </c>
      <c r="B30" s="76">
        <v>352831</v>
      </c>
      <c r="C30" s="76">
        <v>900958</v>
      </c>
      <c r="D30" s="76">
        <f t="shared" si="0"/>
        <v>-548127</v>
      </c>
    </row>
    <row r="31" spans="1:4" ht="20.100000000000001" customHeight="1" x14ac:dyDescent="0.15">
      <c r="A31" s="80" t="s">
        <v>1</v>
      </c>
      <c r="B31" s="76">
        <v>314887</v>
      </c>
      <c r="C31" s="76">
        <v>366400</v>
      </c>
      <c r="D31" s="76">
        <f t="shared" si="0"/>
        <v>-51513</v>
      </c>
    </row>
    <row r="32" spans="1:4" ht="20.100000000000001" customHeight="1" x14ac:dyDescent="0.15">
      <c r="A32" s="80" t="s">
        <v>23</v>
      </c>
      <c r="B32" s="76">
        <v>56000</v>
      </c>
      <c r="C32" s="76">
        <v>106000</v>
      </c>
      <c r="D32" s="76">
        <f t="shared" si="0"/>
        <v>-50000</v>
      </c>
    </row>
    <row r="33" spans="1:5" ht="20.100000000000001" customHeight="1" x14ac:dyDescent="0.15">
      <c r="A33" s="80" t="s">
        <v>44</v>
      </c>
      <c r="B33" s="76">
        <v>56272</v>
      </c>
      <c r="C33" s="76">
        <v>93505</v>
      </c>
      <c r="D33" s="76">
        <f>B33-C33</f>
        <v>-37233</v>
      </c>
    </row>
    <row r="34" spans="1:5" ht="20.100000000000001" customHeight="1" x14ac:dyDescent="0.15">
      <c r="A34" s="80" t="s">
        <v>2</v>
      </c>
      <c r="B34" s="76">
        <v>148453</v>
      </c>
      <c r="C34" s="76">
        <v>0</v>
      </c>
      <c r="D34" s="76">
        <f t="shared" si="0"/>
        <v>148453</v>
      </c>
    </row>
    <row r="35" spans="1:5" ht="20.100000000000001" customHeight="1" x14ac:dyDescent="0.15">
      <c r="A35" s="80" t="s">
        <v>3</v>
      </c>
      <c r="B35" s="76">
        <v>242393</v>
      </c>
      <c r="C35" s="76">
        <v>42371</v>
      </c>
      <c r="D35" s="76">
        <f t="shared" si="0"/>
        <v>200022</v>
      </c>
    </row>
    <row r="36" spans="1:5" ht="20.100000000000001" customHeight="1" x14ac:dyDescent="0.15">
      <c r="A36" s="80" t="s">
        <v>7</v>
      </c>
      <c r="B36" s="76">
        <v>761206</v>
      </c>
      <c r="C36" s="76">
        <v>933997</v>
      </c>
      <c r="D36" s="76">
        <f t="shared" si="0"/>
        <v>-172791</v>
      </c>
    </row>
    <row r="37" spans="1:5" ht="20.100000000000001" customHeight="1" x14ac:dyDescent="0.15">
      <c r="A37" s="80" t="s">
        <v>6</v>
      </c>
      <c r="B37" s="76">
        <v>421955</v>
      </c>
      <c r="C37" s="76">
        <v>702370</v>
      </c>
      <c r="D37" s="76">
        <f t="shared" si="0"/>
        <v>-280415</v>
      </c>
    </row>
    <row r="38" spans="1:5" ht="20.100000000000001" customHeight="1" x14ac:dyDescent="0.15">
      <c r="A38" s="80" t="s">
        <v>48</v>
      </c>
      <c r="B38" s="76">
        <v>95079</v>
      </c>
      <c r="C38" s="76">
        <v>95550</v>
      </c>
      <c r="D38" s="76">
        <f t="shared" si="0"/>
        <v>-471</v>
      </c>
    </row>
    <row r="39" spans="1:5" ht="20.100000000000001" customHeight="1" x14ac:dyDescent="0.15">
      <c r="A39" s="80" t="s">
        <v>24</v>
      </c>
      <c r="B39" s="76">
        <v>92510</v>
      </c>
      <c r="C39" s="76">
        <v>141500</v>
      </c>
      <c r="D39" s="76">
        <f t="shared" si="0"/>
        <v>-48990</v>
      </c>
    </row>
    <row r="40" spans="1:5" ht="20.100000000000001" customHeight="1" x14ac:dyDescent="0.15">
      <c r="A40" s="80" t="s">
        <v>16</v>
      </c>
      <c r="B40" s="76">
        <v>696825</v>
      </c>
      <c r="C40" s="76">
        <v>1006676</v>
      </c>
      <c r="D40" s="76">
        <f t="shared" si="0"/>
        <v>-309851</v>
      </c>
    </row>
    <row r="41" spans="1:5" ht="20.100000000000001" customHeight="1" x14ac:dyDescent="0.15">
      <c r="A41" s="80" t="s">
        <v>4</v>
      </c>
      <c r="B41" s="76">
        <v>7800</v>
      </c>
      <c r="C41" s="76">
        <v>9300</v>
      </c>
      <c r="D41" s="76">
        <f t="shared" si="0"/>
        <v>-1500</v>
      </c>
    </row>
    <row r="42" spans="1:5" ht="20.100000000000001" customHeight="1" x14ac:dyDescent="0.15">
      <c r="A42" s="80" t="s">
        <v>17</v>
      </c>
      <c r="B42" s="76">
        <v>101400</v>
      </c>
      <c r="C42" s="76">
        <v>259300</v>
      </c>
      <c r="D42" s="76">
        <f t="shared" si="0"/>
        <v>-157900</v>
      </c>
    </row>
    <row r="43" spans="1:5" ht="20.100000000000001" customHeight="1" x14ac:dyDescent="0.15">
      <c r="A43" s="80" t="s">
        <v>11</v>
      </c>
      <c r="B43" s="76">
        <v>141862</v>
      </c>
      <c r="C43" s="76">
        <v>177274</v>
      </c>
      <c r="D43" s="76">
        <f t="shared" si="0"/>
        <v>-35412</v>
      </c>
    </row>
    <row r="44" spans="1:5" ht="20.100000000000001" customHeight="1" x14ac:dyDescent="0.15">
      <c r="A44" s="80" t="s">
        <v>5</v>
      </c>
      <c r="B44" s="76">
        <v>101142</v>
      </c>
      <c r="C44" s="76">
        <v>147387</v>
      </c>
      <c r="D44" s="76">
        <f t="shared" si="0"/>
        <v>-46245</v>
      </c>
      <c r="E44" s="69">
        <f>SUM(B28:B44)</f>
        <v>7769400</v>
      </c>
    </row>
    <row r="45" spans="1:5" ht="20.100000000000001" customHeight="1" x14ac:dyDescent="0.15">
      <c r="A45" s="75" t="s">
        <v>118</v>
      </c>
      <c r="B45" s="76"/>
      <c r="C45" s="76"/>
      <c r="D45" s="76"/>
    </row>
    <row r="46" spans="1:5" ht="20.100000000000001" customHeight="1" x14ac:dyDescent="0.15">
      <c r="A46" s="80" t="s">
        <v>117</v>
      </c>
      <c r="B46" s="76">
        <v>903504</v>
      </c>
      <c r="C46" s="76">
        <v>971010</v>
      </c>
      <c r="D46" s="76">
        <f t="shared" si="0"/>
        <v>-67506</v>
      </c>
    </row>
    <row r="47" spans="1:5" ht="20.100000000000001" customHeight="1" x14ac:dyDescent="0.15">
      <c r="A47" s="80" t="s">
        <v>15</v>
      </c>
      <c r="B47" s="76">
        <v>38546</v>
      </c>
      <c r="C47" s="76">
        <v>40009</v>
      </c>
      <c r="D47" s="76">
        <f t="shared" si="0"/>
        <v>-1463</v>
      </c>
    </row>
    <row r="48" spans="1:5" ht="20.100000000000001" customHeight="1" x14ac:dyDescent="0.15">
      <c r="A48" s="80" t="s">
        <v>10</v>
      </c>
      <c r="B48" s="76">
        <v>0</v>
      </c>
      <c r="C48" s="76">
        <v>20617</v>
      </c>
      <c r="D48" s="76">
        <f t="shared" si="0"/>
        <v>-20617</v>
      </c>
    </row>
    <row r="49" spans="1:5" ht="20.100000000000001" customHeight="1" x14ac:dyDescent="0.15">
      <c r="A49" s="80" t="s">
        <v>0</v>
      </c>
      <c r="B49" s="76">
        <v>0</v>
      </c>
      <c r="C49" s="76">
        <v>94016</v>
      </c>
      <c r="D49" s="76">
        <f t="shared" si="0"/>
        <v>-94016</v>
      </c>
    </row>
    <row r="50" spans="1:5" ht="20.100000000000001" customHeight="1" x14ac:dyDescent="0.15">
      <c r="A50" s="80" t="s">
        <v>1</v>
      </c>
      <c r="B50" s="76">
        <v>103127</v>
      </c>
      <c r="C50" s="76">
        <v>82611</v>
      </c>
      <c r="D50" s="76">
        <f t="shared" si="0"/>
        <v>20516</v>
      </c>
    </row>
    <row r="51" spans="1:5" ht="20.100000000000001" customHeight="1" x14ac:dyDescent="0.15">
      <c r="A51" s="80" t="s">
        <v>2</v>
      </c>
      <c r="B51" s="76">
        <v>0</v>
      </c>
      <c r="C51" s="76">
        <v>0</v>
      </c>
      <c r="D51" s="76">
        <f t="shared" si="0"/>
        <v>0</v>
      </c>
    </row>
    <row r="52" spans="1:5" ht="20.100000000000001" customHeight="1" x14ac:dyDescent="0.15">
      <c r="A52" s="80" t="s">
        <v>3</v>
      </c>
      <c r="B52" s="76">
        <v>48150</v>
      </c>
      <c r="C52" s="76">
        <v>21332</v>
      </c>
      <c r="D52" s="76">
        <f t="shared" si="0"/>
        <v>26818</v>
      </c>
    </row>
    <row r="53" spans="1:5" ht="20.100000000000001" customHeight="1" x14ac:dyDescent="0.15">
      <c r="A53" s="80" t="s">
        <v>7</v>
      </c>
      <c r="B53" s="76">
        <v>56674</v>
      </c>
      <c r="C53" s="76">
        <v>30559</v>
      </c>
      <c r="D53" s="76">
        <f t="shared" si="0"/>
        <v>26115</v>
      </c>
    </row>
    <row r="54" spans="1:5" ht="20.100000000000001" customHeight="1" x14ac:dyDescent="0.15">
      <c r="A54" s="80" t="s">
        <v>48</v>
      </c>
      <c r="B54" s="76">
        <v>176572</v>
      </c>
      <c r="C54" s="76">
        <v>177450</v>
      </c>
      <c r="D54" s="76">
        <f t="shared" si="0"/>
        <v>-878</v>
      </c>
    </row>
    <row r="55" spans="1:5" ht="20.100000000000001" customHeight="1" x14ac:dyDescent="0.15">
      <c r="A55" s="80" t="s">
        <v>16</v>
      </c>
      <c r="B55" s="76">
        <v>335507</v>
      </c>
      <c r="C55" s="76">
        <v>340632</v>
      </c>
      <c r="D55" s="76">
        <f t="shared" si="0"/>
        <v>-5125</v>
      </c>
    </row>
    <row r="56" spans="1:5" ht="20.100000000000001" customHeight="1" x14ac:dyDescent="0.15">
      <c r="A56" s="80" t="s">
        <v>9</v>
      </c>
      <c r="B56" s="76">
        <v>68200</v>
      </c>
      <c r="C56" s="76">
        <v>76700</v>
      </c>
      <c r="D56" s="76">
        <f t="shared" si="0"/>
        <v>-8500</v>
      </c>
    </row>
    <row r="57" spans="1:5" ht="20.100000000000001" customHeight="1" x14ac:dyDescent="0.15">
      <c r="A57" s="80" t="s">
        <v>49</v>
      </c>
      <c r="B57" s="76">
        <v>264000</v>
      </c>
      <c r="C57" s="76">
        <v>264000</v>
      </c>
      <c r="D57" s="76">
        <f t="shared" si="0"/>
        <v>0</v>
      </c>
    </row>
    <row r="58" spans="1:5" ht="20.100000000000001" customHeight="1" x14ac:dyDescent="0.15">
      <c r="A58" s="80" t="s">
        <v>5</v>
      </c>
      <c r="B58" s="76">
        <v>280820</v>
      </c>
      <c r="C58" s="76">
        <v>359126</v>
      </c>
      <c r="D58" s="76">
        <f t="shared" si="0"/>
        <v>-78306</v>
      </c>
      <c r="E58" s="69">
        <f>SUM(B46:B58)</f>
        <v>2275100</v>
      </c>
    </row>
    <row r="59" spans="1:5" ht="20.100000000000001" customHeight="1" x14ac:dyDescent="0.15">
      <c r="A59" s="78" t="s">
        <v>40</v>
      </c>
      <c r="B59" s="19">
        <f>SUM(B28:B58)</f>
        <v>10044500</v>
      </c>
      <c r="C59" s="19">
        <f>SUM(C28:C58)</f>
        <v>12909332</v>
      </c>
      <c r="D59" s="19">
        <f>SUM(D28:D58)</f>
        <v>-2864832</v>
      </c>
    </row>
    <row r="60" spans="1:5" ht="20.100000000000001" customHeight="1" x14ac:dyDescent="0.15">
      <c r="A60" s="13" t="s">
        <v>119</v>
      </c>
      <c r="B60" s="19">
        <f>B25-B59</f>
        <v>-861588</v>
      </c>
      <c r="C60" s="19">
        <f>C25-C59</f>
        <v>-1017744</v>
      </c>
      <c r="D60" s="19">
        <f>B60-C60</f>
        <v>156156</v>
      </c>
    </row>
    <row r="61" spans="1:5" ht="20.100000000000001" customHeight="1" x14ac:dyDescent="0.15">
      <c r="A61" s="13" t="s">
        <v>120</v>
      </c>
      <c r="B61" s="19">
        <f>B60</f>
        <v>-861588</v>
      </c>
      <c r="C61" s="19">
        <f>C60</f>
        <v>-1017744</v>
      </c>
      <c r="D61" s="19">
        <f t="shared" ref="D61:D64" si="1">B61-C61</f>
        <v>156156</v>
      </c>
    </row>
    <row r="62" spans="1:5" ht="20.100000000000001" customHeight="1" x14ac:dyDescent="0.15">
      <c r="A62" s="13" t="s">
        <v>41</v>
      </c>
      <c r="B62" s="19">
        <v>5348763</v>
      </c>
      <c r="C62" s="19">
        <v>6366507</v>
      </c>
      <c r="D62" s="19">
        <f t="shared" si="1"/>
        <v>-1017744</v>
      </c>
    </row>
    <row r="63" spans="1:5" ht="20.100000000000001" customHeight="1" x14ac:dyDescent="0.15">
      <c r="A63" s="13" t="s">
        <v>42</v>
      </c>
      <c r="B63" s="19">
        <f>B61+B62</f>
        <v>4487175</v>
      </c>
      <c r="C63" s="19">
        <f>C61+C62</f>
        <v>5348763</v>
      </c>
      <c r="D63" s="19">
        <f t="shared" si="1"/>
        <v>-861588</v>
      </c>
    </row>
    <row r="64" spans="1:5" ht="20.100000000000001" customHeight="1" x14ac:dyDescent="0.15">
      <c r="A64" s="13" t="s">
        <v>28</v>
      </c>
      <c r="B64" s="19">
        <f>B63</f>
        <v>4487175</v>
      </c>
      <c r="C64" s="19">
        <f>C63</f>
        <v>5348763</v>
      </c>
      <c r="D64" s="19">
        <f t="shared" si="1"/>
        <v>-861588</v>
      </c>
    </row>
    <row r="65" spans="2:4" s="2" customFormat="1" ht="20.100000000000001" customHeight="1" x14ac:dyDescent="0.15">
      <c r="B65"/>
      <c r="C65"/>
      <c r="D65"/>
    </row>
    <row r="66" spans="2:4" s="2" customFormat="1" ht="20.100000000000001" customHeight="1" x14ac:dyDescent="0.15">
      <c r="B66"/>
      <c r="C66"/>
      <c r="D66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1.1811023622047245" right="0.39370078740157483" top="0.51181102362204722" bottom="0.31496062992125984" header="0.31496062992125984" footer="0.31496062992125984"/>
  <pageSetup paperSize="9" scale="6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85" zoomScaleNormal="80" zoomScaleSheetLayoutView="85" workbookViewId="0"/>
  </sheetViews>
  <sheetFormatPr defaultRowHeight="13.5" x14ac:dyDescent="0.15"/>
  <cols>
    <col min="1" max="1" width="34.625" style="2" customWidth="1"/>
    <col min="2" max="5" width="18.625" customWidth="1"/>
    <col min="6" max="6" width="22.625" customWidth="1"/>
  </cols>
  <sheetData>
    <row r="1" spans="1:6" ht="20.100000000000001" customHeight="1" x14ac:dyDescent="0.15">
      <c r="A1" s="11" t="s">
        <v>243</v>
      </c>
    </row>
    <row r="2" spans="1:6" ht="27.95" customHeight="1" x14ac:dyDescent="0.15">
      <c r="A2" s="3"/>
      <c r="B2" s="134" t="s">
        <v>121</v>
      </c>
      <c r="C2" s="134"/>
      <c r="D2" s="134"/>
      <c r="E2" s="134"/>
    </row>
    <row r="3" spans="1:6" ht="20.100000000000001" customHeight="1" x14ac:dyDescent="0.15">
      <c r="B3" s="123" t="s">
        <v>64</v>
      </c>
      <c r="C3" s="124"/>
      <c r="D3" s="124"/>
      <c r="E3" s="124"/>
      <c r="F3" s="4" t="s">
        <v>29</v>
      </c>
    </row>
    <row r="4" spans="1:6" ht="18" customHeight="1" x14ac:dyDescent="0.15">
      <c r="A4" s="125" t="s">
        <v>25</v>
      </c>
      <c r="B4" s="33" t="s">
        <v>99</v>
      </c>
      <c r="C4" s="130" t="s">
        <v>39</v>
      </c>
      <c r="D4" s="33" t="s">
        <v>100</v>
      </c>
      <c r="E4" s="144" t="s">
        <v>122</v>
      </c>
      <c r="F4" s="126" t="s">
        <v>43</v>
      </c>
    </row>
    <row r="5" spans="1:6" ht="18" customHeight="1" x14ac:dyDescent="0.15">
      <c r="A5" s="126"/>
      <c r="B5" s="34" t="s">
        <v>101</v>
      </c>
      <c r="C5" s="131"/>
      <c r="D5" s="34" t="s">
        <v>123</v>
      </c>
      <c r="E5" s="145"/>
      <c r="F5" s="126"/>
    </row>
    <row r="6" spans="1:6" ht="18" customHeight="1" x14ac:dyDescent="0.15">
      <c r="A6" s="72" t="s">
        <v>124</v>
      </c>
      <c r="B6" s="7"/>
      <c r="C6" s="7"/>
      <c r="D6" s="7"/>
      <c r="E6" s="7"/>
      <c r="F6" s="7"/>
    </row>
    <row r="7" spans="1:6" ht="20.100000000000001" customHeight="1" x14ac:dyDescent="0.15">
      <c r="A7" s="75" t="s">
        <v>109</v>
      </c>
      <c r="B7" s="7"/>
      <c r="C7" s="7"/>
      <c r="D7" s="7"/>
      <c r="E7" s="7"/>
      <c r="F7" s="7"/>
    </row>
    <row r="8" spans="1:6" ht="20.100000000000001" customHeight="1" x14ac:dyDescent="0.15">
      <c r="A8" s="75" t="s">
        <v>125</v>
      </c>
      <c r="B8" s="7"/>
      <c r="C8" s="7"/>
      <c r="D8" s="7"/>
      <c r="E8" s="7"/>
      <c r="F8" s="7"/>
    </row>
    <row r="9" spans="1:6" ht="20.100000000000001" customHeight="1" x14ac:dyDescent="0.15">
      <c r="A9" s="75" t="s">
        <v>35</v>
      </c>
      <c r="B9" s="7"/>
      <c r="C9" s="7"/>
      <c r="D9" s="7"/>
      <c r="E9" s="7"/>
      <c r="F9" s="7"/>
    </row>
    <row r="10" spans="1:6" ht="20.100000000000001" customHeight="1" x14ac:dyDescent="0.15">
      <c r="A10" s="77" t="s">
        <v>36</v>
      </c>
      <c r="B10" s="7">
        <v>70000</v>
      </c>
      <c r="C10" s="7">
        <v>35000</v>
      </c>
      <c r="D10" s="7"/>
      <c r="E10" s="7">
        <f>B10+C10</f>
        <v>105000</v>
      </c>
      <c r="F10" s="7" t="s">
        <v>66</v>
      </c>
    </row>
    <row r="11" spans="1:6" ht="20.100000000000001" customHeight="1" x14ac:dyDescent="0.15">
      <c r="A11" s="77" t="s">
        <v>37</v>
      </c>
      <c r="B11" s="7">
        <v>1360000</v>
      </c>
      <c r="C11" s="7">
        <v>899000</v>
      </c>
      <c r="D11" s="7"/>
      <c r="E11" s="7">
        <f>B11+C11</f>
        <v>2259000</v>
      </c>
      <c r="F11" s="118" t="s">
        <v>170</v>
      </c>
    </row>
    <row r="12" spans="1:6" ht="20.100000000000001" customHeight="1" x14ac:dyDescent="0.15">
      <c r="A12" s="75" t="s">
        <v>111</v>
      </c>
      <c r="B12" s="7"/>
      <c r="C12" s="7"/>
      <c r="D12" s="7"/>
      <c r="E12" s="7"/>
      <c r="F12" s="119"/>
    </row>
    <row r="13" spans="1:6" ht="20.100000000000001" customHeight="1" x14ac:dyDescent="0.15">
      <c r="A13" s="77" t="s">
        <v>126</v>
      </c>
      <c r="B13" s="7">
        <v>1821000</v>
      </c>
      <c r="C13" s="7"/>
      <c r="D13" s="7"/>
      <c r="E13" s="7">
        <f>SUM(B13:D13)</f>
        <v>1821000</v>
      </c>
      <c r="F13" s="7"/>
    </row>
    <row r="14" spans="1:6" ht="20.100000000000001" customHeight="1" x14ac:dyDescent="0.15">
      <c r="A14" s="75" t="s">
        <v>58</v>
      </c>
      <c r="B14" s="7"/>
      <c r="C14" s="7"/>
      <c r="D14" s="7"/>
      <c r="E14" s="7"/>
      <c r="F14" s="7"/>
    </row>
    <row r="15" spans="1:6" ht="20.100000000000001" customHeight="1" x14ac:dyDescent="0.15">
      <c r="A15" s="77" t="s">
        <v>59</v>
      </c>
      <c r="B15" s="7">
        <v>1140000</v>
      </c>
      <c r="C15" s="7"/>
      <c r="D15" s="7"/>
      <c r="E15" s="7">
        <f>SUM(B15:D15)</f>
        <v>1140000</v>
      </c>
      <c r="F15" s="7"/>
    </row>
    <row r="16" spans="1:6" ht="20.100000000000001" customHeight="1" x14ac:dyDescent="0.15">
      <c r="A16" s="75" t="s">
        <v>60</v>
      </c>
      <c r="B16" s="7"/>
      <c r="C16" s="7"/>
      <c r="D16" s="7"/>
      <c r="E16" s="7"/>
      <c r="F16" s="7"/>
    </row>
    <row r="17" spans="1:6" ht="20.100000000000001" customHeight="1" x14ac:dyDescent="0.15">
      <c r="A17" s="77" t="s">
        <v>61</v>
      </c>
      <c r="B17" s="7">
        <v>190000</v>
      </c>
      <c r="C17" s="7"/>
      <c r="D17" s="7"/>
      <c r="E17" s="7">
        <f>SUM(B17:D17)</f>
        <v>190000</v>
      </c>
      <c r="F17" s="7"/>
    </row>
    <row r="18" spans="1:6" ht="20.100000000000001" customHeight="1" x14ac:dyDescent="0.15">
      <c r="A18" s="75" t="s">
        <v>13</v>
      </c>
      <c r="B18" s="7"/>
      <c r="C18" s="7"/>
      <c r="D18" s="7"/>
      <c r="E18" s="7"/>
      <c r="F18" s="120" t="s">
        <v>55</v>
      </c>
    </row>
    <row r="19" spans="1:6" ht="20.100000000000001" customHeight="1" x14ac:dyDescent="0.15">
      <c r="A19" s="77" t="s">
        <v>13</v>
      </c>
      <c r="B19" s="7">
        <v>2460000</v>
      </c>
      <c r="C19" s="7">
        <v>1055631</v>
      </c>
      <c r="D19" s="7"/>
      <c r="E19" s="7">
        <f>B19+C19</f>
        <v>3515631</v>
      </c>
      <c r="F19" s="121"/>
    </row>
    <row r="20" spans="1:6" ht="20.100000000000001" customHeight="1" x14ac:dyDescent="0.15">
      <c r="A20" s="75" t="s">
        <v>160</v>
      </c>
      <c r="B20" s="7"/>
      <c r="C20" s="7"/>
      <c r="D20" s="7"/>
      <c r="E20" s="7"/>
      <c r="F20" s="7"/>
    </row>
    <row r="21" spans="1:6" ht="20.100000000000001" customHeight="1" x14ac:dyDescent="0.15">
      <c r="A21" s="77" t="s">
        <v>14</v>
      </c>
      <c r="B21" s="7"/>
      <c r="C21" s="7">
        <v>281</v>
      </c>
      <c r="D21" s="7"/>
      <c r="E21" s="7">
        <f>SUM(B21:D21)</f>
        <v>281</v>
      </c>
      <c r="F21" s="7"/>
    </row>
    <row r="22" spans="1:6" ht="20.100000000000001" customHeight="1" x14ac:dyDescent="0.15">
      <c r="A22" s="77" t="s">
        <v>160</v>
      </c>
      <c r="B22" s="7"/>
      <c r="C22" s="7">
        <v>152000</v>
      </c>
      <c r="D22" s="7"/>
      <c r="E22" s="7">
        <f>SUM(B22:D22)</f>
        <v>152000</v>
      </c>
      <c r="F22" s="7"/>
    </row>
    <row r="23" spans="1:6" ht="20.100000000000001" customHeight="1" x14ac:dyDescent="0.15">
      <c r="A23" s="81" t="s">
        <v>127</v>
      </c>
      <c r="B23" s="7">
        <f>SUM(B9:B22)</f>
        <v>7041000</v>
      </c>
      <c r="C23" s="7">
        <f>SUM(C9:C22)</f>
        <v>2141912</v>
      </c>
      <c r="D23" s="7">
        <f>SUM(D9:D22)</f>
        <v>0</v>
      </c>
      <c r="E23" s="7">
        <f>SUM(E9:E22)</f>
        <v>9182912</v>
      </c>
      <c r="F23" s="7"/>
    </row>
    <row r="24" spans="1:6" ht="20.100000000000001" customHeight="1" x14ac:dyDescent="0.15">
      <c r="A24" s="72" t="s">
        <v>128</v>
      </c>
      <c r="B24" s="7"/>
      <c r="C24" s="7"/>
      <c r="D24" s="7"/>
      <c r="E24" s="7"/>
      <c r="F24" s="7"/>
    </row>
    <row r="25" spans="1:6" ht="20.100000000000001" customHeight="1" x14ac:dyDescent="0.15">
      <c r="A25" s="75" t="s">
        <v>116</v>
      </c>
      <c r="B25" s="7"/>
      <c r="C25" s="7"/>
      <c r="D25" s="7"/>
      <c r="E25" s="7"/>
      <c r="F25" s="7"/>
    </row>
    <row r="26" spans="1:6" ht="20.100000000000001" customHeight="1" x14ac:dyDescent="0.15">
      <c r="A26" s="82" t="s">
        <v>117</v>
      </c>
      <c r="B26" s="7">
        <v>3831808</v>
      </c>
      <c r="C26" s="7"/>
      <c r="D26" s="7"/>
      <c r="E26" s="7">
        <f t="shared" ref="E26:E42" si="0">SUM(B26:D26)</f>
        <v>3831808</v>
      </c>
      <c r="F26" s="7"/>
    </row>
    <row r="27" spans="1:6" ht="20.100000000000001" customHeight="1" x14ac:dyDescent="0.15">
      <c r="A27" s="82" t="s">
        <v>15</v>
      </c>
      <c r="B27" s="7">
        <v>346977</v>
      </c>
      <c r="C27" s="7"/>
      <c r="D27" s="7"/>
      <c r="E27" s="7">
        <f t="shared" si="0"/>
        <v>346977</v>
      </c>
      <c r="F27" s="7"/>
    </row>
    <row r="28" spans="1:6" ht="20.100000000000001" customHeight="1" x14ac:dyDescent="0.15">
      <c r="A28" s="82" t="s">
        <v>0</v>
      </c>
      <c r="B28" s="7">
        <v>352831</v>
      </c>
      <c r="C28" s="7"/>
      <c r="D28" s="7"/>
      <c r="E28" s="7">
        <f t="shared" si="0"/>
        <v>352831</v>
      </c>
      <c r="F28" s="7"/>
    </row>
    <row r="29" spans="1:6" ht="20.100000000000001" customHeight="1" x14ac:dyDescent="0.15">
      <c r="A29" s="82" t="s">
        <v>1</v>
      </c>
      <c r="B29" s="7">
        <v>314887</v>
      </c>
      <c r="C29" s="7"/>
      <c r="D29" s="7"/>
      <c r="E29" s="7">
        <f t="shared" si="0"/>
        <v>314887</v>
      </c>
      <c r="F29" s="7"/>
    </row>
    <row r="30" spans="1:6" ht="20.100000000000001" customHeight="1" x14ac:dyDescent="0.15">
      <c r="A30" s="82" t="s">
        <v>23</v>
      </c>
      <c r="B30" s="7">
        <v>56000</v>
      </c>
      <c r="C30" s="7"/>
      <c r="D30" s="7"/>
      <c r="E30" s="7">
        <f t="shared" si="0"/>
        <v>56000</v>
      </c>
      <c r="F30" s="7"/>
    </row>
    <row r="31" spans="1:6" ht="20.100000000000001" customHeight="1" x14ac:dyDescent="0.15">
      <c r="A31" s="82" t="s">
        <v>44</v>
      </c>
      <c r="B31" s="7">
        <v>56272</v>
      </c>
      <c r="C31" s="7"/>
      <c r="D31" s="7"/>
      <c r="E31" s="7">
        <f>SUM(B31:D31)</f>
        <v>56272</v>
      </c>
      <c r="F31" s="7"/>
    </row>
    <row r="32" spans="1:6" ht="20.100000000000001" customHeight="1" x14ac:dyDescent="0.15">
      <c r="A32" s="82" t="s">
        <v>2</v>
      </c>
      <c r="B32" s="7">
        <v>148453</v>
      </c>
      <c r="C32" s="7"/>
      <c r="D32" s="7"/>
      <c r="E32" s="7">
        <f t="shared" si="0"/>
        <v>148453</v>
      </c>
      <c r="F32" s="7"/>
    </row>
    <row r="33" spans="1:6" ht="20.100000000000001" customHeight="1" x14ac:dyDescent="0.15">
      <c r="A33" s="82" t="s">
        <v>3</v>
      </c>
      <c r="B33" s="7">
        <v>242393</v>
      </c>
      <c r="C33" s="7"/>
      <c r="D33" s="7"/>
      <c r="E33" s="7">
        <f t="shared" si="0"/>
        <v>242393</v>
      </c>
      <c r="F33" s="7"/>
    </row>
    <row r="34" spans="1:6" ht="20.100000000000001" customHeight="1" x14ac:dyDescent="0.15">
      <c r="A34" s="82" t="s">
        <v>7</v>
      </c>
      <c r="B34" s="7">
        <v>761206</v>
      </c>
      <c r="C34" s="7"/>
      <c r="D34" s="7"/>
      <c r="E34" s="7">
        <f t="shared" si="0"/>
        <v>761206</v>
      </c>
      <c r="F34" s="7"/>
    </row>
    <row r="35" spans="1:6" ht="20.100000000000001" customHeight="1" x14ac:dyDescent="0.15">
      <c r="A35" s="82" t="s">
        <v>6</v>
      </c>
      <c r="B35" s="7">
        <v>421955</v>
      </c>
      <c r="C35" s="7"/>
      <c r="D35" s="7"/>
      <c r="E35" s="7">
        <f t="shared" si="0"/>
        <v>421955</v>
      </c>
      <c r="F35" s="7"/>
    </row>
    <row r="36" spans="1:6" ht="20.100000000000001" customHeight="1" x14ac:dyDescent="0.15">
      <c r="A36" s="82" t="s">
        <v>48</v>
      </c>
      <c r="B36" s="7">
        <v>95079</v>
      </c>
      <c r="C36" s="7"/>
      <c r="D36" s="7"/>
      <c r="E36" s="7">
        <f t="shared" si="0"/>
        <v>95079</v>
      </c>
      <c r="F36" s="7"/>
    </row>
    <row r="37" spans="1:6" ht="20.100000000000001" customHeight="1" x14ac:dyDescent="0.15">
      <c r="A37" s="82" t="s">
        <v>24</v>
      </c>
      <c r="B37" s="7">
        <v>92510</v>
      </c>
      <c r="C37" s="7"/>
      <c r="D37" s="7"/>
      <c r="E37" s="7">
        <f t="shared" si="0"/>
        <v>92510</v>
      </c>
      <c r="F37" s="7"/>
    </row>
    <row r="38" spans="1:6" ht="20.100000000000001" customHeight="1" x14ac:dyDescent="0.15">
      <c r="A38" s="82" t="s">
        <v>16</v>
      </c>
      <c r="B38" s="7">
        <v>696825</v>
      </c>
      <c r="C38" s="7"/>
      <c r="D38" s="7"/>
      <c r="E38" s="7">
        <f t="shared" si="0"/>
        <v>696825</v>
      </c>
      <c r="F38" s="7"/>
    </row>
    <row r="39" spans="1:6" ht="20.100000000000001" customHeight="1" x14ac:dyDescent="0.15">
      <c r="A39" s="82" t="s">
        <v>4</v>
      </c>
      <c r="B39" s="7">
        <v>7800</v>
      </c>
      <c r="C39" s="7"/>
      <c r="D39" s="7"/>
      <c r="E39" s="7">
        <f t="shared" si="0"/>
        <v>7800</v>
      </c>
      <c r="F39" s="7"/>
    </row>
    <row r="40" spans="1:6" ht="20.100000000000001" customHeight="1" x14ac:dyDescent="0.15">
      <c r="A40" s="82" t="s">
        <v>17</v>
      </c>
      <c r="B40" s="7">
        <v>101400</v>
      </c>
      <c r="C40" s="7"/>
      <c r="D40" s="7"/>
      <c r="E40" s="7">
        <f t="shared" si="0"/>
        <v>101400</v>
      </c>
      <c r="F40" s="7"/>
    </row>
    <row r="41" spans="1:6" ht="20.100000000000001" customHeight="1" x14ac:dyDescent="0.15">
      <c r="A41" s="82" t="s">
        <v>11</v>
      </c>
      <c r="B41" s="7">
        <v>141862</v>
      </c>
      <c r="C41" s="7"/>
      <c r="D41" s="7"/>
      <c r="E41" s="7">
        <f t="shared" si="0"/>
        <v>141862</v>
      </c>
      <c r="F41" s="7"/>
    </row>
    <row r="42" spans="1:6" ht="20.100000000000001" customHeight="1" x14ac:dyDescent="0.15">
      <c r="A42" s="83" t="s">
        <v>5</v>
      </c>
      <c r="B42" s="7">
        <v>101142</v>
      </c>
      <c r="C42" s="7"/>
      <c r="D42" s="7"/>
      <c r="E42" s="7">
        <f t="shared" si="0"/>
        <v>101142</v>
      </c>
      <c r="F42" s="7"/>
    </row>
    <row r="43" spans="1:6" ht="20.100000000000001" customHeight="1" x14ac:dyDescent="0.15">
      <c r="A43" s="81" t="s">
        <v>30</v>
      </c>
      <c r="B43" s="7">
        <f>SUM(B26:B42)</f>
        <v>7769400</v>
      </c>
      <c r="C43" s="7">
        <f>SUM(C26:C42)</f>
        <v>0</v>
      </c>
      <c r="D43" s="7">
        <f>SUM(D26:D42)</f>
        <v>0</v>
      </c>
      <c r="E43" s="7">
        <f>SUM(E26:E42)</f>
        <v>7769400</v>
      </c>
      <c r="F43" s="7"/>
    </row>
    <row r="44" spans="1:6" ht="20.100000000000001" customHeight="1" x14ac:dyDescent="0.15">
      <c r="A44" s="75" t="s">
        <v>118</v>
      </c>
      <c r="B44" s="7"/>
      <c r="C44" s="7"/>
      <c r="D44" s="7"/>
      <c r="E44" s="7"/>
      <c r="F44" s="7"/>
    </row>
    <row r="45" spans="1:6" ht="20.100000000000001" customHeight="1" x14ac:dyDescent="0.15">
      <c r="A45" s="82" t="s">
        <v>117</v>
      </c>
      <c r="B45" s="7"/>
      <c r="C45" s="7">
        <v>903504</v>
      </c>
      <c r="D45" s="7"/>
      <c r="E45" s="7">
        <f t="shared" ref="E45:E58" si="1">SUM(C45:C45)</f>
        <v>903504</v>
      </c>
      <c r="F45" s="7"/>
    </row>
    <row r="46" spans="1:6" ht="20.100000000000001" customHeight="1" x14ac:dyDescent="0.15">
      <c r="A46" s="82" t="s">
        <v>15</v>
      </c>
      <c r="B46" s="7"/>
      <c r="C46" s="7">
        <v>38546</v>
      </c>
      <c r="D46" s="7"/>
      <c r="E46" s="7">
        <f t="shared" si="1"/>
        <v>38546</v>
      </c>
      <c r="F46" s="7"/>
    </row>
    <row r="47" spans="1:6" ht="20.100000000000001" customHeight="1" x14ac:dyDescent="0.15">
      <c r="A47" s="82" t="s">
        <v>10</v>
      </c>
      <c r="B47" s="7"/>
      <c r="C47" s="7">
        <v>0</v>
      </c>
      <c r="D47" s="7"/>
      <c r="E47" s="7">
        <f t="shared" si="1"/>
        <v>0</v>
      </c>
      <c r="F47" s="7"/>
    </row>
    <row r="48" spans="1:6" ht="20.100000000000001" customHeight="1" x14ac:dyDescent="0.15">
      <c r="A48" s="82" t="s">
        <v>0</v>
      </c>
      <c r="B48" s="7"/>
      <c r="C48" s="7">
        <v>0</v>
      </c>
      <c r="D48" s="7"/>
      <c r="E48" s="7">
        <f t="shared" si="1"/>
        <v>0</v>
      </c>
      <c r="F48" s="7"/>
    </row>
    <row r="49" spans="1:6" ht="20.100000000000001" customHeight="1" x14ac:dyDescent="0.15">
      <c r="A49" s="82" t="s">
        <v>1</v>
      </c>
      <c r="B49" s="7"/>
      <c r="C49" s="7">
        <v>103127</v>
      </c>
      <c r="D49" s="7"/>
      <c r="E49" s="7">
        <f t="shared" si="1"/>
        <v>103127</v>
      </c>
      <c r="F49" s="7"/>
    </row>
    <row r="50" spans="1:6" ht="20.100000000000001" customHeight="1" x14ac:dyDescent="0.15">
      <c r="A50" s="82" t="s">
        <v>2</v>
      </c>
      <c r="B50" s="7"/>
      <c r="C50" s="7">
        <v>0</v>
      </c>
      <c r="D50" s="7"/>
      <c r="E50" s="7">
        <f t="shared" si="1"/>
        <v>0</v>
      </c>
      <c r="F50" s="7"/>
    </row>
    <row r="51" spans="1:6" ht="20.100000000000001" customHeight="1" x14ac:dyDescent="0.15">
      <c r="A51" s="82" t="s">
        <v>3</v>
      </c>
      <c r="B51" s="7"/>
      <c r="C51" s="7">
        <v>48150</v>
      </c>
      <c r="D51" s="7"/>
      <c r="E51" s="7">
        <f t="shared" si="1"/>
        <v>48150</v>
      </c>
      <c r="F51" s="7"/>
    </row>
    <row r="52" spans="1:6" ht="20.100000000000001" customHeight="1" x14ac:dyDescent="0.15">
      <c r="A52" s="82" t="s">
        <v>7</v>
      </c>
      <c r="B52" s="7"/>
      <c r="C52" s="7">
        <v>56674</v>
      </c>
      <c r="D52" s="7"/>
      <c r="E52" s="7">
        <f t="shared" si="1"/>
        <v>56674</v>
      </c>
      <c r="F52" s="7"/>
    </row>
    <row r="53" spans="1:6" ht="20.100000000000001" customHeight="1" x14ac:dyDescent="0.15">
      <c r="A53" s="82" t="s">
        <v>48</v>
      </c>
      <c r="B53" s="7"/>
      <c r="C53" s="7">
        <v>176572</v>
      </c>
      <c r="D53" s="7"/>
      <c r="E53" s="7">
        <f t="shared" si="1"/>
        <v>176572</v>
      </c>
      <c r="F53" s="7"/>
    </row>
    <row r="54" spans="1:6" ht="20.100000000000001" customHeight="1" x14ac:dyDescent="0.15">
      <c r="A54" s="82" t="s">
        <v>16</v>
      </c>
      <c r="B54" s="7"/>
      <c r="C54" s="7">
        <v>335507</v>
      </c>
      <c r="D54" s="7"/>
      <c r="E54" s="7">
        <f t="shared" si="1"/>
        <v>335507</v>
      </c>
      <c r="F54" s="7"/>
    </row>
    <row r="55" spans="1:6" ht="20.100000000000001" customHeight="1" x14ac:dyDescent="0.15">
      <c r="A55" s="82" t="s">
        <v>9</v>
      </c>
      <c r="B55" s="7"/>
      <c r="C55" s="7">
        <v>68200</v>
      </c>
      <c r="D55" s="7"/>
      <c r="E55" s="7">
        <f t="shared" si="1"/>
        <v>68200</v>
      </c>
      <c r="F55" s="7"/>
    </row>
    <row r="56" spans="1:6" ht="20.100000000000001" customHeight="1" x14ac:dyDescent="0.15">
      <c r="A56" s="82" t="s">
        <v>49</v>
      </c>
      <c r="B56" s="7"/>
      <c r="C56" s="7">
        <v>264000</v>
      </c>
      <c r="D56" s="7"/>
      <c r="E56" s="7">
        <f t="shared" si="1"/>
        <v>264000</v>
      </c>
      <c r="F56" s="7"/>
    </row>
    <row r="57" spans="1:6" ht="20.100000000000001" customHeight="1" x14ac:dyDescent="0.15">
      <c r="A57" s="83" t="s">
        <v>5</v>
      </c>
      <c r="B57" s="7"/>
      <c r="C57" s="7">
        <v>280820</v>
      </c>
      <c r="D57" s="7"/>
      <c r="E57" s="7">
        <f t="shared" si="1"/>
        <v>280820</v>
      </c>
      <c r="F57" s="7"/>
    </row>
    <row r="58" spans="1:6" ht="20.100000000000001" customHeight="1" x14ac:dyDescent="0.15">
      <c r="A58" s="81" t="s">
        <v>31</v>
      </c>
      <c r="B58" s="19">
        <f>SUM(B44:B57)</f>
        <v>0</v>
      </c>
      <c r="C58" s="19">
        <f>SUM(C45:C57)</f>
        <v>2275100</v>
      </c>
      <c r="D58" s="19"/>
      <c r="E58" s="19">
        <f t="shared" si="1"/>
        <v>2275100</v>
      </c>
      <c r="F58" s="7"/>
    </row>
    <row r="59" spans="1:6" s="1" customFormat="1" ht="20.100000000000001" customHeight="1" x14ac:dyDescent="0.15">
      <c r="A59" s="81" t="s">
        <v>129</v>
      </c>
      <c r="B59" s="19">
        <f>B43+B58</f>
        <v>7769400</v>
      </c>
      <c r="C59" s="19">
        <f>C58</f>
        <v>2275100</v>
      </c>
      <c r="D59" s="19"/>
      <c r="E59" s="19">
        <f>E43+E58</f>
        <v>10044500</v>
      </c>
      <c r="F59" s="7"/>
    </row>
    <row r="60" spans="1:6" ht="20.100000000000001" customHeight="1" x14ac:dyDescent="0.15">
      <c r="A60" s="13" t="s">
        <v>119</v>
      </c>
      <c r="B60" s="23">
        <f>B23-B59</f>
        <v>-728400</v>
      </c>
      <c r="C60" s="23">
        <f>C23-C59</f>
        <v>-133188</v>
      </c>
      <c r="D60" s="23"/>
      <c r="E60" s="23">
        <f>SUM(B60:D60)</f>
        <v>-861588</v>
      </c>
      <c r="F60" s="9"/>
    </row>
    <row r="61" spans="1:6" ht="20.100000000000001" customHeight="1" x14ac:dyDescent="0.15">
      <c r="A61" s="13" t="s">
        <v>120</v>
      </c>
      <c r="B61" s="19">
        <f>B60</f>
        <v>-728400</v>
      </c>
      <c r="C61" s="19">
        <f>C60</f>
        <v>-133188</v>
      </c>
      <c r="D61" s="19"/>
      <c r="E61" s="19">
        <f>SUM(B61:D61)</f>
        <v>-861588</v>
      </c>
      <c r="F61" s="9"/>
    </row>
    <row r="62" spans="1:6" ht="20.100000000000001" customHeight="1" x14ac:dyDescent="0.15">
      <c r="A62" s="13" t="s">
        <v>41</v>
      </c>
      <c r="B62" s="19">
        <v>2717063</v>
      </c>
      <c r="C62" s="19">
        <v>2631700</v>
      </c>
      <c r="D62" s="19"/>
      <c r="E62" s="19">
        <f>B62+C62</f>
        <v>5348763</v>
      </c>
      <c r="F62" s="9"/>
    </row>
    <row r="63" spans="1:6" ht="20.100000000000001" customHeight="1" x14ac:dyDescent="0.15">
      <c r="A63" s="13" t="s">
        <v>42</v>
      </c>
      <c r="B63" s="19">
        <f>B61+B62</f>
        <v>1988663</v>
      </c>
      <c r="C63" s="19">
        <f t="shared" ref="C63:E63" si="2">C61+C62</f>
        <v>2498512</v>
      </c>
      <c r="D63" s="19"/>
      <c r="E63" s="19">
        <f t="shared" si="2"/>
        <v>4487175</v>
      </c>
      <c r="F63" s="9"/>
    </row>
    <row r="64" spans="1:6" ht="20.100000000000001" customHeight="1" x14ac:dyDescent="0.15">
      <c r="A64" s="13" t="s">
        <v>28</v>
      </c>
      <c r="B64" s="19">
        <f>B63</f>
        <v>1988663</v>
      </c>
      <c r="C64" s="19">
        <f t="shared" ref="C64" si="3">C63</f>
        <v>2498512</v>
      </c>
      <c r="D64" s="19"/>
      <c r="E64" s="19">
        <f>B64+C64</f>
        <v>4487175</v>
      </c>
      <c r="F64" s="9"/>
    </row>
    <row r="65" spans="2:6" s="2" customFormat="1" ht="20.100000000000001" customHeight="1" x14ac:dyDescent="0.15">
      <c r="B65"/>
      <c r="C65"/>
      <c r="D65"/>
      <c r="E65"/>
      <c r="F65"/>
    </row>
    <row r="66" spans="2:6" s="2" customFormat="1" ht="20.100000000000001" customHeight="1" x14ac:dyDescent="0.15">
      <c r="B66"/>
      <c r="C66"/>
      <c r="D66"/>
      <c r="E66"/>
      <c r="F66"/>
    </row>
  </sheetData>
  <mergeCells count="8">
    <mergeCell ref="F11:F12"/>
    <mergeCell ref="F18:F19"/>
    <mergeCell ref="B2:E2"/>
    <mergeCell ref="B3:E3"/>
    <mergeCell ref="A4:A5"/>
    <mergeCell ref="C4:C5"/>
    <mergeCell ref="E4:E5"/>
    <mergeCell ref="F4:F5"/>
  </mergeCells>
  <phoneticPr fontId="1"/>
  <printOptions horizontalCentered="1"/>
  <pageMargins left="0.70866141732283472" right="0.39370078740157483" top="0.51181102362204722" bottom="0.19685039370078741" header="0.31496062992125984" footer="0.31496062992125984"/>
  <pageSetup paperSize="9" scale="6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5" zoomScaleNormal="80" zoomScaleSheetLayoutView="85" workbookViewId="0"/>
  </sheetViews>
  <sheetFormatPr defaultRowHeight="13.5" x14ac:dyDescent="0.15"/>
  <cols>
    <col min="1" max="1" width="32.625" style="2" customWidth="1"/>
    <col min="2" max="4" width="32.625" customWidth="1"/>
    <col min="6" max="6" width="9.75" bestFit="1" customWidth="1"/>
  </cols>
  <sheetData>
    <row r="1" spans="1:4" ht="20.100000000000001" customHeight="1" x14ac:dyDescent="0.15">
      <c r="A1" s="11" t="s">
        <v>244</v>
      </c>
    </row>
    <row r="2" spans="1:4" ht="27.95" customHeight="1" x14ac:dyDescent="0.15">
      <c r="A2" s="3"/>
      <c r="B2" s="122" t="s">
        <v>130</v>
      </c>
      <c r="C2" s="122"/>
    </row>
    <row r="3" spans="1:4" ht="20.100000000000001" customHeight="1" thickBot="1" x14ac:dyDescent="0.2">
      <c r="B3" s="135" t="s">
        <v>165</v>
      </c>
      <c r="C3" s="136"/>
      <c r="D3" s="4" t="s">
        <v>29</v>
      </c>
    </row>
    <row r="4" spans="1:4" ht="15" customHeight="1" x14ac:dyDescent="0.15">
      <c r="A4" s="137" t="s">
        <v>131</v>
      </c>
      <c r="B4" s="148" t="s">
        <v>132</v>
      </c>
      <c r="C4" s="150" t="s">
        <v>133</v>
      </c>
      <c r="D4" s="132" t="s">
        <v>134</v>
      </c>
    </row>
    <row r="5" spans="1:4" ht="15" customHeight="1" x14ac:dyDescent="0.15">
      <c r="A5" s="147"/>
      <c r="B5" s="149"/>
      <c r="C5" s="151"/>
      <c r="D5" s="146"/>
    </row>
    <row r="6" spans="1:4" ht="24.95" customHeight="1" x14ac:dyDescent="0.15">
      <c r="A6" s="84" t="s">
        <v>76</v>
      </c>
      <c r="B6" s="73"/>
      <c r="C6" s="73"/>
      <c r="D6" s="85"/>
    </row>
    <row r="7" spans="1:4" ht="24.95" customHeight="1" x14ac:dyDescent="0.15">
      <c r="A7" s="42" t="s">
        <v>77</v>
      </c>
      <c r="B7" s="86"/>
      <c r="C7" s="86"/>
      <c r="D7" s="87"/>
    </row>
    <row r="8" spans="1:4" ht="24.95" customHeight="1" x14ac:dyDescent="0.15">
      <c r="A8" s="43" t="s">
        <v>78</v>
      </c>
      <c r="B8" s="86" t="s">
        <v>135</v>
      </c>
      <c r="C8" s="88" t="s">
        <v>136</v>
      </c>
      <c r="D8" s="55">
        <v>1832750</v>
      </c>
    </row>
    <row r="9" spans="1:4" ht="24.95" customHeight="1" x14ac:dyDescent="0.15">
      <c r="A9" s="43"/>
      <c r="B9" s="86" t="s">
        <v>137</v>
      </c>
      <c r="C9" s="88" t="s">
        <v>138</v>
      </c>
      <c r="D9" s="55">
        <v>0</v>
      </c>
    </row>
    <row r="10" spans="1:4" ht="24.95" customHeight="1" x14ac:dyDescent="0.15">
      <c r="A10" s="43"/>
      <c r="B10" s="86" t="s">
        <v>139</v>
      </c>
      <c r="C10" s="88" t="s">
        <v>136</v>
      </c>
      <c r="D10" s="55">
        <v>0</v>
      </c>
    </row>
    <row r="11" spans="1:4" ht="24.95" customHeight="1" x14ac:dyDescent="0.15">
      <c r="A11" s="43"/>
      <c r="B11" s="86" t="s">
        <v>140</v>
      </c>
      <c r="C11" s="88" t="s">
        <v>136</v>
      </c>
      <c r="D11" s="55">
        <v>0</v>
      </c>
    </row>
    <row r="12" spans="1:4" ht="24.95" customHeight="1" x14ac:dyDescent="0.15">
      <c r="A12" s="43" t="s">
        <v>79</v>
      </c>
      <c r="B12" s="86" t="s">
        <v>141</v>
      </c>
      <c r="C12" s="88" t="s">
        <v>136</v>
      </c>
      <c r="D12" s="55">
        <v>2505247</v>
      </c>
    </row>
    <row r="13" spans="1:4" ht="24.95" customHeight="1" x14ac:dyDescent="0.15">
      <c r="A13" s="43" t="s">
        <v>163</v>
      </c>
      <c r="B13" s="86" t="s">
        <v>164</v>
      </c>
      <c r="C13" s="88" t="s">
        <v>166</v>
      </c>
      <c r="D13" s="55">
        <v>13000</v>
      </c>
    </row>
    <row r="14" spans="1:4" ht="24.95" customHeight="1" x14ac:dyDescent="0.15">
      <c r="A14" s="44" t="s">
        <v>80</v>
      </c>
      <c r="B14" s="7"/>
      <c r="C14" s="7"/>
      <c r="D14" s="58">
        <f>SUM(D8:D13)</f>
        <v>4350997</v>
      </c>
    </row>
    <row r="15" spans="1:4" ht="24.95" customHeight="1" x14ac:dyDescent="0.15">
      <c r="A15" s="42" t="s">
        <v>81</v>
      </c>
      <c r="B15" s="86"/>
      <c r="C15" s="86"/>
      <c r="D15" s="61"/>
    </row>
    <row r="16" spans="1:4" ht="24.95" customHeight="1" x14ac:dyDescent="0.15">
      <c r="A16" s="48" t="s">
        <v>82</v>
      </c>
      <c r="B16" s="86"/>
      <c r="C16" s="86"/>
      <c r="D16" s="61"/>
    </row>
    <row r="17" spans="1:4" ht="24.95" customHeight="1" x14ac:dyDescent="0.15">
      <c r="A17" s="43" t="s">
        <v>83</v>
      </c>
      <c r="B17" s="86" t="s">
        <v>142</v>
      </c>
      <c r="C17" s="88" t="s">
        <v>143</v>
      </c>
      <c r="D17" s="55">
        <v>2</v>
      </c>
    </row>
    <row r="18" spans="1:4" ht="24.95" customHeight="1" x14ac:dyDescent="0.15">
      <c r="A18" s="43" t="s">
        <v>83</v>
      </c>
      <c r="B18" s="86" t="s">
        <v>144</v>
      </c>
      <c r="C18" s="88" t="s">
        <v>145</v>
      </c>
      <c r="D18" s="55">
        <v>187183</v>
      </c>
    </row>
    <row r="19" spans="1:4" ht="24.95" customHeight="1" x14ac:dyDescent="0.15">
      <c r="A19" s="43" t="s">
        <v>84</v>
      </c>
      <c r="B19" s="86" t="s">
        <v>146</v>
      </c>
      <c r="C19" s="88" t="s">
        <v>147</v>
      </c>
      <c r="D19" s="55">
        <v>26000</v>
      </c>
    </row>
    <row r="20" spans="1:4" ht="24.95" customHeight="1" x14ac:dyDescent="0.15">
      <c r="A20" s="44" t="s">
        <v>85</v>
      </c>
      <c r="B20" s="7"/>
      <c r="C20" s="7"/>
      <c r="D20" s="58">
        <f>SUM(D17:D19)</f>
        <v>213185</v>
      </c>
    </row>
    <row r="21" spans="1:4" ht="24.95" customHeight="1" x14ac:dyDescent="0.15">
      <c r="A21" s="44" t="s">
        <v>86</v>
      </c>
      <c r="B21" s="7"/>
      <c r="C21" s="7"/>
      <c r="D21" s="58">
        <f>D20</f>
        <v>213185</v>
      </c>
    </row>
    <row r="22" spans="1:4" ht="24.95" customHeight="1" thickBot="1" x14ac:dyDescent="0.2">
      <c r="A22" s="44" t="s">
        <v>87</v>
      </c>
      <c r="B22" s="89"/>
      <c r="C22" s="89"/>
      <c r="D22" s="64">
        <f>D14+D21</f>
        <v>4564182</v>
      </c>
    </row>
    <row r="23" spans="1:4" ht="24.95" customHeight="1" thickTop="1" x14ac:dyDescent="0.15">
      <c r="A23" s="39" t="s">
        <v>88</v>
      </c>
      <c r="B23" s="86"/>
      <c r="C23" s="86"/>
      <c r="D23" s="55"/>
    </row>
    <row r="24" spans="1:4" ht="24.95" customHeight="1" x14ac:dyDescent="0.15">
      <c r="A24" s="42" t="s">
        <v>89</v>
      </c>
      <c r="B24" s="86"/>
      <c r="C24" s="86"/>
      <c r="D24" s="55"/>
    </row>
    <row r="25" spans="1:4" ht="24.95" customHeight="1" x14ac:dyDescent="0.15">
      <c r="A25" s="43" t="s">
        <v>90</v>
      </c>
      <c r="B25" s="86" t="s">
        <v>148</v>
      </c>
      <c r="C25" s="88" t="s">
        <v>167</v>
      </c>
      <c r="D25" s="55">
        <v>9176</v>
      </c>
    </row>
    <row r="26" spans="1:4" ht="24.95" customHeight="1" x14ac:dyDescent="0.15">
      <c r="A26" s="43" t="s">
        <v>91</v>
      </c>
      <c r="B26" s="86" t="s">
        <v>149</v>
      </c>
      <c r="C26" s="88"/>
      <c r="D26" s="55">
        <v>58831</v>
      </c>
    </row>
    <row r="27" spans="1:4" ht="24.95" customHeight="1" x14ac:dyDescent="0.15">
      <c r="A27" s="43" t="s">
        <v>92</v>
      </c>
      <c r="B27" s="86" t="s">
        <v>168</v>
      </c>
      <c r="C27" s="88" t="s">
        <v>169</v>
      </c>
      <c r="D27" s="55">
        <v>9000</v>
      </c>
    </row>
    <row r="28" spans="1:4" ht="24.95" customHeight="1" x14ac:dyDescent="0.15">
      <c r="A28" s="44" t="s">
        <v>93</v>
      </c>
      <c r="B28" s="7"/>
      <c r="C28" s="7"/>
      <c r="D28" s="58">
        <f>SUM(D25:D27)</f>
        <v>77007</v>
      </c>
    </row>
    <row r="29" spans="1:4" ht="24.95" customHeight="1" thickBot="1" x14ac:dyDescent="0.2">
      <c r="A29" s="44" t="s">
        <v>94</v>
      </c>
      <c r="B29" s="89"/>
      <c r="C29" s="89"/>
      <c r="D29" s="64">
        <f>D28</f>
        <v>77007</v>
      </c>
    </row>
    <row r="30" spans="1:4" ht="24.95" customHeight="1" thickTop="1" thickBot="1" x14ac:dyDescent="0.2">
      <c r="A30" s="90" t="s">
        <v>97</v>
      </c>
      <c r="B30" s="91"/>
      <c r="C30" s="91"/>
      <c r="D30" s="92">
        <f>D22-D29</f>
        <v>4487175</v>
      </c>
    </row>
    <row r="31" spans="1:4" s="2" customFormat="1" ht="20.100000000000001" customHeight="1" x14ac:dyDescent="0.15">
      <c r="B31"/>
      <c r="C31"/>
      <c r="D31"/>
    </row>
    <row r="32" spans="1:4" s="2" customFormat="1" ht="20.100000000000001" customHeight="1" x14ac:dyDescent="0.15">
      <c r="B32"/>
      <c r="C32"/>
      <c r="D32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0.78740157480314965" right="0.39370078740157483" top="0.59055118110236227" bottom="0.19685039370078741" header="0.31496062992125984" footer="0.31496062992125984"/>
  <pageSetup paperSize="9" scale="68" orientation="portrait" horizontalDpi="300" verticalDpi="300" r:id="rId1"/>
  <colBreaks count="1" manualBreakCount="1">
    <brk id="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3.5" x14ac:dyDescent="0.15"/>
  <cols>
    <col min="1" max="1" width="80.625" customWidth="1"/>
  </cols>
  <sheetData>
    <row r="1" spans="1:1" ht="20.100000000000001" customHeight="1" x14ac:dyDescent="0.15">
      <c r="A1" s="114" t="s">
        <v>245</v>
      </c>
    </row>
    <row r="2" spans="1:1" ht="20.100000000000001" customHeight="1" x14ac:dyDescent="0.15"/>
    <row r="3" spans="1:1" ht="30" customHeight="1" x14ac:dyDescent="0.15">
      <c r="A3" s="93"/>
    </row>
    <row r="4" spans="1:1" ht="30" customHeight="1" x14ac:dyDescent="0.15">
      <c r="A4" s="94" t="s">
        <v>150</v>
      </c>
    </row>
    <row r="5" spans="1:1" ht="30" customHeight="1" x14ac:dyDescent="0.15">
      <c r="A5" s="95"/>
    </row>
    <row r="6" spans="1:1" s="70" customFormat="1" ht="30" customHeight="1" x14ac:dyDescent="0.15">
      <c r="A6" s="96" t="s">
        <v>151</v>
      </c>
    </row>
    <row r="7" spans="1:1" s="70" customFormat="1" ht="30" customHeight="1" x14ac:dyDescent="0.15">
      <c r="A7" s="97" t="s">
        <v>152</v>
      </c>
    </row>
    <row r="8" spans="1:1" s="70" customFormat="1" ht="30" customHeight="1" x14ac:dyDescent="0.15">
      <c r="A8" s="98" t="s">
        <v>153</v>
      </c>
    </row>
    <row r="9" spans="1:1" s="70" customFormat="1" ht="30" customHeight="1" x14ac:dyDescent="0.15">
      <c r="A9" s="96"/>
    </row>
    <row r="10" spans="1:1" s="70" customFormat="1" ht="30" customHeight="1" x14ac:dyDescent="0.15">
      <c r="A10" s="97" t="s">
        <v>154</v>
      </c>
    </row>
    <row r="11" spans="1:1" s="70" customFormat="1" ht="30" customHeight="1" x14ac:dyDescent="0.15">
      <c r="A11" s="98" t="s">
        <v>155</v>
      </c>
    </row>
    <row r="12" spans="1:1" s="70" customFormat="1" ht="30" customHeight="1" x14ac:dyDescent="0.15">
      <c r="A12" s="96"/>
    </row>
    <row r="13" spans="1:1" s="70" customFormat="1" ht="30" customHeight="1" x14ac:dyDescent="0.15">
      <c r="A13" s="96" t="s">
        <v>156</v>
      </c>
    </row>
    <row r="14" spans="1:1" s="70" customFormat="1" ht="30" customHeight="1" x14ac:dyDescent="0.15">
      <c r="A14" s="97" t="s">
        <v>157</v>
      </c>
    </row>
    <row r="15" spans="1:1" s="70" customFormat="1" ht="30" customHeight="1" x14ac:dyDescent="0.15">
      <c r="A15" s="98" t="s">
        <v>158</v>
      </c>
    </row>
    <row r="16" spans="1:1" s="70" customFormat="1" ht="30" customHeight="1" x14ac:dyDescent="0.15">
      <c r="A16" s="99"/>
    </row>
    <row r="17" spans="6:6" ht="20.100000000000001" customHeight="1" x14ac:dyDescent="0.15"/>
    <row r="18" spans="6:6" ht="20.100000000000001" customHeight="1" x14ac:dyDescent="0.15"/>
    <row r="19" spans="6:6" ht="20.100000000000001" customHeight="1" x14ac:dyDescent="0.15"/>
    <row r="20" spans="6:6" ht="20.100000000000001" customHeight="1" x14ac:dyDescent="0.15">
      <c r="F20" s="100"/>
    </row>
    <row r="21" spans="6:6" ht="20.100000000000001" customHeight="1" x14ac:dyDescent="0.15"/>
    <row r="22" spans="6:6" ht="20.100000000000001" customHeight="1" x14ac:dyDescent="0.15"/>
    <row r="23" spans="6:6" ht="20.100000000000001" customHeight="1" x14ac:dyDescent="0.15"/>
    <row r="24" spans="6:6" ht="20.100000000000001" customHeight="1" x14ac:dyDescent="0.15"/>
    <row r="25" spans="6:6" ht="20.100000000000001" customHeight="1" x14ac:dyDescent="0.15"/>
  </sheetData>
  <phoneticPr fontId="1"/>
  <printOptions horizontalCentered="1"/>
  <pageMargins left="1.1811023622047245" right="0.78740157480314965" top="0.59055118110236227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85" zoomScaleNormal="80" zoomScaleSheetLayoutView="85" workbookViewId="0">
      <pane xSplit="1" ySplit="5" topLeftCell="B15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 x14ac:dyDescent="0.15"/>
  <cols>
    <col min="1" max="1" width="26.625" style="2" customWidth="1"/>
    <col min="2" max="6" width="16.75" customWidth="1"/>
    <col min="7" max="7" width="25.75" customWidth="1"/>
    <col min="8" max="13" width="6.625" customWidth="1"/>
  </cols>
  <sheetData>
    <row r="1" spans="1:13" ht="20.100000000000001" customHeight="1" x14ac:dyDescent="0.15">
      <c r="A1" s="11" t="s">
        <v>246</v>
      </c>
    </row>
    <row r="2" spans="1:13" ht="27.95" customHeight="1" x14ac:dyDescent="0.15">
      <c r="A2" s="3"/>
      <c r="B2" s="122" t="s">
        <v>247</v>
      </c>
      <c r="C2" s="122"/>
      <c r="D2" s="122"/>
      <c r="E2" s="122"/>
      <c r="F2" s="122"/>
    </row>
    <row r="3" spans="1:13" ht="20.100000000000001" customHeight="1" x14ac:dyDescent="0.15">
      <c r="B3" s="124" t="s">
        <v>254</v>
      </c>
      <c r="C3" s="124"/>
      <c r="D3" s="124"/>
      <c r="E3" s="124"/>
      <c r="F3" s="124"/>
      <c r="G3" s="4" t="s">
        <v>29</v>
      </c>
    </row>
    <row r="4" spans="1:13" ht="18" customHeight="1" x14ac:dyDescent="0.15">
      <c r="A4" s="125" t="s">
        <v>25</v>
      </c>
      <c r="B4" s="127" t="s">
        <v>67</v>
      </c>
      <c r="C4" s="127" t="s">
        <v>39</v>
      </c>
      <c r="D4" s="117" t="s">
        <v>248</v>
      </c>
      <c r="E4" s="115" t="s">
        <v>250</v>
      </c>
      <c r="F4" s="115" t="s">
        <v>18</v>
      </c>
      <c r="G4" s="130" t="s">
        <v>43</v>
      </c>
    </row>
    <row r="5" spans="1:13" ht="21.95" customHeight="1" x14ac:dyDescent="0.15">
      <c r="A5" s="126"/>
      <c r="B5" s="128"/>
      <c r="C5" s="129"/>
      <c r="D5" s="116" t="s">
        <v>249</v>
      </c>
      <c r="E5" s="116" t="s">
        <v>251</v>
      </c>
      <c r="F5" s="116" t="s">
        <v>252</v>
      </c>
      <c r="G5" s="131"/>
    </row>
    <row r="6" spans="1:13" ht="20.100000000000001" customHeight="1" x14ac:dyDescent="0.15">
      <c r="A6" s="5" t="s">
        <v>19</v>
      </c>
      <c r="B6" s="7"/>
      <c r="C6" s="7"/>
      <c r="D6" s="7"/>
      <c r="E6" s="7"/>
      <c r="F6" s="7"/>
      <c r="G6" s="7"/>
    </row>
    <row r="7" spans="1:13" ht="20.100000000000001" customHeight="1" x14ac:dyDescent="0.15">
      <c r="A7" s="10" t="s">
        <v>35</v>
      </c>
      <c r="B7" s="7"/>
      <c r="C7" s="7"/>
      <c r="D7" s="7"/>
      <c r="E7" s="7"/>
      <c r="F7" s="7"/>
      <c r="G7" s="7"/>
    </row>
    <row r="8" spans="1:13" ht="20.100000000000001" customHeight="1" x14ac:dyDescent="0.15">
      <c r="A8" s="12" t="s">
        <v>36</v>
      </c>
      <c r="B8" s="19">
        <v>70000</v>
      </c>
      <c r="C8" s="19">
        <v>35000</v>
      </c>
      <c r="D8" s="19">
        <f>B8+C8</f>
        <v>105000</v>
      </c>
      <c r="E8" s="19">
        <v>105000</v>
      </c>
      <c r="F8" s="19">
        <f>D8-E8</f>
        <v>0</v>
      </c>
      <c r="G8" s="7" t="s">
        <v>66</v>
      </c>
      <c r="H8" s="17"/>
      <c r="I8" s="17"/>
      <c r="J8" s="17"/>
      <c r="K8" s="17"/>
    </row>
    <row r="9" spans="1:13" ht="20.100000000000001" customHeight="1" x14ac:dyDescent="0.15">
      <c r="A9" s="12" t="s">
        <v>37</v>
      </c>
      <c r="B9" s="19">
        <v>1500000</v>
      </c>
      <c r="C9" s="19">
        <v>1000000</v>
      </c>
      <c r="D9" s="19">
        <f>B9+C9</f>
        <v>2500000</v>
      </c>
      <c r="E9" s="19">
        <v>2500000</v>
      </c>
      <c r="F9" s="19">
        <f t="shared" ref="F9:F20" si="0">D9-E9</f>
        <v>0</v>
      </c>
      <c r="G9" s="118" t="s">
        <v>253</v>
      </c>
      <c r="H9" s="18"/>
      <c r="I9" s="18"/>
      <c r="J9" s="18"/>
      <c r="K9" s="18"/>
      <c r="L9" s="18"/>
      <c r="M9" s="18"/>
    </row>
    <row r="10" spans="1:13" ht="20.100000000000001" customHeight="1" x14ac:dyDescent="0.15">
      <c r="A10" s="10" t="s">
        <v>46</v>
      </c>
      <c r="B10" s="19"/>
      <c r="C10" s="19"/>
      <c r="D10" s="19"/>
      <c r="E10" s="19"/>
      <c r="F10" s="19">
        <f t="shared" si="0"/>
        <v>0</v>
      </c>
      <c r="G10" s="119"/>
      <c r="H10" s="18"/>
      <c r="I10" s="18"/>
      <c r="J10" s="18"/>
      <c r="K10" s="18"/>
      <c r="L10" s="18"/>
      <c r="M10" s="18"/>
    </row>
    <row r="11" spans="1:13" ht="20.100000000000001" customHeight="1" x14ac:dyDescent="0.15">
      <c r="A11" s="12" t="s">
        <v>12</v>
      </c>
      <c r="B11" s="19">
        <v>4121000</v>
      </c>
      <c r="C11" s="19">
        <v>0</v>
      </c>
      <c r="D11" s="19">
        <f>B11+C11</f>
        <v>4121000</v>
      </c>
      <c r="E11" s="19">
        <v>1821000</v>
      </c>
      <c r="F11" s="19">
        <f t="shared" si="0"/>
        <v>2300000</v>
      </c>
      <c r="G11" s="7"/>
    </row>
    <row r="12" spans="1:13" ht="20.100000000000001" customHeight="1" x14ac:dyDescent="0.15">
      <c r="A12" s="10" t="s">
        <v>58</v>
      </c>
      <c r="B12" s="19"/>
      <c r="C12" s="19"/>
      <c r="D12" s="19"/>
      <c r="E12" s="19"/>
      <c r="F12" s="19">
        <f t="shared" si="0"/>
        <v>0</v>
      </c>
      <c r="G12" s="7"/>
    </row>
    <row r="13" spans="1:13" ht="20.100000000000001" customHeight="1" x14ac:dyDescent="0.15">
      <c r="A13" s="12" t="s">
        <v>59</v>
      </c>
      <c r="B13" s="19">
        <v>1140000</v>
      </c>
      <c r="C13" s="19">
        <v>0</v>
      </c>
      <c r="D13" s="19">
        <f>B13+C13</f>
        <v>1140000</v>
      </c>
      <c r="E13" s="19">
        <v>1140000</v>
      </c>
      <c r="F13" s="19">
        <f t="shared" si="0"/>
        <v>0</v>
      </c>
      <c r="G13" s="7"/>
    </row>
    <row r="14" spans="1:13" ht="20.100000000000001" customHeight="1" x14ac:dyDescent="0.15">
      <c r="A14" s="10" t="s">
        <v>60</v>
      </c>
      <c r="B14" s="19"/>
      <c r="C14" s="19"/>
      <c r="D14" s="19"/>
      <c r="E14" s="19"/>
      <c r="F14" s="19">
        <f t="shared" si="0"/>
        <v>0</v>
      </c>
      <c r="G14" s="7"/>
    </row>
    <row r="15" spans="1:13" ht="20.100000000000001" customHeight="1" x14ac:dyDescent="0.15">
      <c r="A15" s="12" t="s">
        <v>61</v>
      </c>
      <c r="B15" s="19">
        <v>590000</v>
      </c>
      <c r="C15" s="19">
        <v>0</v>
      </c>
      <c r="D15" s="19">
        <f>B15+C15</f>
        <v>590000</v>
      </c>
      <c r="E15" s="19">
        <v>190000</v>
      </c>
      <c r="F15" s="19">
        <f t="shared" si="0"/>
        <v>400000</v>
      </c>
      <c r="G15" s="7"/>
    </row>
    <row r="16" spans="1:13" ht="20.100000000000001" customHeight="1" x14ac:dyDescent="0.15">
      <c r="A16" s="10" t="s">
        <v>13</v>
      </c>
      <c r="B16" s="19"/>
      <c r="C16" s="19"/>
      <c r="D16" s="19"/>
      <c r="E16" s="19"/>
      <c r="F16" s="19">
        <f t="shared" si="0"/>
        <v>0</v>
      </c>
      <c r="G16" s="120" t="s">
        <v>255</v>
      </c>
    </row>
    <row r="17" spans="1:14" ht="20.100000000000001" customHeight="1" x14ac:dyDescent="0.15">
      <c r="A17" s="12" t="s">
        <v>13</v>
      </c>
      <c r="B17" s="19">
        <v>2800000</v>
      </c>
      <c r="C17" s="19">
        <v>1200000</v>
      </c>
      <c r="D17" s="19">
        <f>B17+C17</f>
        <v>4000000</v>
      </c>
      <c r="E17" s="19">
        <v>4000000</v>
      </c>
      <c r="F17" s="19">
        <f t="shared" si="0"/>
        <v>0</v>
      </c>
      <c r="G17" s="121"/>
      <c r="H17" s="30"/>
      <c r="I17" s="31"/>
      <c r="J17" s="31"/>
      <c r="K17" s="31"/>
      <c r="L17" s="31"/>
      <c r="M17" s="31"/>
      <c r="N17" s="1"/>
    </row>
    <row r="18" spans="1:14" ht="20.100000000000001" customHeight="1" x14ac:dyDescent="0.15">
      <c r="A18" s="10" t="s">
        <v>47</v>
      </c>
      <c r="B18" s="19"/>
      <c r="C18" s="19"/>
      <c r="D18" s="19"/>
      <c r="E18" s="19"/>
      <c r="F18" s="19">
        <f t="shared" si="0"/>
        <v>0</v>
      </c>
      <c r="G18" s="7"/>
      <c r="H18" s="30"/>
      <c r="I18" s="1"/>
      <c r="J18" s="1"/>
      <c r="K18" s="1"/>
      <c r="L18" s="1"/>
      <c r="M18" s="1"/>
      <c r="N18" s="1"/>
    </row>
    <row r="19" spans="1:14" ht="20.100000000000001" customHeight="1" x14ac:dyDescent="0.15">
      <c r="A19" s="12" t="s">
        <v>14</v>
      </c>
      <c r="B19" s="19"/>
      <c r="C19" s="19"/>
      <c r="D19" s="19">
        <f t="shared" ref="D19:D20" si="1">B19+C19</f>
        <v>0</v>
      </c>
      <c r="E19" s="19">
        <v>0</v>
      </c>
      <c r="F19" s="19">
        <f t="shared" si="0"/>
        <v>0</v>
      </c>
      <c r="G19" s="7"/>
      <c r="H19" s="30"/>
      <c r="I19" s="1"/>
      <c r="J19" s="1"/>
      <c r="K19" s="1"/>
      <c r="L19" s="1"/>
      <c r="M19" s="1"/>
      <c r="N19" s="1"/>
    </row>
    <row r="20" spans="1:14" ht="20.100000000000001" customHeight="1" x14ac:dyDescent="0.15">
      <c r="A20" s="12" t="s">
        <v>62</v>
      </c>
      <c r="B20" s="19"/>
      <c r="C20" s="19"/>
      <c r="D20" s="19">
        <f t="shared" si="1"/>
        <v>0</v>
      </c>
      <c r="E20" s="19"/>
      <c r="F20" s="19">
        <f t="shared" si="0"/>
        <v>0</v>
      </c>
      <c r="G20" s="7"/>
      <c r="H20" s="30"/>
      <c r="I20" s="1"/>
      <c r="J20" s="1"/>
      <c r="K20" s="1"/>
      <c r="L20" s="1"/>
      <c r="M20" s="1"/>
      <c r="N20" s="1"/>
    </row>
    <row r="21" spans="1:14" ht="20.100000000000001" customHeight="1" x14ac:dyDescent="0.15">
      <c r="A21" s="15" t="s">
        <v>50</v>
      </c>
      <c r="B21" s="20">
        <f t="shared" ref="B21:D21" si="2">SUM(B8:B20)</f>
        <v>10221000</v>
      </c>
      <c r="C21" s="20">
        <f t="shared" si="2"/>
        <v>2235000</v>
      </c>
      <c r="D21" s="20">
        <f t="shared" si="2"/>
        <v>12456000</v>
      </c>
      <c r="E21" s="20">
        <f t="shared" ref="E21" si="3">SUM(E8:E20)</f>
        <v>9756000</v>
      </c>
      <c r="F21" s="20">
        <f>D21-E21</f>
        <v>2700000</v>
      </c>
      <c r="G21" s="16"/>
    </row>
    <row r="22" spans="1:14" ht="20.100000000000001" customHeight="1" x14ac:dyDescent="0.15">
      <c r="A22" s="5" t="s">
        <v>21</v>
      </c>
      <c r="B22" s="19"/>
      <c r="C22" s="19"/>
      <c r="D22" s="19"/>
      <c r="E22" s="19"/>
      <c r="F22" s="19"/>
      <c r="G22" s="7"/>
    </row>
    <row r="23" spans="1:14" ht="20.100000000000001" customHeight="1" x14ac:dyDescent="0.15">
      <c r="A23" s="10" t="s">
        <v>63</v>
      </c>
      <c r="B23" s="19">
        <v>4204000</v>
      </c>
      <c r="C23" s="19"/>
      <c r="D23" s="19">
        <f>B23+C23</f>
        <v>4204000</v>
      </c>
      <c r="E23" s="19">
        <v>3800000</v>
      </c>
      <c r="F23" s="19">
        <f>D23-E23</f>
        <v>404000</v>
      </c>
      <c r="G23" s="7"/>
    </row>
    <row r="24" spans="1:14" ht="20.100000000000001" customHeight="1" x14ac:dyDescent="0.15">
      <c r="A24" s="10" t="s">
        <v>15</v>
      </c>
      <c r="B24" s="19">
        <v>360000</v>
      </c>
      <c r="C24" s="19"/>
      <c r="D24" s="19">
        <f t="shared" ref="D24:D39" si="4">B24+C24</f>
        <v>360000</v>
      </c>
      <c r="E24" s="19">
        <v>360000</v>
      </c>
      <c r="F24" s="19">
        <f t="shared" ref="F24:F39" si="5">D24-E24</f>
        <v>0</v>
      </c>
      <c r="G24" s="7"/>
    </row>
    <row r="25" spans="1:14" ht="20.100000000000001" customHeight="1" x14ac:dyDescent="0.15">
      <c r="A25" s="10" t="s">
        <v>0</v>
      </c>
      <c r="B25" s="19">
        <v>560000</v>
      </c>
      <c r="C25" s="19"/>
      <c r="D25" s="19">
        <f t="shared" si="4"/>
        <v>560000</v>
      </c>
      <c r="E25" s="19">
        <v>750000</v>
      </c>
      <c r="F25" s="19">
        <f t="shared" si="5"/>
        <v>-190000</v>
      </c>
      <c r="G25" s="7"/>
    </row>
    <row r="26" spans="1:14" ht="20.100000000000001" customHeight="1" x14ac:dyDescent="0.15">
      <c r="A26" s="10" t="s">
        <v>1</v>
      </c>
      <c r="B26" s="19">
        <v>376000</v>
      </c>
      <c r="C26" s="19"/>
      <c r="D26" s="19">
        <f t="shared" si="4"/>
        <v>376000</v>
      </c>
      <c r="E26" s="19">
        <v>350000</v>
      </c>
      <c r="F26" s="19">
        <f t="shared" si="5"/>
        <v>26000</v>
      </c>
      <c r="G26" s="7"/>
    </row>
    <row r="27" spans="1:14" ht="20.100000000000001" customHeight="1" x14ac:dyDescent="0.15">
      <c r="A27" s="10" t="s">
        <v>256</v>
      </c>
      <c r="B27" s="19">
        <v>1992000</v>
      </c>
      <c r="C27" s="19"/>
      <c r="D27" s="19">
        <f t="shared" si="4"/>
        <v>1992000</v>
      </c>
      <c r="E27" s="19">
        <v>60000</v>
      </c>
      <c r="F27" s="19">
        <f t="shared" si="5"/>
        <v>1932000</v>
      </c>
      <c r="G27" s="7"/>
    </row>
    <row r="28" spans="1:14" ht="20.100000000000001" customHeight="1" x14ac:dyDescent="0.15">
      <c r="A28" s="10" t="s">
        <v>44</v>
      </c>
      <c r="B28" s="19"/>
      <c r="C28" s="19"/>
      <c r="D28" s="19">
        <f>B28+C28</f>
        <v>0</v>
      </c>
      <c r="E28" s="19">
        <v>0</v>
      </c>
      <c r="F28" s="19">
        <f t="shared" si="5"/>
        <v>0</v>
      </c>
      <c r="G28" s="7"/>
    </row>
    <row r="29" spans="1:14" ht="20.100000000000001" customHeight="1" x14ac:dyDescent="0.15">
      <c r="A29" s="10" t="s">
        <v>2</v>
      </c>
      <c r="B29" s="19">
        <v>116000</v>
      </c>
      <c r="C29" s="19"/>
      <c r="D29" s="19">
        <f t="shared" si="4"/>
        <v>116000</v>
      </c>
      <c r="E29" s="19">
        <v>50000</v>
      </c>
      <c r="F29" s="19">
        <f t="shared" si="5"/>
        <v>66000</v>
      </c>
      <c r="G29" s="7"/>
    </row>
    <row r="30" spans="1:14" ht="20.100000000000001" customHeight="1" x14ac:dyDescent="0.15">
      <c r="A30" s="10" t="s">
        <v>3</v>
      </c>
      <c r="B30" s="19">
        <v>92000</v>
      </c>
      <c r="C30" s="19"/>
      <c r="D30" s="19">
        <f t="shared" si="4"/>
        <v>92000</v>
      </c>
      <c r="E30" s="19">
        <v>50000</v>
      </c>
      <c r="F30" s="19">
        <f t="shared" si="5"/>
        <v>42000</v>
      </c>
      <c r="G30" s="7"/>
    </row>
    <row r="31" spans="1:14" ht="20.100000000000001" customHeight="1" x14ac:dyDescent="0.15">
      <c r="A31" s="10" t="s">
        <v>7</v>
      </c>
      <c r="B31" s="19">
        <v>680000</v>
      </c>
      <c r="C31" s="19"/>
      <c r="D31" s="19">
        <f t="shared" si="4"/>
        <v>680000</v>
      </c>
      <c r="E31" s="19">
        <v>750000</v>
      </c>
      <c r="F31" s="19">
        <f t="shared" si="5"/>
        <v>-70000</v>
      </c>
      <c r="G31" s="7"/>
    </row>
    <row r="32" spans="1:14" ht="20.100000000000001" customHeight="1" x14ac:dyDescent="0.15">
      <c r="A32" s="10" t="s">
        <v>6</v>
      </c>
      <c r="B32" s="19">
        <v>620000</v>
      </c>
      <c r="C32" s="19"/>
      <c r="D32" s="19">
        <f t="shared" si="4"/>
        <v>620000</v>
      </c>
      <c r="E32" s="19">
        <v>730000</v>
      </c>
      <c r="F32" s="19">
        <f t="shared" si="5"/>
        <v>-110000</v>
      </c>
      <c r="G32" s="7"/>
    </row>
    <row r="33" spans="1:7" ht="20.100000000000001" customHeight="1" x14ac:dyDescent="0.15">
      <c r="A33" s="10" t="s">
        <v>48</v>
      </c>
      <c r="B33" s="19">
        <v>100000</v>
      </c>
      <c r="C33" s="19"/>
      <c r="D33" s="19">
        <f t="shared" si="4"/>
        <v>100000</v>
      </c>
      <c r="E33" s="19">
        <v>100000</v>
      </c>
      <c r="F33" s="19">
        <f t="shared" si="5"/>
        <v>0</v>
      </c>
      <c r="G33" s="7"/>
    </row>
    <row r="34" spans="1:7" ht="20.100000000000001" customHeight="1" x14ac:dyDescent="0.15">
      <c r="A34" s="10" t="s">
        <v>24</v>
      </c>
      <c r="B34" s="19">
        <v>180000</v>
      </c>
      <c r="C34" s="19"/>
      <c r="D34" s="19">
        <f t="shared" si="4"/>
        <v>180000</v>
      </c>
      <c r="E34" s="19">
        <v>140000</v>
      </c>
      <c r="F34" s="19">
        <f t="shared" si="5"/>
        <v>40000</v>
      </c>
      <c r="G34" s="7"/>
    </row>
    <row r="35" spans="1:7" ht="20.100000000000001" customHeight="1" x14ac:dyDescent="0.15">
      <c r="A35" s="10" t="s">
        <v>16</v>
      </c>
      <c r="B35" s="19">
        <v>690000</v>
      </c>
      <c r="C35" s="19"/>
      <c r="D35" s="19">
        <f t="shared" si="4"/>
        <v>690000</v>
      </c>
      <c r="E35" s="19">
        <v>770000</v>
      </c>
      <c r="F35" s="19">
        <f t="shared" si="5"/>
        <v>-80000</v>
      </c>
      <c r="G35" s="7"/>
    </row>
    <row r="36" spans="1:7" ht="20.100000000000001" customHeight="1" x14ac:dyDescent="0.15">
      <c r="A36" s="10" t="s">
        <v>4</v>
      </c>
      <c r="B36" s="19">
        <v>10000</v>
      </c>
      <c r="C36" s="19"/>
      <c r="D36" s="19">
        <f t="shared" si="4"/>
        <v>10000</v>
      </c>
      <c r="E36" s="19">
        <v>10000</v>
      </c>
      <c r="F36" s="19">
        <f t="shared" si="5"/>
        <v>0</v>
      </c>
      <c r="G36" s="7"/>
    </row>
    <row r="37" spans="1:7" ht="20.100000000000001" customHeight="1" x14ac:dyDescent="0.15">
      <c r="A37" s="10" t="s">
        <v>17</v>
      </c>
      <c r="B37" s="19">
        <v>210000</v>
      </c>
      <c r="C37" s="19"/>
      <c r="D37" s="19">
        <f t="shared" si="4"/>
        <v>210000</v>
      </c>
      <c r="E37" s="19">
        <v>150000</v>
      </c>
      <c r="F37" s="19">
        <f t="shared" si="5"/>
        <v>60000</v>
      </c>
      <c r="G37" s="7"/>
    </row>
    <row r="38" spans="1:7" ht="20.100000000000001" customHeight="1" x14ac:dyDescent="0.15">
      <c r="A38" s="10" t="s">
        <v>11</v>
      </c>
      <c r="B38" s="19">
        <v>150000</v>
      </c>
      <c r="C38" s="19"/>
      <c r="D38" s="19">
        <f t="shared" si="4"/>
        <v>150000</v>
      </c>
      <c r="E38" s="19">
        <v>150000</v>
      </c>
      <c r="F38" s="19">
        <f t="shared" si="5"/>
        <v>0</v>
      </c>
      <c r="G38" s="7"/>
    </row>
    <row r="39" spans="1:7" ht="20.100000000000001" customHeight="1" x14ac:dyDescent="0.15">
      <c r="A39" s="10" t="s">
        <v>5</v>
      </c>
      <c r="B39" s="19">
        <v>220000</v>
      </c>
      <c r="C39" s="19"/>
      <c r="D39" s="19">
        <f t="shared" si="4"/>
        <v>220000</v>
      </c>
      <c r="E39" s="19">
        <v>220000</v>
      </c>
      <c r="F39" s="19">
        <f t="shared" si="5"/>
        <v>0</v>
      </c>
      <c r="G39" s="7"/>
    </row>
    <row r="40" spans="1:7" ht="20.100000000000001" customHeight="1" x14ac:dyDescent="0.15">
      <c r="A40" s="15" t="s">
        <v>30</v>
      </c>
      <c r="B40" s="20">
        <f>SUM(B23:B39)</f>
        <v>10560000</v>
      </c>
      <c r="C40" s="20">
        <f>SUM(C23:C39)</f>
        <v>0</v>
      </c>
      <c r="D40" s="20">
        <f>SUM(D23:D39)</f>
        <v>10560000</v>
      </c>
      <c r="E40" s="20">
        <f>SUM(E23:E39)</f>
        <v>8440000</v>
      </c>
      <c r="F40" s="20">
        <f>D40-E40</f>
        <v>2120000</v>
      </c>
      <c r="G40" s="16"/>
    </row>
    <row r="41" spans="1:7" ht="20.100000000000001" customHeight="1" x14ac:dyDescent="0.15">
      <c r="A41" s="5" t="s">
        <v>71</v>
      </c>
      <c r="B41" s="19"/>
      <c r="C41" s="19"/>
      <c r="D41" s="19"/>
      <c r="E41" s="19"/>
      <c r="F41" s="19"/>
      <c r="G41" s="7"/>
    </row>
    <row r="42" spans="1:7" ht="20.100000000000001" customHeight="1" x14ac:dyDescent="0.15">
      <c r="A42" s="10" t="s">
        <v>63</v>
      </c>
      <c r="B42" s="19"/>
      <c r="C42" s="19"/>
      <c r="D42" s="19">
        <v>1100000</v>
      </c>
      <c r="E42" s="19">
        <v>1100000</v>
      </c>
      <c r="F42" s="19">
        <f>D42-E42</f>
        <v>0</v>
      </c>
      <c r="G42" s="7"/>
    </row>
    <row r="43" spans="1:7" ht="20.100000000000001" customHeight="1" x14ac:dyDescent="0.15">
      <c r="A43" s="10" t="s">
        <v>15</v>
      </c>
      <c r="B43" s="19"/>
      <c r="C43" s="19"/>
      <c r="D43" s="19">
        <v>50000</v>
      </c>
      <c r="E43" s="19">
        <v>50000</v>
      </c>
      <c r="F43" s="19">
        <f t="shared" ref="F43:F54" si="6">D43-E43</f>
        <v>0</v>
      </c>
      <c r="G43" s="7"/>
    </row>
    <row r="44" spans="1:7" ht="20.100000000000001" customHeight="1" x14ac:dyDescent="0.15">
      <c r="A44" s="10" t="s">
        <v>10</v>
      </c>
      <c r="B44" s="19"/>
      <c r="C44" s="19"/>
      <c r="D44" s="19">
        <v>30000</v>
      </c>
      <c r="E44" s="19">
        <v>30000</v>
      </c>
      <c r="F44" s="19">
        <f t="shared" si="6"/>
        <v>0</v>
      </c>
      <c r="G44" s="7"/>
    </row>
    <row r="45" spans="1:7" ht="20.100000000000001" customHeight="1" x14ac:dyDescent="0.15">
      <c r="A45" s="10" t="s">
        <v>0</v>
      </c>
      <c r="B45" s="19"/>
      <c r="C45" s="19"/>
      <c r="D45" s="19">
        <v>80000</v>
      </c>
      <c r="E45" s="19">
        <v>80000</v>
      </c>
      <c r="F45" s="19">
        <f t="shared" si="6"/>
        <v>0</v>
      </c>
      <c r="G45" s="7"/>
    </row>
    <row r="46" spans="1:7" ht="20.100000000000001" customHeight="1" x14ac:dyDescent="0.15">
      <c r="A46" s="10" t="s">
        <v>1</v>
      </c>
      <c r="B46" s="19"/>
      <c r="C46" s="19"/>
      <c r="D46" s="19">
        <v>80000</v>
      </c>
      <c r="E46" s="19">
        <v>80000</v>
      </c>
      <c r="F46" s="19">
        <f t="shared" si="6"/>
        <v>0</v>
      </c>
      <c r="G46" s="7"/>
    </row>
    <row r="47" spans="1:7" ht="20.100000000000001" customHeight="1" x14ac:dyDescent="0.15">
      <c r="A47" s="10" t="s">
        <v>2</v>
      </c>
      <c r="B47" s="19"/>
      <c r="C47" s="19"/>
      <c r="D47" s="19">
        <v>50000</v>
      </c>
      <c r="E47" s="19">
        <v>50000</v>
      </c>
      <c r="F47" s="19">
        <f t="shared" si="6"/>
        <v>0</v>
      </c>
      <c r="G47" s="7"/>
    </row>
    <row r="48" spans="1:7" ht="20.100000000000001" customHeight="1" x14ac:dyDescent="0.15">
      <c r="A48" s="10" t="s">
        <v>3</v>
      </c>
      <c r="B48" s="19"/>
      <c r="C48" s="19"/>
      <c r="D48" s="19">
        <v>20000</v>
      </c>
      <c r="E48" s="19">
        <v>20000</v>
      </c>
      <c r="F48" s="19">
        <f t="shared" si="6"/>
        <v>0</v>
      </c>
      <c r="G48" s="7"/>
    </row>
    <row r="49" spans="1:7" ht="20.100000000000001" customHeight="1" x14ac:dyDescent="0.15">
      <c r="A49" s="10" t="s">
        <v>7</v>
      </c>
      <c r="B49" s="19"/>
      <c r="C49" s="19"/>
      <c r="D49" s="19">
        <v>30000</v>
      </c>
      <c r="E49" s="19">
        <v>30000</v>
      </c>
      <c r="F49" s="19">
        <f t="shared" si="6"/>
        <v>0</v>
      </c>
      <c r="G49" s="7"/>
    </row>
    <row r="50" spans="1:7" ht="20.100000000000001" customHeight="1" x14ac:dyDescent="0.15">
      <c r="A50" s="10" t="s">
        <v>48</v>
      </c>
      <c r="B50" s="19"/>
      <c r="C50" s="19"/>
      <c r="D50" s="19">
        <f t="shared" ref="D50" si="7">SUM(C50)</f>
        <v>0</v>
      </c>
      <c r="E50" s="19">
        <v>180000</v>
      </c>
      <c r="F50" s="19">
        <f t="shared" si="6"/>
        <v>-180000</v>
      </c>
      <c r="G50" s="7"/>
    </row>
    <row r="51" spans="1:7" ht="20.100000000000001" customHeight="1" x14ac:dyDescent="0.15">
      <c r="A51" s="10" t="s">
        <v>16</v>
      </c>
      <c r="B51" s="19"/>
      <c r="C51" s="19"/>
      <c r="D51" s="19">
        <v>200000</v>
      </c>
      <c r="E51" s="19">
        <v>350000</v>
      </c>
      <c r="F51" s="19">
        <f t="shared" si="6"/>
        <v>-150000</v>
      </c>
      <c r="G51" s="7"/>
    </row>
    <row r="52" spans="1:7" ht="20.100000000000001" customHeight="1" x14ac:dyDescent="0.15">
      <c r="A52" s="10" t="s">
        <v>9</v>
      </c>
      <c r="B52" s="19"/>
      <c r="C52" s="19"/>
      <c r="D52" s="19">
        <v>10000</v>
      </c>
      <c r="E52" s="19">
        <v>80000</v>
      </c>
      <c r="F52" s="19">
        <f t="shared" si="6"/>
        <v>-70000</v>
      </c>
      <c r="G52" s="7"/>
    </row>
    <row r="53" spans="1:7" ht="20.100000000000001" customHeight="1" x14ac:dyDescent="0.15">
      <c r="A53" s="10" t="s">
        <v>49</v>
      </c>
      <c r="B53" s="19"/>
      <c r="C53" s="19"/>
      <c r="D53" s="19">
        <v>260000</v>
      </c>
      <c r="E53" s="19">
        <v>260000</v>
      </c>
      <c r="F53" s="19">
        <f t="shared" si="6"/>
        <v>0</v>
      </c>
      <c r="G53" s="7"/>
    </row>
    <row r="54" spans="1:7" ht="20.100000000000001" customHeight="1" x14ac:dyDescent="0.15">
      <c r="A54" s="10" t="s">
        <v>5</v>
      </c>
      <c r="B54" s="19"/>
      <c r="C54" s="19"/>
      <c r="D54" s="19">
        <v>290000</v>
      </c>
      <c r="E54" s="19">
        <v>290000</v>
      </c>
      <c r="F54" s="19">
        <f t="shared" si="6"/>
        <v>0</v>
      </c>
      <c r="G54" s="7" t="s">
        <v>45</v>
      </c>
    </row>
    <row r="55" spans="1:7" ht="20.100000000000001" customHeight="1" x14ac:dyDescent="0.15">
      <c r="A55" s="15" t="s">
        <v>31</v>
      </c>
      <c r="B55" s="20"/>
      <c r="C55" s="20">
        <f>SUM(C42:C54)</f>
        <v>0</v>
      </c>
      <c r="D55" s="20">
        <f>SUM(D42:D54)</f>
        <v>2200000</v>
      </c>
      <c r="E55" s="20">
        <f>SUM(E42:E54)</f>
        <v>2600000</v>
      </c>
      <c r="F55" s="20">
        <f>D55-E55</f>
        <v>-400000</v>
      </c>
      <c r="G55" s="16"/>
    </row>
    <row r="56" spans="1:7" s="1" customFormat="1" ht="20.100000000000001" customHeight="1" x14ac:dyDescent="0.15">
      <c r="A56" s="13" t="s">
        <v>40</v>
      </c>
      <c r="B56" s="19">
        <f t="shared" ref="B56:D56" si="8">B40+B55</f>
        <v>10560000</v>
      </c>
      <c r="C56" s="19">
        <f t="shared" si="8"/>
        <v>0</v>
      </c>
      <c r="D56" s="19">
        <f t="shared" si="8"/>
        <v>12760000</v>
      </c>
      <c r="E56" s="19">
        <f t="shared" ref="E56" si="9">E40+E55</f>
        <v>11040000</v>
      </c>
      <c r="F56" s="19">
        <f>D56-E56</f>
        <v>1720000</v>
      </c>
      <c r="G56" s="7"/>
    </row>
    <row r="57" spans="1:7" ht="20.100000000000001" customHeight="1" x14ac:dyDescent="0.15">
      <c r="A57" s="6" t="s">
        <v>26</v>
      </c>
      <c r="B57" s="23">
        <f>B21-B56</f>
        <v>-339000</v>
      </c>
      <c r="C57" s="23">
        <f>C21-C56</f>
        <v>2235000</v>
      </c>
      <c r="D57" s="23">
        <f>D21-D56</f>
        <v>-304000</v>
      </c>
      <c r="E57" s="23">
        <f>E21-E56</f>
        <v>-1284000</v>
      </c>
      <c r="F57" s="23">
        <f>F21-F56</f>
        <v>980000</v>
      </c>
      <c r="G57" s="9"/>
    </row>
    <row r="58" spans="1:7" ht="20.100000000000001" customHeight="1" x14ac:dyDescent="0.15">
      <c r="A58" s="6" t="s">
        <v>27</v>
      </c>
      <c r="B58" s="23">
        <v>1988663</v>
      </c>
      <c r="C58" s="23">
        <v>2498512</v>
      </c>
      <c r="D58" s="23">
        <f>B58+C58</f>
        <v>4487175</v>
      </c>
      <c r="E58" s="23">
        <v>5558507</v>
      </c>
      <c r="F58" s="23"/>
      <c r="G58" s="9"/>
    </row>
    <row r="59" spans="1:7" ht="20.100000000000001" customHeight="1" x14ac:dyDescent="0.15">
      <c r="A59" s="6" t="s">
        <v>41</v>
      </c>
      <c r="B59" s="23">
        <f t="shared" ref="B59:F59" si="10">B58</f>
        <v>1988663</v>
      </c>
      <c r="C59" s="23">
        <f t="shared" si="10"/>
        <v>2498512</v>
      </c>
      <c r="D59" s="23">
        <f t="shared" si="10"/>
        <v>4487175</v>
      </c>
      <c r="E59" s="23">
        <f>E58</f>
        <v>5558507</v>
      </c>
      <c r="F59" s="23">
        <f t="shared" si="10"/>
        <v>0</v>
      </c>
      <c r="G59" s="9"/>
    </row>
    <row r="60" spans="1:7" ht="20.100000000000001" customHeight="1" x14ac:dyDescent="0.15">
      <c r="A60" s="6" t="s">
        <v>42</v>
      </c>
      <c r="B60" s="23">
        <f t="shared" ref="B60:F60" si="11">B57+B58</f>
        <v>1649663</v>
      </c>
      <c r="C60" s="23">
        <f t="shared" si="11"/>
        <v>4733512</v>
      </c>
      <c r="D60" s="23">
        <f t="shared" si="11"/>
        <v>4183175</v>
      </c>
      <c r="E60" s="23">
        <f>E57+E58</f>
        <v>4274507</v>
      </c>
      <c r="F60" s="23">
        <f t="shared" si="11"/>
        <v>980000</v>
      </c>
      <c r="G60" s="9"/>
    </row>
    <row r="61" spans="1:7" ht="20.100000000000001" customHeight="1" x14ac:dyDescent="0.15">
      <c r="A61" s="6" t="s">
        <v>28</v>
      </c>
      <c r="B61" s="8">
        <f t="shared" ref="B61:F61" si="12">B60</f>
        <v>1649663</v>
      </c>
      <c r="C61" s="8">
        <f t="shared" si="12"/>
        <v>4733512</v>
      </c>
      <c r="D61" s="8">
        <f t="shared" si="12"/>
        <v>4183175</v>
      </c>
      <c r="E61" s="8">
        <f>E60</f>
        <v>4274507</v>
      </c>
      <c r="F61" s="8">
        <f t="shared" si="12"/>
        <v>980000</v>
      </c>
      <c r="G61" s="9"/>
    </row>
    <row r="62" spans="1:7" s="2" customFormat="1" ht="20.100000000000001" customHeight="1" x14ac:dyDescent="0.15">
      <c r="B62"/>
      <c r="C62"/>
      <c r="D62"/>
      <c r="E62"/>
      <c r="F62"/>
      <c r="G62"/>
    </row>
    <row r="63" spans="1:7" s="2" customFormat="1" ht="20.100000000000001" customHeight="1" x14ac:dyDescent="0.15">
      <c r="B63"/>
      <c r="C63"/>
      <c r="D63"/>
      <c r="E63"/>
      <c r="F63"/>
      <c r="G63"/>
    </row>
  </sheetData>
  <mergeCells count="8">
    <mergeCell ref="G9:G10"/>
    <mergeCell ref="G16:G17"/>
    <mergeCell ref="B2:F2"/>
    <mergeCell ref="B3:F3"/>
    <mergeCell ref="A4:A5"/>
    <mergeCell ref="B4:B5"/>
    <mergeCell ref="C4:C5"/>
    <mergeCell ref="G4:G5"/>
  </mergeCells>
  <phoneticPr fontId="1"/>
  <pageMargins left="0.62992125984251968" right="0.27559055118110237" top="0.51181102362204722" bottom="0.23622047244094491" header="0.31496062992125984" footer="0.31496062992125984"/>
  <pageSetup paperSize="9" scale="7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view="pageBreakPreview" zoomScale="85" zoomScaleNormal="80" zoomScaleSheetLayoutView="85" workbookViewId="0"/>
  </sheetViews>
  <sheetFormatPr defaultRowHeight="13.5" x14ac:dyDescent="0.15"/>
  <cols>
    <col min="1" max="1" width="26.625" style="2" customWidth="1"/>
    <col min="2" max="9" width="12.625" customWidth="1"/>
    <col min="10" max="10" width="20.625" customWidth="1"/>
    <col min="11" max="16" width="6.625" customWidth="1"/>
  </cols>
  <sheetData>
    <row r="1" spans="1:16" ht="20.100000000000001" customHeight="1" x14ac:dyDescent="0.15">
      <c r="A1" s="11"/>
      <c r="J1" s="24">
        <f ca="1">TODAY()</f>
        <v>44376</v>
      </c>
    </row>
    <row r="2" spans="1:16" ht="27.95" customHeight="1" x14ac:dyDescent="0.15">
      <c r="A2" s="3"/>
      <c r="B2" s="152" t="s">
        <v>57</v>
      </c>
      <c r="C2" s="152"/>
      <c r="D2" s="152"/>
      <c r="E2" s="152"/>
      <c r="F2" s="152"/>
      <c r="G2" s="152"/>
      <c r="H2" s="152"/>
      <c r="I2" s="152"/>
    </row>
    <row r="3" spans="1:16" ht="20.100000000000001" customHeight="1" x14ac:dyDescent="0.15">
      <c r="B3" s="123" t="s">
        <v>64</v>
      </c>
      <c r="C3" s="123"/>
      <c r="D3" s="123"/>
      <c r="E3" s="123"/>
      <c r="F3" s="124"/>
      <c r="G3" s="124"/>
      <c r="H3" s="124"/>
      <c r="I3" s="124"/>
      <c r="J3" s="4" t="s">
        <v>29</v>
      </c>
    </row>
    <row r="4" spans="1:16" ht="18" customHeight="1" x14ac:dyDescent="0.15">
      <c r="A4" s="125" t="s">
        <v>25</v>
      </c>
      <c r="B4" s="28" t="s">
        <v>38</v>
      </c>
      <c r="C4" s="126" t="s">
        <v>51</v>
      </c>
      <c r="D4" s="126"/>
      <c r="E4" s="126"/>
      <c r="F4" s="126"/>
      <c r="G4" s="127" t="s">
        <v>39</v>
      </c>
      <c r="H4" s="21" t="s">
        <v>8</v>
      </c>
      <c r="I4" s="28" t="s">
        <v>18</v>
      </c>
      <c r="J4" s="130" t="s">
        <v>43</v>
      </c>
    </row>
    <row r="5" spans="1:16" ht="21.95" customHeight="1" x14ac:dyDescent="0.15">
      <c r="A5" s="126"/>
      <c r="B5" s="29" t="s">
        <v>32</v>
      </c>
      <c r="C5" s="22" t="s">
        <v>56</v>
      </c>
      <c r="D5" s="14" t="s">
        <v>54</v>
      </c>
      <c r="E5" s="14" t="s">
        <v>53</v>
      </c>
      <c r="F5" s="27" t="s">
        <v>52</v>
      </c>
      <c r="G5" s="129"/>
      <c r="H5" s="29" t="s">
        <v>33</v>
      </c>
      <c r="I5" s="29" t="s">
        <v>34</v>
      </c>
      <c r="J5" s="131"/>
    </row>
    <row r="6" spans="1:16" ht="20.100000000000001" customHeight="1" x14ac:dyDescent="0.15">
      <c r="A6" s="5" t="s">
        <v>19</v>
      </c>
      <c r="B6" s="7"/>
      <c r="C6" s="7"/>
      <c r="D6" s="7"/>
      <c r="E6" s="7"/>
      <c r="F6" s="7"/>
      <c r="G6" s="7"/>
      <c r="H6" s="7"/>
      <c r="I6" s="7"/>
      <c r="J6" s="7"/>
    </row>
    <row r="7" spans="1:16" ht="20.100000000000001" customHeight="1" x14ac:dyDescent="0.15">
      <c r="A7" s="5" t="s">
        <v>20</v>
      </c>
      <c r="B7" s="7"/>
      <c r="C7" s="7"/>
      <c r="D7" s="7"/>
      <c r="E7" s="7"/>
      <c r="F7" s="7"/>
      <c r="G7" s="7"/>
      <c r="H7" s="7"/>
      <c r="I7" s="7"/>
      <c r="J7" s="7"/>
    </row>
    <row r="8" spans="1:16" ht="20.100000000000001" customHeight="1" x14ac:dyDescent="0.15">
      <c r="A8" s="10" t="s">
        <v>35</v>
      </c>
      <c r="B8" s="7"/>
      <c r="C8" s="7"/>
      <c r="D8" s="7"/>
      <c r="E8" s="7"/>
      <c r="F8" s="7"/>
      <c r="G8" s="7"/>
      <c r="H8" s="7"/>
      <c r="I8" s="7"/>
      <c r="J8" s="7"/>
    </row>
    <row r="9" spans="1:16" ht="20.100000000000001" customHeight="1" x14ac:dyDescent="0.15">
      <c r="A9" s="12" t="s">
        <v>36</v>
      </c>
      <c r="B9" s="19">
        <v>105000</v>
      </c>
      <c r="C9" s="19">
        <v>70000</v>
      </c>
      <c r="D9" s="19"/>
      <c r="E9" s="19"/>
      <c r="F9" s="19">
        <f t="shared" ref="F9:F14" si="0">SUM(C9:E9)</f>
        <v>70000</v>
      </c>
      <c r="G9" s="19">
        <v>35000</v>
      </c>
      <c r="H9" s="19">
        <f>F9+G9</f>
        <v>105000</v>
      </c>
      <c r="I9" s="19">
        <f>H9-B9</f>
        <v>0</v>
      </c>
      <c r="J9" s="7" t="s">
        <v>66</v>
      </c>
      <c r="K9" s="17"/>
      <c r="L9" s="17"/>
      <c r="M9" s="17"/>
      <c r="N9" s="17"/>
    </row>
    <row r="10" spans="1:16" ht="20.100000000000001" customHeight="1" x14ac:dyDescent="0.15">
      <c r="A10" s="12" t="s">
        <v>37</v>
      </c>
      <c r="B10" s="19">
        <v>2500000</v>
      </c>
      <c r="C10" s="19">
        <v>1360000</v>
      </c>
      <c r="D10" s="19"/>
      <c r="E10" s="19"/>
      <c r="F10" s="19">
        <f t="shared" si="0"/>
        <v>1360000</v>
      </c>
      <c r="G10" s="19">
        <v>899000</v>
      </c>
      <c r="H10" s="19">
        <v>2259000</v>
      </c>
      <c r="I10" s="19">
        <f>H10-B10</f>
        <v>-241000</v>
      </c>
      <c r="J10" s="118" t="s">
        <v>69</v>
      </c>
      <c r="K10" s="18"/>
      <c r="L10" s="18"/>
      <c r="M10" s="18"/>
      <c r="N10" s="18"/>
      <c r="O10" s="18"/>
      <c r="P10" s="18"/>
    </row>
    <row r="11" spans="1:16" ht="20.100000000000001" customHeight="1" x14ac:dyDescent="0.15">
      <c r="A11" s="10" t="s">
        <v>46</v>
      </c>
      <c r="B11" s="19"/>
      <c r="C11" s="19"/>
      <c r="D11" s="19"/>
      <c r="E11" s="19"/>
      <c r="F11" s="19"/>
      <c r="G11" s="19"/>
      <c r="H11" s="19"/>
      <c r="I11" s="19"/>
      <c r="J11" s="119"/>
      <c r="K11" s="18"/>
      <c r="L11" s="18"/>
      <c r="M11" s="18"/>
      <c r="N11" s="18"/>
      <c r="O11" s="18"/>
      <c r="P11" s="18"/>
    </row>
    <row r="12" spans="1:16" ht="20.100000000000001" customHeight="1" x14ac:dyDescent="0.15">
      <c r="A12" s="12" t="s">
        <v>12</v>
      </c>
      <c r="B12" s="19">
        <v>1821000</v>
      </c>
      <c r="C12" s="19"/>
      <c r="D12" s="19">
        <v>1821000</v>
      </c>
      <c r="E12" s="19"/>
      <c r="F12" s="19">
        <f t="shared" si="0"/>
        <v>1821000</v>
      </c>
      <c r="G12" s="19"/>
      <c r="H12" s="19">
        <f>F12+G12</f>
        <v>1821000</v>
      </c>
      <c r="I12" s="19">
        <f>H12-B12</f>
        <v>0</v>
      </c>
      <c r="J12" s="7"/>
    </row>
    <row r="13" spans="1:16" ht="20.100000000000001" customHeight="1" x14ac:dyDescent="0.15">
      <c r="A13" s="10" t="s">
        <v>58</v>
      </c>
      <c r="B13" s="19"/>
      <c r="C13" s="19"/>
      <c r="D13" s="19"/>
      <c r="E13" s="19"/>
      <c r="F13" s="19"/>
      <c r="G13" s="19"/>
      <c r="H13" s="19"/>
      <c r="I13" s="19"/>
      <c r="J13" s="7"/>
    </row>
    <row r="14" spans="1:16" ht="20.100000000000001" customHeight="1" x14ac:dyDescent="0.15">
      <c r="A14" s="12" t="s">
        <v>59</v>
      </c>
      <c r="B14" s="19">
        <v>1140000</v>
      </c>
      <c r="C14" s="19">
        <v>1140000</v>
      </c>
      <c r="D14" s="19"/>
      <c r="E14" s="19"/>
      <c r="F14" s="19">
        <f t="shared" si="0"/>
        <v>1140000</v>
      </c>
      <c r="G14" s="19"/>
      <c r="H14" s="19">
        <f>F14+G14</f>
        <v>1140000</v>
      </c>
      <c r="I14" s="19">
        <f>H14-B14</f>
        <v>0</v>
      </c>
      <c r="J14" s="7"/>
    </row>
    <row r="15" spans="1:16" ht="20.100000000000001" customHeight="1" x14ac:dyDescent="0.15">
      <c r="A15" s="10" t="s">
        <v>60</v>
      </c>
      <c r="B15" s="19"/>
      <c r="C15" s="19"/>
      <c r="D15" s="19"/>
      <c r="E15" s="19"/>
      <c r="F15" s="19"/>
      <c r="G15" s="19"/>
      <c r="H15" s="19"/>
      <c r="I15" s="19"/>
      <c r="J15" s="7"/>
    </row>
    <row r="16" spans="1:16" ht="20.100000000000001" customHeight="1" x14ac:dyDescent="0.15">
      <c r="A16" s="12" t="s">
        <v>61</v>
      </c>
      <c r="B16" s="19">
        <v>190000</v>
      </c>
      <c r="C16" s="19"/>
      <c r="D16" s="19"/>
      <c r="E16" s="19">
        <v>190000</v>
      </c>
      <c r="F16" s="19">
        <f>SUM(C16:E16)</f>
        <v>190000</v>
      </c>
      <c r="G16" s="19"/>
      <c r="H16" s="19">
        <f>F16+G16</f>
        <v>190000</v>
      </c>
      <c r="I16" s="19">
        <f>H16-B16</f>
        <v>0</v>
      </c>
      <c r="J16" s="7"/>
    </row>
    <row r="17" spans="1:17" ht="20.100000000000001" customHeight="1" x14ac:dyDescent="0.15">
      <c r="A17" s="10" t="s">
        <v>13</v>
      </c>
      <c r="B17" s="19"/>
      <c r="C17" s="19"/>
      <c r="D17" s="19"/>
      <c r="E17" s="19"/>
      <c r="F17" s="19"/>
      <c r="G17" s="19"/>
      <c r="H17" s="19"/>
      <c r="I17" s="19"/>
      <c r="J17" s="120" t="s">
        <v>55</v>
      </c>
      <c r="K17" s="32"/>
      <c r="L17" s="1"/>
      <c r="M17" s="1"/>
      <c r="N17" s="1"/>
      <c r="O17" s="1"/>
      <c r="P17" s="1"/>
      <c r="Q17" s="1"/>
    </row>
    <row r="18" spans="1:17" ht="20.100000000000001" customHeight="1" x14ac:dyDescent="0.15">
      <c r="A18" s="12" t="s">
        <v>13</v>
      </c>
      <c r="B18" s="19">
        <v>4000000</v>
      </c>
      <c r="C18" s="19">
        <v>2460000</v>
      </c>
      <c r="D18" s="19"/>
      <c r="E18" s="19"/>
      <c r="F18" s="19">
        <f>SUM(C18:E18)</f>
        <v>2460000</v>
      </c>
      <c r="G18" s="19">
        <v>1055631</v>
      </c>
      <c r="H18" s="19">
        <f>F18+G18</f>
        <v>3515631</v>
      </c>
      <c r="I18" s="19">
        <f>H18-B18</f>
        <v>-484369</v>
      </c>
      <c r="J18" s="121"/>
      <c r="K18" s="30"/>
      <c r="L18" s="31"/>
      <c r="M18" s="31"/>
      <c r="N18" s="31"/>
      <c r="O18" s="31"/>
      <c r="P18" s="31"/>
      <c r="Q18" s="1"/>
    </row>
    <row r="19" spans="1:17" ht="20.100000000000001" customHeight="1" x14ac:dyDescent="0.15">
      <c r="A19" s="10" t="s">
        <v>47</v>
      </c>
      <c r="B19" s="19"/>
      <c r="C19" s="19"/>
      <c r="D19" s="19"/>
      <c r="E19" s="19"/>
      <c r="F19" s="19"/>
      <c r="G19" s="19"/>
      <c r="H19" s="19"/>
      <c r="I19" s="19"/>
      <c r="J19" s="7"/>
      <c r="K19" s="30"/>
      <c r="L19" s="1"/>
      <c r="M19" s="1"/>
      <c r="N19" s="1"/>
      <c r="O19" s="1"/>
      <c r="P19" s="1"/>
      <c r="Q19" s="1"/>
    </row>
    <row r="20" spans="1:17" ht="20.100000000000001" customHeight="1" x14ac:dyDescent="0.15">
      <c r="A20" s="12" t="s">
        <v>14</v>
      </c>
      <c r="B20" s="19">
        <v>0</v>
      </c>
      <c r="C20" s="19"/>
      <c r="D20" s="19"/>
      <c r="E20" s="19"/>
      <c r="F20" s="19">
        <f t="shared" ref="F20:F21" si="1">SUM(C20:E20)</f>
        <v>0</v>
      </c>
      <c r="G20" s="19">
        <v>281</v>
      </c>
      <c r="H20" s="19">
        <f t="shared" ref="H20:H21" si="2">F20+G20</f>
        <v>281</v>
      </c>
      <c r="I20" s="19">
        <f>H20-B20</f>
        <v>281</v>
      </c>
      <c r="J20" s="7"/>
      <c r="K20" s="30"/>
      <c r="L20" s="1"/>
      <c r="M20" s="1"/>
      <c r="N20" s="1"/>
      <c r="O20" s="1"/>
      <c r="P20" s="1"/>
      <c r="Q20" s="1"/>
    </row>
    <row r="21" spans="1:17" ht="20.100000000000001" customHeight="1" x14ac:dyDescent="0.15">
      <c r="A21" s="12" t="s">
        <v>62</v>
      </c>
      <c r="B21" s="19"/>
      <c r="C21" s="19"/>
      <c r="D21" s="19"/>
      <c r="E21" s="19"/>
      <c r="F21" s="19">
        <f t="shared" si="1"/>
        <v>0</v>
      </c>
      <c r="G21" s="19">
        <v>152000</v>
      </c>
      <c r="H21" s="19">
        <f t="shared" si="2"/>
        <v>152000</v>
      </c>
      <c r="I21" s="19">
        <f>H21-B21</f>
        <v>152000</v>
      </c>
      <c r="J21" s="7"/>
      <c r="K21" s="30"/>
      <c r="L21" s="1"/>
      <c r="M21" s="1"/>
      <c r="N21" s="1"/>
      <c r="O21" s="1"/>
      <c r="P21" s="1"/>
      <c r="Q21" s="1"/>
    </row>
    <row r="22" spans="1:17" ht="20.100000000000001" customHeight="1" x14ac:dyDescent="0.15">
      <c r="A22" s="15" t="s">
        <v>50</v>
      </c>
      <c r="B22" s="20">
        <f t="shared" ref="B22:H22" si="3">SUM(B9:B21)</f>
        <v>9756000</v>
      </c>
      <c r="C22" s="20">
        <f t="shared" si="3"/>
        <v>5030000</v>
      </c>
      <c r="D22" s="20">
        <f t="shared" si="3"/>
        <v>1821000</v>
      </c>
      <c r="E22" s="20">
        <f t="shared" si="3"/>
        <v>190000</v>
      </c>
      <c r="F22" s="20">
        <f t="shared" si="3"/>
        <v>7041000</v>
      </c>
      <c r="G22" s="20">
        <f t="shared" si="3"/>
        <v>2141912</v>
      </c>
      <c r="H22" s="20">
        <f t="shared" si="3"/>
        <v>9182912</v>
      </c>
      <c r="I22" s="20">
        <f>H22-B22</f>
        <v>-573088</v>
      </c>
      <c r="J22" s="16"/>
      <c r="K22" s="32"/>
      <c r="L22" s="1"/>
      <c r="M22" s="1"/>
      <c r="N22" s="1"/>
      <c r="O22" s="1"/>
      <c r="P22" s="1"/>
      <c r="Q22" s="1"/>
    </row>
    <row r="23" spans="1:17" ht="20.100000000000001" customHeight="1" x14ac:dyDescent="0.15">
      <c r="A23" s="5" t="s">
        <v>21</v>
      </c>
      <c r="B23" s="19"/>
      <c r="C23" s="19"/>
      <c r="D23" s="19"/>
      <c r="E23" s="19"/>
      <c r="F23" s="19"/>
      <c r="G23" s="19"/>
      <c r="H23" s="19"/>
      <c r="I23" s="19"/>
      <c r="J23" s="7"/>
    </row>
    <row r="24" spans="1:17" ht="20.100000000000001" customHeight="1" x14ac:dyDescent="0.15">
      <c r="A24" s="5" t="s">
        <v>22</v>
      </c>
      <c r="B24" s="19"/>
      <c r="C24" s="19"/>
      <c r="D24" s="19"/>
      <c r="E24" s="19"/>
      <c r="F24" s="19"/>
      <c r="G24" s="19"/>
      <c r="H24" s="19"/>
      <c r="I24" s="19"/>
      <c r="J24" s="7"/>
    </row>
    <row r="25" spans="1:17" ht="20.100000000000001" customHeight="1" x14ac:dyDescent="0.15">
      <c r="A25" s="10" t="s">
        <v>63</v>
      </c>
      <c r="B25" s="19">
        <v>3800000</v>
      </c>
      <c r="C25" s="19">
        <v>3480295</v>
      </c>
      <c r="D25" s="19">
        <v>351513</v>
      </c>
      <c r="E25" s="19"/>
      <c r="F25" s="19">
        <f>SUM(C25:E25)</f>
        <v>3831808</v>
      </c>
      <c r="G25" s="19"/>
      <c r="H25" s="19">
        <f>F25+G25</f>
        <v>3831808</v>
      </c>
      <c r="I25" s="19">
        <f t="shared" ref="I25:I42" si="4">H25-B25</f>
        <v>31808</v>
      </c>
      <c r="J25" s="7"/>
    </row>
    <row r="26" spans="1:17" ht="20.100000000000001" customHeight="1" x14ac:dyDescent="0.15">
      <c r="A26" s="10" t="s">
        <v>15</v>
      </c>
      <c r="B26" s="19">
        <v>360000</v>
      </c>
      <c r="C26" s="19">
        <v>346977</v>
      </c>
      <c r="D26" s="19"/>
      <c r="E26" s="19"/>
      <c r="F26" s="19">
        <f t="shared" ref="F26:F41" si="5">SUM(C26:E26)</f>
        <v>346977</v>
      </c>
      <c r="G26" s="19"/>
      <c r="H26" s="19">
        <f t="shared" ref="H26:H41" si="6">F26+G26</f>
        <v>346977</v>
      </c>
      <c r="I26" s="19">
        <f t="shared" si="4"/>
        <v>-13023</v>
      </c>
      <c r="J26" s="7"/>
    </row>
    <row r="27" spans="1:17" ht="20.100000000000001" customHeight="1" x14ac:dyDescent="0.15">
      <c r="A27" s="10" t="s">
        <v>0</v>
      </c>
      <c r="B27" s="19">
        <v>750000</v>
      </c>
      <c r="C27" s="19">
        <v>302039</v>
      </c>
      <c r="D27" s="19">
        <v>50792</v>
      </c>
      <c r="E27" s="19"/>
      <c r="F27" s="19">
        <f t="shared" si="5"/>
        <v>352831</v>
      </c>
      <c r="G27" s="19"/>
      <c r="H27" s="19">
        <f t="shared" si="6"/>
        <v>352831</v>
      </c>
      <c r="I27" s="19">
        <f t="shared" si="4"/>
        <v>-397169</v>
      </c>
      <c r="J27" s="7"/>
    </row>
    <row r="28" spans="1:17" ht="20.100000000000001" customHeight="1" x14ac:dyDescent="0.15">
      <c r="A28" s="10" t="s">
        <v>1</v>
      </c>
      <c r="B28" s="19">
        <v>350000</v>
      </c>
      <c r="C28" s="19">
        <v>194421</v>
      </c>
      <c r="D28" s="19">
        <v>94908</v>
      </c>
      <c r="E28" s="19">
        <v>25558</v>
      </c>
      <c r="F28" s="19">
        <f t="shared" si="5"/>
        <v>314887</v>
      </c>
      <c r="G28" s="19"/>
      <c r="H28" s="19">
        <f t="shared" si="6"/>
        <v>314887</v>
      </c>
      <c r="I28" s="19">
        <f t="shared" si="4"/>
        <v>-35113</v>
      </c>
      <c r="J28" s="7"/>
    </row>
    <row r="29" spans="1:17" ht="20.100000000000001" customHeight="1" x14ac:dyDescent="0.15">
      <c r="A29" s="10" t="s">
        <v>23</v>
      </c>
      <c r="B29" s="19">
        <v>60000</v>
      </c>
      <c r="C29" s="19">
        <v>56000</v>
      </c>
      <c r="D29" s="19"/>
      <c r="E29" s="19"/>
      <c r="F29" s="19">
        <f t="shared" si="5"/>
        <v>56000</v>
      </c>
      <c r="G29" s="19"/>
      <c r="H29" s="19">
        <f t="shared" si="6"/>
        <v>56000</v>
      </c>
      <c r="I29" s="19">
        <f t="shared" si="4"/>
        <v>-4000</v>
      </c>
      <c r="J29" s="7"/>
    </row>
    <row r="30" spans="1:17" ht="20.100000000000001" customHeight="1" x14ac:dyDescent="0.15">
      <c r="A30" s="10" t="s">
        <v>44</v>
      </c>
      <c r="B30" s="19">
        <v>0</v>
      </c>
      <c r="C30" s="19">
        <v>56272</v>
      </c>
      <c r="D30" s="19"/>
      <c r="E30" s="19"/>
      <c r="F30" s="19">
        <f>SUM(C30:E30)</f>
        <v>56272</v>
      </c>
      <c r="G30" s="19"/>
      <c r="H30" s="19">
        <f>F30+G30</f>
        <v>56272</v>
      </c>
      <c r="I30" s="19">
        <f>H30-B30</f>
        <v>56272</v>
      </c>
      <c r="J30" s="7"/>
    </row>
    <row r="31" spans="1:17" ht="20.100000000000001" customHeight="1" x14ac:dyDescent="0.15">
      <c r="A31" s="10" t="s">
        <v>2</v>
      </c>
      <c r="B31" s="19">
        <v>50000</v>
      </c>
      <c r="C31" s="19"/>
      <c r="D31" s="19">
        <v>35860</v>
      </c>
      <c r="E31" s="19">
        <v>112593</v>
      </c>
      <c r="F31" s="19">
        <f t="shared" si="5"/>
        <v>148453</v>
      </c>
      <c r="G31" s="19"/>
      <c r="H31" s="19">
        <f t="shared" si="6"/>
        <v>148453</v>
      </c>
      <c r="I31" s="19">
        <f t="shared" si="4"/>
        <v>98453</v>
      </c>
      <c r="J31" s="7"/>
    </row>
    <row r="32" spans="1:17" ht="20.100000000000001" customHeight="1" x14ac:dyDescent="0.15">
      <c r="A32" s="10" t="s">
        <v>3</v>
      </c>
      <c r="B32" s="19">
        <v>50000</v>
      </c>
      <c r="C32" s="19">
        <v>92705</v>
      </c>
      <c r="D32" s="19">
        <v>149688</v>
      </c>
      <c r="E32" s="19"/>
      <c r="F32" s="19">
        <f t="shared" si="5"/>
        <v>242393</v>
      </c>
      <c r="G32" s="19"/>
      <c r="H32" s="19">
        <f t="shared" si="6"/>
        <v>242393</v>
      </c>
      <c r="I32" s="19">
        <f t="shared" si="4"/>
        <v>192393</v>
      </c>
      <c r="J32" s="7"/>
    </row>
    <row r="33" spans="1:10" ht="20.100000000000001" customHeight="1" x14ac:dyDescent="0.15">
      <c r="A33" s="10" t="s">
        <v>7</v>
      </c>
      <c r="B33" s="19">
        <v>750000</v>
      </c>
      <c r="C33" s="19">
        <v>181594</v>
      </c>
      <c r="D33" s="19">
        <v>549912</v>
      </c>
      <c r="E33" s="19">
        <v>29700</v>
      </c>
      <c r="F33" s="19">
        <f t="shared" si="5"/>
        <v>761206</v>
      </c>
      <c r="G33" s="19"/>
      <c r="H33" s="19">
        <f t="shared" si="6"/>
        <v>761206</v>
      </c>
      <c r="I33" s="19">
        <f t="shared" si="4"/>
        <v>11206</v>
      </c>
      <c r="J33" s="7"/>
    </row>
    <row r="34" spans="1:10" ht="20.100000000000001" customHeight="1" x14ac:dyDescent="0.15">
      <c r="A34" s="10" t="s">
        <v>6</v>
      </c>
      <c r="B34" s="19">
        <v>730000</v>
      </c>
      <c r="C34" s="19">
        <v>5275</v>
      </c>
      <c r="D34" s="19">
        <v>416680</v>
      </c>
      <c r="E34" s="19"/>
      <c r="F34" s="19">
        <f t="shared" si="5"/>
        <v>421955</v>
      </c>
      <c r="G34" s="19"/>
      <c r="H34" s="19">
        <f t="shared" si="6"/>
        <v>421955</v>
      </c>
      <c r="I34" s="19">
        <f t="shared" si="4"/>
        <v>-308045</v>
      </c>
      <c r="J34" s="7"/>
    </row>
    <row r="35" spans="1:10" ht="20.100000000000001" customHeight="1" x14ac:dyDescent="0.15">
      <c r="A35" s="10" t="s">
        <v>48</v>
      </c>
      <c r="B35" s="19">
        <v>100000</v>
      </c>
      <c r="C35" s="19">
        <v>95079</v>
      </c>
      <c r="D35" s="19"/>
      <c r="E35" s="19"/>
      <c r="F35" s="19">
        <f t="shared" si="5"/>
        <v>95079</v>
      </c>
      <c r="G35" s="19"/>
      <c r="H35" s="19">
        <f t="shared" si="6"/>
        <v>95079</v>
      </c>
      <c r="I35" s="19">
        <f t="shared" si="4"/>
        <v>-4921</v>
      </c>
      <c r="J35" s="7"/>
    </row>
    <row r="36" spans="1:10" ht="20.100000000000001" customHeight="1" x14ac:dyDescent="0.15">
      <c r="A36" s="10" t="s">
        <v>24</v>
      </c>
      <c r="B36" s="19">
        <v>140000</v>
      </c>
      <c r="C36" s="19"/>
      <c r="D36" s="19">
        <v>92510</v>
      </c>
      <c r="E36" s="19"/>
      <c r="F36" s="19">
        <f t="shared" si="5"/>
        <v>92510</v>
      </c>
      <c r="G36" s="19"/>
      <c r="H36" s="19">
        <f t="shared" si="6"/>
        <v>92510</v>
      </c>
      <c r="I36" s="19">
        <f t="shared" si="4"/>
        <v>-47490</v>
      </c>
      <c r="J36" s="7"/>
    </row>
    <row r="37" spans="1:10" ht="20.100000000000001" customHeight="1" x14ac:dyDescent="0.15">
      <c r="A37" s="10" t="s">
        <v>16</v>
      </c>
      <c r="B37" s="19">
        <v>770000</v>
      </c>
      <c r="C37" s="19">
        <v>696825</v>
      </c>
      <c r="D37" s="19"/>
      <c r="E37" s="19"/>
      <c r="F37" s="19">
        <f t="shared" si="5"/>
        <v>696825</v>
      </c>
      <c r="G37" s="19"/>
      <c r="H37" s="19">
        <f t="shared" si="6"/>
        <v>696825</v>
      </c>
      <c r="I37" s="19">
        <f t="shared" si="4"/>
        <v>-73175</v>
      </c>
      <c r="J37" s="7"/>
    </row>
    <row r="38" spans="1:10" ht="20.100000000000001" customHeight="1" x14ac:dyDescent="0.15">
      <c r="A38" s="10" t="s">
        <v>4</v>
      </c>
      <c r="B38" s="19">
        <v>10000</v>
      </c>
      <c r="C38" s="19">
        <v>7800</v>
      </c>
      <c r="D38" s="19"/>
      <c r="E38" s="19"/>
      <c r="F38" s="19">
        <f t="shared" si="5"/>
        <v>7800</v>
      </c>
      <c r="G38" s="19"/>
      <c r="H38" s="19">
        <f t="shared" si="6"/>
        <v>7800</v>
      </c>
      <c r="I38" s="19">
        <f t="shared" si="4"/>
        <v>-2200</v>
      </c>
      <c r="J38" s="7"/>
    </row>
    <row r="39" spans="1:10" ht="20.100000000000001" customHeight="1" x14ac:dyDescent="0.15">
      <c r="A39" s="10" t="s">
        <v>17</v>
      </c>
      <c r="B39" s="19">
        <v>150000</v>
      </c>
      <c r="C39" s="19">
        <v>18651</v>
      </c>
      <c r="D39" s="19">
        <v>60600</v>
      </c>
      <c r="E39" s="19">
        <v>22149</v>
      </c>
      <c r="F39" s="19">
        <f t="shared" si="5"/>
        <v>101400</v>
      </c>
      <c r="G39" s="19"/>
      <c r="H39" s="19">
        <f t="shared" si="6"/>
        <v>101400</v>
      </c>
      <c r="I39" s="19">
        <f t="shared" si="4"/>
        <v>-48600</v>
      </c>
      <c r="J39" s="7"/>
    </row>
    <row r="40" spans="1:10" ht="20.100000000000001" customHeight="1" x14ac:dyDescent="0.15">
      <c r="A40" s="10" t="s">
        <v>11</v>
      </c>
      <c r="B40" s="19">
        <v>150000</v>
      </c>
      <c r="C40" s="19">
        <v>141862</v>
      </c>
      <c r="D40" s="19"/>
      <c r="E40" s="19"/>
      <c r="F40" s="19">
        <f t="shared" si="5"/>
        <v>141862</v>
      </c>
      <c r="G40" s="19"/>
      <c r="H40" s="19">
        <f t="shared" si="6"/>
        <v>141862</v>
      </c>
      <c r="I40" s="19">
        <f t="shared" si="4"/>
        <v>-8138</v>
      </c>
      <c r="J40" s="7"/>
    </row>
    <row r="41" spans="1:10" ht="20.100000000000001" customHeight="1" x14ac:dyDescent="0.15">
      <c r="A41" s="10" t="s">
        <v>5</v>
      </c>
      <c r="B41" s="19">
        <v>220000</v>
      </c>
      <c r="C41" s="19">
        <v>82605</v>
      </c>
      <c r="D41" s="19">
        <v>18537</v>
      </c>
      <c r="E41" s="19"/>
      <c r="F41" s="19">
        <f t="shared" si="5"/>
        <v>101142</v>
      </c>
      <c r="G41" s="19"/>
      <c r="H41" s="19">
        <f t="shared" si="6"/>
        <v>101142</v>
      </c>
      <c r="I41" s="19">
        <f t="shared" si="4"/>
        <v>-118858</v>
      </c>
      <c r="J41" s="7"/>
    </row>
    <row r="42" spans="1:10" ht="20.100000000000001" customHeight="1" x14ac:dyDescent="0.15">
      <c r="A42" s="15" t="s">
        <v>30</v>
      </c>
      <c r="B42" s="20">
        <f t="shared" ref="B42:H42" si="7">SUM(B25:B41)</f>
        <v>8440000</v>
      </c>
      <c r="C42" s="20">
        <f t="shared" si="7"/>
        <v>5758400</v>
      </c>
      <c r="D42" s="20">
        <f t="shared" si="7"/>
        <v>1821000</v>
      </c>
      <c r="E42" s="20">
        <f t="shared" si="7"/>
        <v>190000</v>
      </c>
      <c r="F42" s="20">
        <f t="shared" si="7"/>
        <v>7769400</v>
      </c>
      <c r="G42" s="20">
        <f t="shared" si="7"/>
        <v>0</v>
      </c>
      <c r="H42" s="20">
        <f t="shared" si="7"/>
        <v>7769400</v>
      </c>
      <c r="I42" s="20">
        <f t="shared" si="4"/>
        <v>-670600</v>
      </c>
      <c r="J42" s="16"/>
    </row>
    <row r="43" spans="1:10" ht="20.100000000000001" customHeight="1" x14ac:dyDescent="0.15">
      <c r="A43" s="5" t="s">
        <v>65</v>
      </c>
      <c r="B43" s="19"/>
      <c r="C43" s="19"/>
      <c r="D43" s="19"/>
      <c r="E43" s="19"/>
      <c r="F43" s="19"/>
      <c r="G43" s="19"/>
      <c r="H43" s="19"/>
      <c r="I43" s="19"/>
      <c r="J43" s="7"/>
    </row>
    <row r="44" spans="1:10" ht="20.100000000000001" customHeight="1" x14ac:dyDescent="0.15">
      <c r="A44" s="10" t="s">
        <v>63</v>
      </c>
      <c r="B44" s="19">
        <v>1100000</v>
      </c>
      <c r="C44" s="19"/>
      <c r="D44" s="19"/>
      <c r="E44" s="19"/>
      <c r="F44" s="19"/>
      <c r="G44" s="19">
        <v>903504</v>
      </c>
      <c r="H44" s="19">
        <f>SUM(G44)</f>
        <v>903504</v>
      </c>
      <c r="I44" s="19">
        <f t="shared" ref="I44:I57" si="8">H44-B44</f>
        <v>-196496</v>
      </c>
      <c r="J44" s="7"/>
    </row>
    <row r="45" spans="1:10" ht="20.100000000000001" customHeight="1" x14ac:dyDescent="0.15">
      <c r="A45" s="10" t="s">
        <v>15</v>
      </c>
      <c r="B45" s="19">
        <v>50000</v>
      </c>
      <c r="C45" s="19"/>
      <c r="D45" s="19"/>
      <c r="E45" s="19"/>
      <c r="F45" s="19"/>
      <c r="G45" s="19">
        <v>38546</v>
      </c>
      <c r="H45" s="19">
        <f t="shared" ref="H45:H56" si="9">SUM(G45)</f>
        <v>38546</v>
      </c>
      <c r="I45" s="19">
        <f t="shared" si="8"/>
        <v>-11454</v>
      </c>
      <c r="J45" s="7"/>
    </row>
    <row r="46" spans="1:10" ht="20.100000000000001" customHeight="1" x14ac:dyDescent="0.15">
      <c r="A46" s="10" t="s">
        <v>10</v>
      </c>
      <c r="B46" s="19">
        <v>30000</v>
      </c>
      <c r="C46" s="19"/>
      <c r="D46" s="19"/>
      <c r="E46" s="19"/>
      <c r="F46" s="19"/>
      <c r="G46" s="19"/>
      <c r="H46" s="19">
        <f t="shared" si="9"/>
        <v>0</v>
      </c>
      <c r="I46" s="19">
        <f t="shared" si="8"/>
        <v>-30000</v>
      </c>
      <c r="J46" s="7"/>
    </row>
    <row r="47" spans="1:10" ht="20.100000000000001" customHeight="1" x14ac:dyDescent="0.15">
      <c r="A47" s="10" t="s">
        <v>0</v>
      </c>
      <c r="B47" s="19">
        <v>80000</v>
      </c>
      <c r="C47" s="19"/>
      <c r="D47" s="19"/>
      <c r="E47" s="19"/>
      <c r="F47" s="19"/>
      <c r="G47" s="19"/>
      <c r="H47" s="19">
        <f t="shared" si="9"/>
        <v>0</v>
      </c>
      <c r="I47" s="19">
        <f t="shared" si="8"/>
        <v>-80000</v>
      </c>
      <c r="J47" s="7"/>
    </row>
    <row r="48" spans="1:10" ht="20.100000000000001" customHeight="1" x14ac:dyDescent="0.15">
      <c r="A48" s="10" t="s">
        <v>1</v>
      </c>
      <c r="B48" s="19">
        <v>80000</v>
      </c>
      <c r="C48" s="19"/>
      <c r="D48" s="19"/>
      <c r="E48" s="19"/>
      <c r="F48" s="19"/>
      <c r="G48" s="19">
        <v>103127</v>
      </c>
      <c r="H48" s="19">
        <f t="shared" si="9"/>
        <v>103127</v>
      </c>
      <c r="I48" s="19">
        <f t="shared" si="8"/>
        <v>23127</v>
      </c>
      <c r="J48" s="7"/>
    </row>
    <row r="49" spans="1:10" ht="20.100000000000001" customHeight="1" x14ac:dyDescent="0.15">
      <c r="A49" s="10" t="s">
        <v>2</v>
      </c>
      <c r="B49" s="19">
        <v>50000</v>
      </c>
      <c r="C49" s="19"/>
      <c r="D49" s="19"/>
      <c r="E49" s="19"/>
      <c r="F49" s="19"/>
      <c r="G49" s="19"/>
      <c r="H49" s="19">
        <f t="shared" si="9"/>
        <v>0</v>
      </c>
      <c r="I49" s="19">
        <f t="shared" si="8"/>
        <v>-50000</v>
      </c>
      <c r="J49" s="7"/>
    </row>
    <row r="50" spans="1:10" ht="20.100000000000001" customHeight="1" x14ac:dyDescent="0.15">
      <c r="A50" s="10" t="s">
        <v>3</v>
      </c>
      <c r="B50" s="19">
        <v>20000</v>
      </c>
      <c r="C50" s="19"/>
      <c r="D50" s="19"/>
      <c r="E50" s="19"/>
      <c r="F50" s="19"/>
      <c r="G50" s="19">
        <v>48150</v>
      </c>
      <c r="H50" s="19">
        <f t="shared" si="9"/>
        <v>48150</v>
      </c>
      <c r="I50" s="19">
        <f t="shared" si="8"/>
        <v>28150</v>
      </c>
      <c r="J50" s="7"/>
    </row>
    <row r="51" spans="1:10" ht="20.100000000000001" customHeight="1" x14ac:dyDescent="0.15">
      <c r="A51" s="10" t="s">
        <v>7</v>
      </c>
      <c r="B51" s="19">
        <v>30000</v>
      </c>
      <c r="C51" s="19"/>
      <c r="D51" s="19"/>
      <c r="E51" s="19"/>
      <c r="F51" s="19"/>
      <c r="G51" s="19">
        <v>56674</v>
      </c>
      <c r="H51" s="19">
        <f t="shared" si="9"/>
        <v>56674</v>
      </c>
      <c r="I51" s="19">
        <f t="shared" si="8"/>
        <v>26674</v>
      </c>
      <c r="J51" s="7"/>
    </row>
    <row r="52" spans="1:10" ht="20.100000000000001" customHeight="1" x14ac:dyDescent="0.15">
      <c r="A52" s="10" t="s">
        <v>48</v>
      </c>
      <c r="B52" s="19">
        <v>180000</v>
      </c>
      <c r="C52" s="19"/>
      <c r="D52" s="19"/>
      <c r="E52" s="19"/>
      <c r="F52" s="19"/>
      <c r="G52" s="19">
        <v>176572</v>
      </c>
      <c r="H52" s="19">
        <f t="shared" si="9"/>
        <v>176572</v>
      </c>
      <c r="I52" s="19">
        <f t="shared" si="8"/>
        <v>-3428</v>
      </c>
      <c r="J52" s="7"/>
    </row>
    <row r="53" spans="1:10" ht="20.100000000000001" customHeight="1" x14ac:dyDescent="0.15">
      <c r="A53" s="10" t="s">
        <v>16</v>
      </c>
      <c r="B53" s="19">
        <v>350000</v>
      </c>
      <c r="C53" s="19"/>
      <c r="D53" s="19"/>
      <c r="E53" s="19"/>
      <c r="F53" s="19"/>
      <c r="G53" s="19">
        <v>335507</v>
      </c>
      <c r="H53" s="19">
        <f t="shared" si="9"/>
        <v>335507</v>
      </c>
      <c r="I53" s="19">
        <f t="shared" si="8"/>
        <v>-14493</v>
      </c>
      <c r="J53" s="7"/>
    </row>
    <row r="54" spans="1:10" ht="20.100000000000001" customHeight="1" x14ac:dyDescent="0.15">
      <c r="A54" s="10" t="s">
        <v>9</v>
      </c>
      <c r="B54" s="19">
        <v>80000</v>
      </c>
      <c r="C54" s="19"/>
      <c r="D54" s="19"/>
      <c r="E54" s="19"/>
      <c r="F54" s="19"/>
      <c r="G54" s="19">
        <v>68200</v>
      </c>
      <c r="H54" s="19">
        <f t="shared" si="9"/>
        <v>68200</v>
      </c>
      <c r="I54" s="19">
        <f t="shared" si="8"/>
        <v>-11800</v>
      </c>
      <c r="J54" s="7"/>
    </row>
    <row r="55" spans="1:10" ht="20.100000000000001" customHeight="1" x14ac:dyDescent="0.15">
      <c r="A55" s="10" t="s">
        <v>49</v>
      </c>
      <c r="B55" s="19">
        <v>260000</v>
      </c>
      <c r="C55" s="19"/>
      <c r="D55" s="19"/>
      <c r="E55" s="19"/>
      <c r="F55" s="19"/>
      <c r="G55" s="19">
        <v>264000</v>
      </c>
      <c r="H55" s="19">
        <f t="shared" si="9"/>
        <v>264000</v>
      </c>
      <c r="I55" s="19">
        <f t="shared" si="8"/>
        <v>4000</v>
      </c>
      <c r="J55" s="7"/>
    </row>
    <row r="56" spans="1:10" ht="20.100000000000001" customHeight="1" x14ac:dyDescent="0.15">
      <c r="A56" s="10" t="s">
        <v>5</v>
      </c>
      <c r="B56" s="19">
        <v>290000</v>
      </c>
      <c r="C56" s="19"/>
      <c r="D56" s="19"/>
      <c r="E56" s="19"/>
      <c r="F56" s="19"/>
      <c r="G56" s="19">
        <v>280820</v>
      </c>
      <c r="H56" s="19">
        <f t="shared" si="9"/>
        <v>280820</v>
      </c>
      <c r="I56" s="19">
        <f t="shared" si="8"/>
        <v>-9180</v>
      </c>
      <c r="J56" s="7" t="s">
        <v>45</v>
      </c>
    </row>
    <row r="57" spans="1:10" ht="20.100000000000001" customHeight="1" x14ac:dyDescent="0.15">
      <c r="A57" s="15" t="s">
        <v>31</v>
      </c>
      <c r="B57" s="20">
        <f>SUM(B44:B56)</f>
        <v>2600000</v>
      </c>
      <c r="C57" s="20"/>
      <c r="D57" s="20"/>
      <c r="E57" s="20"/>
      <c r="F57" s="20"/>
      <c r="G57" s="20">
        <f>SUM(G44:G56)</f>
        <v>2275100</v>
      </c>
      <c r="H57" s="20">
        <f>SUM(H44:H56)</f>
        <v>2275100</v>
      </c>
      <c r="I57" s="20">
        <f t="shared" si="8"/>
        <v>-324900</v>
      </c>
      <c r="J57" s="16"/>
    </row>
    <row r="58" spans="1:10" s="1" customFormat="1" ht="20.100000000000001" customHeight="1" x14ac:dyDescent="0.15">
      <c r="A58" s="13" t="s">
        <v>40</v>
      </c>
      <c r="B58" s="19">
        <f t="shared" ref="B58:I58" si="10">B42+B57</f>
        <v>11040000</v>
      </c>
      <c r="C58" s="19">
        <f t="shared" si="10"/>
        <v>5758400</v>
      </c>
      <c r="D58" s="19">
        <f t="shared" si="10"/>
        <v>1821000</v>
      </c>
      <c r="E58" s="19">
        <f t="shared" si="10"/>
        <v>190000</v>
      </c>
      <c r="F58" s="19">
        <f t="shared" si="10"/>
        <v>7769400</v>
      </c>
      <c r="G58" s="19">
        <f t="shared" si="10"/>
        <v>2275100</v>
      </c>
      <c r="H58" s="19">
        <f t="shared" si="10"/>
        <v>10044500</v>
      </c>
      <c r="I58" s="19">
        <f t="shared" si="10"/>
        <v>-995500</v>
      </c>
      <c r="J58" s="7"/>
    </row>
    <row r="59" spans="1:10" ht="20.100000000000001" customHeight="1" x14ac:dyDescent="0.15">
      <c r="A59" s="6" t="s">
        <v>26</v>
      </c>
      <c r="B59" s="23">
        <f t="shared" ref="B59:I59" si="11">B22-B58</f>
        <v>-1284000</v>
      </c>
      <c r="C59" s="23">
        <f t="shared" si="11"/>
        <v>-728400</v>
      </c>
      <c r="D59" s="23">
        <f t="shared" si="11"/>
        <v>0</v>
      </c>
      <c r="E59" s="23">
        <f t="shared" si="11"/>
        <v>0</v>
      </c>
      <c r="F59" s="23">
        <f t="shared" si="11"/>
        <v>-728400</v>
      </c>
      <c r="G59" s="23">
        <f t="shared" si="11"/>
        <v>-133188</v>
      </c>
      <c r="H59" s="23">
        <f t="shared" si="11"/>
        <v>-861588</v>
      </c>
      <c r="I59" s="23">
        <f t="shared" si="11"/>
        <v>422412</v>
      </c>
      <c r="J59" s="9"/>
    </row>
    <row r="60" spans="1:10" ht="20.100000000000001" customHeight="1" x14ac:dyDescent="0.15">
      <c r="A60" s="6" t="s">
        <v>27</v>
      </c>
      <c r="B60" s="23">
        <v>5558507</v>
      </c>
      <c r="C60" s="23"/>
      <c r="D60" s="23"/>
      <c r="E60" s="23"/>
      <c r="F60" s="23">
        <v>2717063</v>
      </c>
      <c r="G60" s="23">
        <v>2631700</v>
      </c>
      <c r="H60" s="23">
        <f>F60+G60</f>
        <v>5348763</v>
      </c>
      <c r="I60" s="23"/>
      <c r="J60" s="9"/>
    </row>
    <row r="61" spans="1:10" ht="20.100000000000001" customHeight="1" x14ac:dyDescent="0.15">
      <c r="A61" s="6" t="s">
        <v>41</v>
      </c>
      <c r="B61" s="23">
        <f>B60</f>
        <v>5558507</v>
      </c>
      <c r="C61" s="23"/>
      <c r="D61" s="23"/>
      <c r="E61" s="23"/>
      <c r="F61" s="23">
        <f t="shared" ref="F61:I61" si="12">F60</f>
        <v>2717063</v>
      </c>
      <c r="G61" s="23">
        <f t="shared" si="12"/>
        <v>2631700</v>
      </c>
      <c r="H61" s="23">
        <f t="shared" si="12"/>
        <v>5348763</v>
      </c>
      <c r="I61" s="23">
        <f t="shared" si="12"/>
        <v>0</v>
      </c>
      <c r="J61" s="9"/>
    </row>
    <row r="62" spans="1:10" ht="20.100000000000001" customHeight="1" x14ac:dyDescent="0.15">
      <c r="A62" s="6" t="s">
        <v>42</v>
      </c>
      <c r="B62" s="23">
        <f>B59+B60</f>
        <v>4274507</v>
      </c>
      <c r="C62" s="23"/>
      <c r="D62" s="23"/>
      <c r="E62" s="23"/>
      <c r="F62" s="23">
        <f t="shared" ref="F62:I62" si="13">F59+F60</f>
        <v>1988663</v>
      </c>
      <c r="G62" s="23">
        <f t="shared" si="13"/>
        <v>2498512</v>
      </c>
      <c r="H62" s="23">
        <f t="shared" si="13"/>
        <v>4487175</v>
      </c>
      <c r="I62" s="23">
        <f t="shared" si="13"/>
        <v>422412</v>
      </c>
      <c r="J62" s="9"/>
    </row>
    <row r="63" spans="1:10" ht="20.100000000000001" customHeight="1" x14ac:dyDescent="0.15">
      <c r="A63" s="6" t="s">
        <v>28</v>
      </c>
      <c r="B63" s="8">
        <f>B62</f>
        <v>4274507</v>
      </c>
      <c r="C63" s="8"/>
      <c r="D63" s="8"/>
      <c r="E63" s="8"/>
      <c r="F63" s="8">
        <f t="shared" ref="F63:I63" si="14">F62</f>
        <v>1988663</v>
      </c>
      <c r="G63" s="8">
        <f t="shared" si="14"/>
        <v>2498512</v>
      </c>
      <c r="H63" s="8">
        <f t="shared" si="14"/>
        <v>4487175</v>
      </c>
      <c r="I63" s="8">
        <f t="shared" si="14"/>
        <v>422412</v>
      </c>
      <c r="J63" s="9"/>
    </row>
    <row r="64" spans="1:10" s="2" customFormat="1" ht="20.100000000000001" customHeight="1" x14ac:dyDescent="0.15">
      <c r="B64"/>
      <c r="C64"/>
      <c r="D64"/>
      <c r="E64"/>
      <c r="F64"/>
      <c r="G64"/>
      <c r="H64"/>
      <c r="I64"/>
      <c r="J64"/>
    </row>
    <row r="65" spans="2:10" s="2" customFormat="1" ht="20.100000000000001" customHeight="1" x14ac:dyDescent="0.15">
      <c r="B65"/>
      <c r="C65"/>
      <c r="D65"/>
      <c r="E65"/>
      <c r="F65"/>
      <c r="G65"/>
      <c r="H65"/>
      <c r="I65"/>
      <c r="J65"/>
    </row>
  </sheetData>
  <mergeCells count="8">
    <mergeCell ref="J10:J11"/>
    <mergeCell ref="J17:J18"/>
    <mergeCell ref="B2:I2"/>
    <mergeCell ref="B3:I3"/>
    <mergeCell ref="A4:A5"/>
    <mergeCell ref="C4:F4"/>
    <mergeCell ref="G4:G5"/>
    <mergeCell ref="J4:J5"/>
  </mergeCells>
  <phoneticPr fontId="1"/>
  <printOptions horizontalCentered="1"/>
  <pageMargins left="0.59055118110236227" right="0.39370078740157483" top="0.59055118110236227" bottom="0.39370078740157483" header="0.31496062992125984" footer="0.31496062992125984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R２収支計算書 </vt:lpstr>
      <vt:lpstr>貸借対照表</vt:lpstr>
      <vt:lpstr>貸借内訳表</vt:lpstr>
      <vt:lpstr>正味財産計算書</vt:lpstr>
      <vt:lpstr>財産内訳表</vt:lpstr>
      <vt:lpstr>財産目録</vt:lpstr>
      <vt:lpstr>諸表注記</vt:lpstr>
      <vt:lpstr>R3予算（案）</vt:lpstr>
      <vt:lpstr>R２収支計算書（事業別） </vt:lpstr>
      <vt:lpstr>試算表</vt:lpstr>
      <vt:lpstr>'R２収支計算書 '!Print_Area</vt:lpstr>
      <vt:lpstr>'R２収支計算書（事業別） '!Print_Area</vt:lpstr>
      <vt:lpstr>'R3予算（案）'!Print_Area</vt:lpstr>
      <vt:lpstr>財産目録!Print_Area</vt:lpstr>
      <vt:lpstr>正味財産計算書!Print_Area</vt:lpstr>
      <vt:lpstr>貸借対照表!Print_Area</vt:lpstr>
      <vt:lpstr>貸借内訳表!Print_Area</vt:lpstr>
      <vt:lpstr>試算表!Print_Titles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2021-06-29T04:48:07Z</dcterms:modified>
</cp:coreProperties>
</file>