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60" windowWidth="15480" windowHeight="11205"/>
  </bookViews>
  <sheets>
    <sheet name="資金収支予算比較表" sheetId="4" r:id="rId1"/>
    <sheet name="Sheet1" sheetId="6" r:id="rId2"/>
    <sheet name="予算案簡略版" sheetId="5" r:id="rId3"/>
  </sheets>
  <calcPr calcId="145621"/>
</workbook>
</file>

<file path=xl/calcChain.xml><?xml version="1.0" encoding="utf-8"?>
<calcChain xmlns="http://schemas.openxmlformats.org/spreadsheetml/2006/main">
  <c r="G46" i="4" l="1"/>
  <c r="J10" i="4"/>
  <c r="M10" i="4" s="1"/>
  <c r="A10" i="4"/>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G90" i="4"/>
  <c r="G95" i="4" s="1"/>
  <c r="J20" i="4"/>
  <c r="J14" i="4"/>
  <c r="I14" i="4" s="1"/>
  <c r="J17" i="4"/>
  <c r="M17" i="4" s="1"/>
  <c r="J25" i="4"/>
  <c r="J46" i="4"/>
  <c r="I46" i="4" s="1"/>
  <c r="H47" i="6" s="1"/>
  <c r="J67" i="4"/>
  <c r="J52" i="4"/>
  <c r="I53" i="6" s="1"/>
  <c r="F91" i="4"/>
  <c r="E94" i="6" s="1"/>
  <c r="F47" i="4"/>
  <c r="F48" i="4"/>
  <c r="E49" i="6" s="1"/>
  <c r="F51" i="4"/>
  <c r="F53" i="4"/>
  <c r="E54" i="6" s="1"/>
  <c r="F100" i="4"/>
  <c r="E103" i="6" s="1"/>
  <c r="D115" i="6"/>
  <c r="M109" i="4"/>
  <c r="L114" i="6" s="1"/>
  <c r="I114" i="6"/>
  <c r="F114" i="6"/>
  <c r="D114" i="6"/>
  <c r="J97" i="4"/>
  <c r="J101" i="4" s="1"/>
  <c r="J90" i="4"/>
  <c r="J95" i="4" s="1"/>
  <c r="G52" i="4"/>
  <c r="F53" i="6" s="1"/>
  <c r="D113" i="6"/>
  <c r="I112" i="6"/>
  <c r="G112" i="6"/>
  <c r="F112" i="6"/>
  <c r="D112" i="6"/>
  <c r="K106" i="4"/>
  <c r="J111" i="6" s="1"/>
  <c r="G111" i="6"/>
  <c r="D111" i="6"/>
  <c r="K105" i="4"/>
  <c r="J110" i="6" s="1"/>
  <c r="G110" i="6"/>
  <c r="D110" i="6"/>
  <c r="L109" i="6"/>
  <c r="K109" i="6"/>
  <c r="I109" i="6"/>
  <c r="H109" i="6"/>
  <c r="G109" i="6"/>
  <c r="F109" i="6"/>
  <c r="D109" i="6"/>
  <c r="I108" i="6"/>
  <c r="G108" i="6"/>
  <c r="F108" i="6"/>
  <c r="D108" i="6"/>
  <c r="M104" i="4"/>
  <c r="L107" i="6" s="1"/>
  <c r="I107" i="6"/>
  <c r="I104" i="4"/>
  <c r="H107" i="6" s="1"/>
  <c r="G107" i="6"/>
  <c r="F107" i="6"/>
  <c r="D107" i="6"/>
  <c r="I106" i="6"/>
  <c r="G106" i="6"/>
  <c r="F106" i="6"/>
  <c r="D106" i="6"/>
  <c r="G105" i="6"/>
  <c r="D105" i="6"/>
  <c r="G104" i="6"/>
  <c r="D104" i="6"/>
  <c r="M100" i="4"/>
  <c r="L103" i="6" s="1"/>
  <c r="I103" i="6"/>
  <c r="G103" i="6"/>
  <c r="F103" i="6"/>
  <c r="D103" i="6"/>
  <c r="M99" i="4"/>
  <c r="L102" i="6" s="1"/>
  <c r="I99" i="4"/>
  <c r="H102" i="6" s="1"/>
  <c r="I102" i="6"/>
  <c r="G102" i="6"/>
  <c r="F102" i="6"/>
  <c r="D102" i="6"/>
  <c r="I101" i="6"/>
  <c r="G101" i="6"/>
  <c r="F101" i="6"/>
  <c r="D101" i="6"/>
  <c r="I100" i="6"/>
  <c r="G99" i="6"/>
  <c r="D99" i="6"/>
  <c r="I91" i="4"/>
  <c r="D98" i="6"/>
  <c r="I97" i="6"/>
  <c r="G97" i="6"/>
  <c r="F97" i="6"/>
  <c r="D97" i="6"/>
  <c r="I96" i="6"/>
  <c r="G96" i="6"/>
  <c r="F96" i="6"/>
  <c r="D96" i="6"/>
  <c r="I95" i="6"/>
  <c r="G95" i="6"/>
  <c r="F95" i="6"/>
  <c r="D95" i="6"/>
  <c r="M91" i="4"/>
  <c r="L94" i="6" s="1"/>
  <c r="I94" i="6"/>
  <c r="G94" i="6"/>
  <c r="F94" i="6"/>
  <c r="D94" i="6"/>
  <c r="F93" i="6"/>
  <c r="I92" i="6"/>
  <c r="G92" i="6"/>
  <c r="F92" i="6"/>
  <c r="D92" i="6"/>
  <c r="G91" i="6"/>
  <c r="D91" i="6"/>
  <c r="I90" i="6"/>
  <c r="G90" i="6"/>
  <c r="F90" i="6"/>
  <c r="D90" i="6"/>
  <c r="K87" i="4"/>
  <c r="J89" i="6" s="1"/>
  <c r="G89" i="6"/>
  <c r="D89" i="6"/>
  <c r="K86" i="4"/>
  <c r="J88" i="6" s="1"/>
  <c r="G88" i="6"/>
  <c r="D88" i="6"/>
  <c r="I87" i="6"/>
  <c r="G87" i="6"/>
  <c r="F87" i="6"/>
  <c r="D87" i="6"/>
  <c r="G86" i="6"/>
  <c r="D86" i="6"/>
  <c r="I85" i="6"/>
  <c r="G85" i="6"/>
  <c r="F85" i="6"/>
  <c r="D85" i="6"/>
  <c r="I84" i="6"/>
  <c r="G84" i="6"/>
  <c r="F84" i="6"/>
  <c r="D84" i="6"/>
  <c r="I83" i="6"/>
  <c r="G83" i="6"/>
  <c r="F83" i="6"/>
  <c r="D83" i="6"/>
  <c r="I82" i="6"/>
  <c r="G82" i="6"/>
  <c r="F82" i="6"/>
  <c r="D82" i="6"/>
  <c r="I81" i="6"/>
  <c r="G81" i="6"/>
  <c r="F81" i="6"/>
  <c r="D81" i="6"/>
  <c r="I80" i="6"/>
  <c r="G80" i="6"/>
  <c r="F80" i="6"/>
  <c r="D80" i="6"/>
  <c r="I79" i="6"/>
  <c r="G79" i="6"/>
  <c r="F79" i="6"/>
  <c r="D79" i="6"/>
  <c r="M77" i="4"/>
  <c r="L78" i="6" s="1"/>
  <c r="I78" i="6"/>
  <c r="I77" i="4"/>
  <c r="H78" i="6" s="1"/>
  <c r="G78" i="6"/>
  <c r="F78" i="6"/>
  <c r="D78" i="6"/>
  <c r="I77" i="6"/>
  <c r="G77" i="6"/>
  <c r="F77" i="6"/>
  <c r="D77" i="6"/>
  <c r="I76" i="6"/>
  <c r="G76" i="6"/>
  <c r="F76" i="6"/>
  <c r="D76" i="6"/>
  <c r="I75" i="6"/>
  <c r="G75" i="6"/>
  <c r="F75" i="6"/>
  <c r="D75" i="6"/>
  <c r="K73" i="4"/>
  <c r="L73" i="4" s="1"/>
  <c r="K74" i="6" s="1"/>
  <c r="I74" i="6"/>
  <c r="I73" i="4"/>
  <c r="H74" i="6" s="1"/>
  <c r="G74" i="6"/>
  <c r="F74" i="6"/>
  <c r="D74" i="6"/>
  <c r="I73" i="6"/>
  <c r="G73" i="6"/>
  <c r="F73" i="6"/>
  <c r="D73" i="6"/>
  <c r="I72" i="6"/>
  <c r="G72" i="6"/>
  <c r="F72" i="6"/>
  <c r="D72" i="6"/>
  <c r="I71" i="6"/>
  <c r="G71" i="6"/>
  <c r="F71" i="6"/>
  <c r="D71" i="6"/>
  <c r="I70" i="6"/>
  <c r="G70" i="6"/>
  <c r="F70" i="6"/>
  <c r="D70" i="6"/>
  <c r="I69" i="6"/>
  <c r="G69" i="6"/>
  <c r="F69" i="6"/>
  <c r="D69" i="6"/>
  <c r="K67" i="4"/>
  <c r="J68" i="6" s="1"/>
  <c r="G68" i="6"/>
  <c r="D68" i="6"/>
  <c r="I67" i="6"/>
  <c r="G67" i="6"/>
  <c r="F67" i="6"/>
  <c r="D67" i="6"/>
  <c r="I66" i="6"/>
  <c r="G66" i="6"/>
  <c r="F66" i="6"/>
  <c r="D66" i="6"/>
  <c r="M64" i="4"/>
  <c r="L65" i="6" s="1"/>
  <c r="I65" i="6"/>
  <c r="I64" i="4"/>
  <c r="H65" i="6" s="1"/>
  <c r="G65" i="6"/>
  <c r="F65" i="6"/>
  <c r="D65" i="6"/>
  <c r="I64" i="6"/>
  <c r="G64" i="6"/>
  <c r="F64" i="6"/>
  <c r="D64" i="6"/>
  <c r="I63" i="6"/>
  <c r="G63" i="6"/>
  <c r="F63" i="6"/>
  <c r="D63" i="6"/>
  <c r="I62" i="6"/>
  <c r="G62" i="6"/>
  <c r="F62" i="6"/>
  <c r="D62" i="6"/>
  <c r="I61" i="6"/>
  <c r="G61" i="6"/>
  <c r="F61" i="6"/>
  <c r="D61" i="6"/>
  <c r="I60" i="6"/>
  <c r="G60" i="6"/>
  <c r="F60" i="6"/>
  <c r="D60" i="6"/>
  <c r="I59" i="6"/>
  <c r="G59" i="6"/>
  <c r="F59" i="6"/>
  <c r="D59" i="6"/>
  <c r="I58" i="6"/>
  <c r="G58" i="6"/>
  <c r="F58" i="6"/>
  <c r="D58" i="6"/>
  <c r="I57" i="6"/>
  <c r="G57" i="6"/>
  <c r="F57" i="6"/>
  <c r="D57" i="6"/>
  <c r="I56" i="6"/>
  <c r="G56" i="6"/>
  <c r="F56" i="6"/>
  <c r="D56" i="6"/>
  <c r="M54" i="4"/>
  <c r="L55" i="6" s="1"/>
  <c r="I55" i="6"/>
  <c r="I54" i="4"/>
  <c r="H55" i="6" s="1"/>
  <c r="G55" i="6"/>
  <c r="F55" i="6"/>
  <c r="D55" i="6"/>
  <c r="M53" i="4"/>
  <c r="L54" i="6"/>
  <c r="I54" i="6"/>
  <c r="I53" i="4"/>
  <c r="H54" i="6" s="1"/>
  <c r="G54" i="6"/>
  <c r="F54" i="6"/>
  <c r="D54" i="6"/>
  <c r="G53" i="6"/>
  <c r="D53" i="6"/>
  <c r="M51" i="4"/>
  <c r="L52" i="6" s="1"/>
  <c r="I52" i="6"/>
  <c r="I51" i="4"/>
  <c r="H52" i="6" s="1"/>
  <c r="G52" i="6"/>
  <c r="F52" i="6"/>
  <c r="E52" i="6"/>
  <c r="D52" i="6"/>
  <c r="I51" i="6"/>
  <c r="G51" i="6"/>
  <c r="F51" i="6"/>
  <c r="D51" i="6"/>
  <c r="I50" i="6"/>
  <c r="G50" i="6"/>
  <c r="F50" i="6"/>
  <c r="D50" i="6"/>
  <c r="M48" i="4"/>
  <c r="L49" i="6" s="1"/>
  <c r="I49" i="6"/>
  <c r="I48" i="4"/>
  <c r="H49" i="6" s="1"/>
  <c r="G49" i="6"/>
  <c r="F49" i="6"/>
  <c r="D49" i="6"/>
  <c r="M47" i="4"/>
  <c r="L48" i="6" s="1"/>
  <c r="I48" i="6"/>
  <c r="I47" i="4"/>
  <c r="H48" i="6" s="1"/>
  <c r="G48" i="6"/>
  <c r="F48" i="6"/>
  <c r="E48" i="6"/>
  <c r="D48" i="6"/>
  <c r="G47" i="6"/>
  <c r="D47" i="6"/>
  <c r="G46" i="6"/>
  <c r="D46" i="6"/>
  <c r="I45" i="6"/>
  <c r="G45" i="6"/>
  <c r="F45" i="6"/>
  <c r="D45" i="6"/>
  <c r="I44" i="6"/>
  <c r="G44" i="6"/>
  <c r="F44" i="6"/>
  <c r="D44" i="6"/>
  <c r="I43" i="6"/>
  <c r="G43" i="6"/>
  <c r="F43" i="6"/>
  <c r="D43" i="6"/>
  <c r="G42" i="6"/>
  <c r="D42" i="6"/>
  <c r="I41" i="6"/>
  <c r="G41" i="6"/>
  <c r="F41" i="6"/>
  <c r="D41" i="6"/>
  <c r="I40" i="6"/>
  <c r="G40" i="6"/>
  <c r="F40" i="6"/>
  <c r="D40" i="6"/>
  <c r="I39" i="6"/>
  <c r="G39" i="6"/>
  <c r="F39" i="6"/>
  <c r="D39" i="6"/>
  <c r="I38" i="6"/>
  <c r="G38" i="6"/>
  <c r="F38" i="6"/>
  <c r="D38" i="6"/>
  <c r="I37" i="6"/>
  <c r="G37" i="6"/>
  <c r="F37" i="6"/>
  <c r="D37" i="6"/>
  <c r="I36" i="6"/>
  <c r="G36" i="6"/>
  <c r="F36" i="6"/>
  <c r="D36" i="6"/>
  <c r="I35" i="6"/>
  <c r="G35" i="6"/>
  <c r="D35" i="6"/>
  <c r="G9" i="6"/>
  <c r="F9" i="6"/>
  <c r="D9" i="6"/>
  <c r="L19" i="6"/>
  <c r="L16" i="6"/>
  <c r="M19" i="4"/>
  <c r="M16" i="4"/>
  <c r="E11" i="6"/>
  <c r="E10" i="6" s="1"/>
  <c r="E12" i="6"/>
  <c r="E15" i="6"/>
  <c r="E16" i="6"/>
  <c r="E14" i="6" s="1"/>
  <c r="E13" i="6" s="1"/>
  <c r="E18" i="6"/>
  <c r="E19" i="6"/>
  <c r="E17" i="6"/>
  <c r="E21" i="6"/>
  <c r="E20" i="6" s="1"/>
  <c r="E26" i="6"/>
  <c r="E27" i="6"/>
  <c r="E28" i="6"/>
  <c r="E29" i="6"/>
  <c r="E30" i="6"/>
  <c r="E25" i="6" s="1"/>
  <c r="E31" i="6"/>
  <c r="E32" i="6"/>
  <c r="E33" i="6"/>
  <c r="I10" i="6"/>
  <c r="I14" i="6"/>
  <c r="I17" i="6"/>
  <c r="I13" i="6"/>
  <c r="L13" i="6" s="1"/>
  <c r="I22" i="6"/>
  <c r="L22" i="6" s="1"/>
  <c r="I25" i="6"/>
  <c r="L25" i="6"/>
  <c r="I33" i="6"/>
  <c r="L34" i="6"/>
  <c r="J34" i="6"/>
  <c r="K34" i="6"/>
  <c r="H34" i="6"/>
  <c r="E34" i="6"/>
  <c r="J33" i="6"/>
  <c r="L32" i="6"/>
  <c r="H32" i="6"/>
  <c r="K32" i="6" s="1"/>
  <c r="J32" i="6"/>
  <c r="L31" i="6"/>
  <c r="J31" i="6"/>
  <c r="K31" i="6"/>
  <c r="H31" i="6"/>
  <c r="L30" i="6"/>
  <c r="J30" i="6"/>
  <c r="K30" i="6"/>
  <c r="H30" i="6"/>
  <c r="L29" i="6"/>
  <c r="J29" i="6"/>
  <c r="K29" i="6"/>
  <c r="H29" i="6"/>
  <c r="L28" i="6"/>
  <c r="J28" i="6"/>
  <c r="K28" i="6"/>
  <c r="H28" i="6"/>
  <c r="L27" i="6"/>
  <c r="J27" i="6"/>
  <c r="K27" i="6"/>
  <c r="H27" i="6"/>
  <c r="L26" i="6"/>
  <c r="J26" i="6"/>
  <c r="K26" i="6"/>
  <c r="H26" i="6"/>
  <c r="J25" i="6"/>
  <c r="K25" i="6" s="1"/>
  <c r="H25" i="6"/>
  <c r="L24" i="6"/>
  <c r="E24" i="6"/>
  <c r="H24" i="6"/>
  <c r="K24" i="6"/>
  <c r="J24" i="6"/>
  <c r="L23" i="6"/>
  <c r="E23" i="6"/>
  <c r="H23" i="6"/>
  <c r="K23" i="6"/>
  <c r="J23" i="6"/>
  <c r="E22" i="6"/>
  <c r="H22" i="6"/>
  <c r="J22" i="6"/>
  <c r="L21" i="6"/>
  <c r="J21" i="6"/>
  <c r="H21" i="6"/>
  <c r="L20" i="6"/>
  <c r="J20" i="6"/>
  <c r="H20" i="6"/>
  <c r="J19" i="6"/>
  <c r="K19" i="6"/>
  <c r="H19" i="6"/>
  <c r="L18" i="6"/>
  <c r="J18" i="6"/>
  <c r="K18" i="6"/>
  <c r="H18" i="6"/>
  <c r="J17" i="6"/>
  <c r="J16" i="6"/>
  <c r="K16" i="6"/>
  <c r="H16" i="6"/>
  <c r="L15" i="6"/>
  <c r="J15" i="6"/>
  <c r="K15" i="6"/>
  <c r="H15" i="6"/>
  <c r="L14" i="6"/>
  <c r="J14" i="6"/>
  <c r="K14" i="6"/>
  <c r="H14" i="6"/>
  <c r="J13" i="6"/>
  <c r="K13" i="6"/>
  <c r="L12" i="6"/>
  <c r="J12" i="6"/>
  <c r="K12" i="6"/>
  <c r="H12" i="6"/>
  <c r="L11" i="6"/>
  <c r="J11" i="6"/>
  <c r="K11" i="6"/>
  <c r="H11" i="6"/>
  <c r="L10" i="6"/>
  <c r="J10" i="6"/>
  <c r="K10" i="6"/>
  <c r="H10" i="6"/>
  <c r="F50" i="4"/>
  <c r="E51" i="6" s="1"/>
  <c r="F109" i="4"/>
  <c r="G93" i="6"/>
  <c r="M93" i="4"/>
  <c r="L96" i="6" s="1"/>
  <c r="I93" i="4"/>
  <c r="H96" i="6" s="1"/>
  <c r="K93" i="4"/>
  <c r="J96" i="6" s="1"/>
  <c r="F93" i="4"/>
  <c r="E96" i="6" s="1"/>
  <c r="F49" i="4"/>
  <c r="E50" i="6" s="1"/>
  <c r="K91" i="4"/>
  <c r="J94" i="6" s="1"/>
  <c r="F92" i="4"/>
  <c r="E95" i="6" s="1"/>
  <c r="I92" i="4"/>
  <c r="I90" i="4" s="1"/>
  <c r="D93" i="6"/>
  <c r="I94" i="4"/>
  <c r="H97" i="6" s="1"/>
  <c r="G98" i="6"/>
  <c r="F94" i="4"/>
  <c r="E97" i="6" s="1"/>
  <c r="G89" i="4"/>
  <c r="F91" i="6" s="1"/>
  <c r="J89" i="4"/>
  <c r="I91" i="6" s="1"/>
  <c r="F88" i="4"/>
  <c r="F89" i="4" s="1"/>
  <c r="E91" i="6" s="1"/>
  <c r="I88" i="4"/>
  <c r="H90" i="6" s="1"/>
  <c r="K89" i="4"/>
  <c r="J91" i="6" s="1"/>
  <c r="I98" i="4"/>
  <c r="G100" i="6"/>
  <c r="G97" i="4"/>
  <c r="G101" i="4"/>
  <c r="F104" i="6" s="1"/>
  <c r="D100" i="6"/>
  <c r="F98" i="4"/>
  <c r="E101" i="6" s="1"/>
  <c r="F99" i="4"/>
  <c r="L99" i="4" s="1"/>
  <c r="K102" i="6" s="1"/>
  <c r="K99" i="4"/>
  <c r="J102" i="6" s="1"/>
  <c r="J84" i="4"/>
  <c r="I84" i="4"/>
  <c r="H86" i="6" s="1"/>
  <c r="M34" i="4"/>
  <c r="K34" i="4"/>
  <c r="J102" i="4"/>
  <c r="I102" i="4" s="1"/>
  <c r="H105" i="6" s="1"/>
  <c r="E109" i="6"/>
  <c r="M92" i="4"/>
  <c r="L95" i="6" s="1"/>
  <c r="K92" i="4"/>
  <c r="J95" i="6" s="1"/>
  <c r="J22" i="4"/>
  <c r="I22" i="4" s="1"/>
  <c r="J33" i="4"/>
  <c r="M33" i="4" s="1"/>
  <c r="M32" i="4"/>
  <c r="I32" i="4"/>
  <c r="F32" i="4"/>
  <c r="K32" i="4"/>
  <c r="M24" i="4"/>
  <c r="I24" i="4"/>
  <c r="F24" i="4"/>
  <c r="M23" i="4"/>
  <c r="I23" i="4"/>
  <c r="F23" i="4"/>
  <c r="F22" i="4" s="1"/>
  <c r="M22" i="4"/>
  <c r="K22" i="4"/>
  <c r="K24" i="4"/>
  <c r="K23" i="4"/>
  <c r="I34" i="4"/>
  <c r="F34" i="4"/>
  <c r="K107" i="4"/>
  <c r="J112" i="6" s="1"/>
  <c r="J108" i="6"/>
  <c r="K104" i="4"/>
  <c r="L104" i="4" s="1"/>
  <c r="K107" i="6" s="1"/>
  <c r="K103" i="4"/>
  <c r="J106" i="6" s="1"/>
  <c r="K102" i="4"/>
  <c r="J105" i="6" s="1"/>
  <c r="K101" i="4"/>
  <c r="J104" i="6" s="1"/>
  <c r="K100" i="4"/>
  <c r="K98" i="4"/>
  <c r="J101" i="6" s="1"/>
  <c r="K97" i="4"/>
  <c r="J100" i="6" s="1"/>
  <c r="K96" i="4"/>
  <c r="J99" i="6" s="1"/>
  <c r="K95" i="4"/>
  <c r="J98" i="6" s="1"/>
  <c r="K94" i="4"/>
  <c r="J97" i="6" s="1"/>
  <c r="J92" i="6"/>
  <c r="K88" i="4"/>
  <c r="J90" i="6" s="1"/>
  <c r="K85" i="4"/>
  <c r="J87" i="6" s="1"/>
  <c r="K84" i="4"/>
  <c r="J86" i="6" s="1"/>
  <c r="J85" i="6"/>
  <c r="K83" i="4"/>
  <c r="J84" i="6" s="1"/>
  <c r="K82" i="4"/>
  <c r="J83" i="6"/>
  <c r="K81" i="4"/>
  <c r="K80" i="4"/>
  <c r="J81" i="6"/>
  <c r="K79" i="4"/>
  <c r="K78" i="4"/>
  <c r="J79" i="6"/>
  <c r="K77" i="4"/>
  <c r="J78" i="6" s="1"/>
  <c r="K76" i="4"/>
  <c r="J77" i="6" s="1"/>
  <c r="K75" i="4"/>
  <c r="J76" i="6" s="1"/>
  <c r="K74" i="4"/>
  <c r="J75" i="6" s="1"/>
  <c r="K72" i="4"/>
  <c r="K71" i="4"/>
  <c r="J72" i="6" s="1"/>
  <c r="K70" i="4"/>
  <c r="J71" i="6" s="1"/>
  <c r="K69" i="4"/>
  <c r="J70" i="6" s="1"/>
  <c r="K68" i="4"/>
  <c r="J69" i="6" s="1"/>
  <c r="K66" i="4"/>
  <c r="J67" i="6" s="1"/>
  <c r="K65" i="4"/>
  <c r="J66" i="6" s="1"/>
  <c r="K64" i="4"/>
  <c r="K63" i="4"/>
  <c r="J64" i="6" s="1"/>
  <c r="K62" i="4"/>
  <c r="J63" i="6"/>
  <c r="K61" i="4"/>
  <c r="J62" i="6" s="1"/>
  <c r="K60" i="4"/>
  <c r="J61" i="6"/>
  <c r="K59" i="4"/>
  <c r="J60" i="6" s="1"/>
  <c r="K58" i="4"/>
  <c r="J59" i="6"/>
  <c r="K57" i="4"/>
  <c r="K56" i="4"/>
  <c r="J57" i="6"/>
  <c r="K55" i="4"/>
  <c r="K54" i="4"/>
  <c r="K53" i="4"/>
  <c r="L53" i="4" s="1"/>
  <c r="K54" i="6" s="1"/>
  <c r="K52" i="4"/>
  <c r="J53" i="6" s="1"/>
  <c r="K51" i="4"/>
  <c r="J52" i="6" s="1"/>
  <c r="K50" i="4"/>
  <c r="J51" i="6"/>
  <c r="K49" i="4"/>
  <c r="K48" i="4"/>
  <c r="L48" i="4"/>
  <c r="K49" i="6" s="1"/>
  <c r="K47" i="4"/>
  <c r="K46" i="4"/>
  <c r="K45" i="4"/>
  <c r="J46" i="6" s="1"/>
  <c r="K44" i="4"/>
  <c r="K43" i="4"/>
  <c r="K42" i="4"/>
  <c r="J43" i="6" s="1"/>
  <c r="K41" i="4"/>
  <c r="J42" i="6" s="1"/>
  <c r="K40" i="4"/>
  <c r="J41" i="6" s="1"/>
  <c r="K39" i="4"/>
  <c r="J40" i="6" s="1"/>
  <c r="J39" i="6"/>
  <c r="K38" i="4"/>
  <c r="J38" i="6" s="1"/>
  <c r="K37" i="4"/>
  <c r="J37" i="6" s="1"/>
  <c r="K36" i="4"/>
  <c r="J36" i="6" s="1"/>
  <c r="K35" i="4"/>
  <c r="J35" i="6" s="1"/>
  <c r="K33" i="4"/>
  <c r="K31" i="4"/>
  <c r="K30" i="4"/>
  <c r="L30" i="4" s="1"/>
  <c r="K29" i="4"/>
  <c r="K28" i="4"/>
  <c r="K27" i="4"/>
  <c r="K26" i="4"/>
  <c r="K25" i="4"/>
  <c r="K21" i="4"/>
  <c r="K20" i="4"/>
  <c r="K19" i="4"/>
  <c r="L19" i="4" s="1"/>
  <c r="K18" i="4"/>
  <c r="K17" i="4"/>
  <c r="K16" i="4"/>
  <c r="L16" i="4"/>
  <c r="K15" i="4"/>
  <c r="K14" i="4"/>
  <c r="K13" i="4"/>
  <c r="K12" i="4"/>
  <c r="L12" i="4" s="1"/>
  <c r="K11" i="4"/>
  <c r="K10" i="4"/>
  <c r="K9" i="4"/>
  <c r="J9" i="6"/>
  <c r="L92" i="6"/>
  <c r="G102" i="4"/>
  <c r="G105" i="4" s="1"/>
  <c r="G84" i="4"/>
  <c r="F86" i="6"/>
  <c r="G35" i="4"/>
  <c r="F35" i="6" s="1"/>
  <c r="G41" i="4"/>
  <c r="F42" i="6"/>
  <c r="F11" i="4"/>
  <c r="F10" i="4" s="1"/>
  <c r="F12" i="4"/>
  <c r="F15" i="4"/>
  <c r="F16" i="4"/>
  <c r="F18" i="4"/>
  <c r="F17" i="4" s="1"/>
  <c r="F19" i="4"/>
  <c r="F21" i="4"/>
  <c r="F20" i="4" s="1"/>
  <c r="F26" i="4"/>
  <c r="F27" i="4"/>
  <c r="F25" i="4" s="1"/>
  <c r="F28" i="4"/>
  <c r="F29" i="4"/>
  <c r="F30" i="4"/>
  <c r="F31" i="4"/>
  <c r="F33" i="4"/>
  <c r="F36" i="4"/>
  <c r="E36" i="6" s="1"/>
  <c r="F37" i="4"/>
  <c r="E37" i="6" s="1"/>
  <c r="F38" i="4"/>
  <c r="E38" i="6" s="1"/>
  <c r="E39" i="6"/>
  <c r="F39" i="4"/>
  <c r="E40" i="6" s="1"/>
  <c r="F40" i="4"/>
  <c r="E41" i="6" s="1"/>
  <c r="F42" i="4"/>
  <c r="E43" i="6" s="1"/>
  <c r="F43" i="4"/>
  <c r="E44" i="6" s="1"/>
  <c r="F44" i="4"/>
  <c r="E45" i="6" s="1"/>
  <c r="E13" i="5"/>
  <c r="E9" i="5"/>
  <c r="E21" i="5"/>
  <c r="L16" i="5"/>
  <c r="K16" i="5"/>
  <c r="H16" i="5"/>
  <c r="E16" i="5"/>
  <c r="L35" i="5"/>
  <c r="K35" i="5"/>
  <c r="H35" i="5"/>
  <c r="E35" i="5"/>
  <c r="E17" i="5"/>
  <c r="L20" i="5"/>
  <c r="K20" i="5"/>
  <c r="H20" i="5"/>
  <c r="E20" i="5"/>
  <c r="E46" i="5"/>
  <c r="E39" i="5"/>
  <c r="E40" i="5" s="1"/>
  <c r="L34" i="5"/>
  <c r="K34" i="5" s="1"/>
  <c r="H34" i="5"/>
  <c r="E34" i="5"/>
  <c r="E28" i="5"/>
  <c r="L19" i="5"/>
  <c r="K19" i="5"/>
  <c r="H19" i="5"/>
  <c r="E19" i="5"/>
  <c r="H10" i="5"/>
  <c r="L12" i="5"/>
  <c r="K12" i="5" s="1"/>
  <c r="H12" i="5"/>
  <c r="E12" i="5"/>
  <c r="L53" i="5"/>
  <c r="K53" i="5" s="1"/>
  <c r="H53" i="5"/>
  <c r="E53" i="5"/>
  <c r="L51" i="5"/>
  <c r="K51" i="5" s="1"/>
  <c r="H51" i="5"/>
  <c r="E51" i="5"/>
  <c r="I49" i="5"/>
  <c r="L49" i="5" s="1"/>
  <c r="K49" i="5" s="1"/>
  <c r="F49" i="5"/>
  <c r="L48" i="5"/>
  <c r="K48" i="5"/>
  <c r="H48" i="5"/>
  <c r="E48" i="5"/>
  <c r="L47" i="5"/>
  <c r="K47" i="5"/>
  <c r="H47" i="5"/>
  <c r="E47" i="5"/>
  <c r="L46" i="5"/>
  <c r="K46" i="5"/>
  <c r="H46" i="5"/>
  <c r="F45" i="5"/>
  <c r="L44" i="5"/>
  <c r="K44" i="5"/>
  <c r="H44" i="5"/>
  <c r="E44" i="5"/>
  <c r="L43" i="5"/>
  <c r="K43" i="5"/>
  <c r="H43" i="5"/>
  <c r="E43" i="5"/>
  <c r="L42" i="5"/>
  <c r="K42" i="5"/>
  <c r="H42" i="5"/>
  <c r="E42" i="5"/>
  <c r="I41" i="5"/>
  <c r="H41" i="5"/>
  <c r="E41" i="5"/>
  <c r="I40" i="5"/>
  <c r="H40" i="5" s="1"/>
  <c r="F40" i="5"/>
  <c r="L40" i="5" s="1"/>
  <c r="K40" i="5" s="1"/>
  <c r="L39" i="5"/>
  <c r="K39" i="5" s="1"/>
  <c r="H39" i="5"/>
  <c r="L38" i="5"/>
  <c r="K38" i="5"/>
  <c r="H38" i="5"/>
  <c r="E38" i="5"/>
  <c r="L33" i="5"/>
  <c r="K33" i="5"/>
  <c r="H33" i="5"/>
  <c r="E33" i="5"/>
  <c r="L32" i="5"/>
  <c r="K32" i="5"/>
  <c r="H32" i="5"/>
  <c r="E32" i="5"/>
  <c r="L31" i="5"/>
  <c r="K31" i="5"/>
  <c r="H31" i="5"/>
  <c r="E31" i="5"/>
  <c r="L30" i="5"/>
  <c r="K30" i="5"/>
  <c r="H30" i="5"/>
  <c r="E30" i="5"/>
  <c r="I29" i="5"/>
  <c r="I36" i="5" s="1"/>
  <c r="H36" i="5" s="1"/>
  <c r="H29" i="5"/>
  <c r="F29" i="5"/>
  <c r="E29" i="5" s="1"/>
  <c r="L28" i="5"/>
  <c r="K28" i="5"/>
  <c r="H28" i="5"/>
  <c r="L27" i="5"/>
  <c r="K27" i="5"/>
  <c r="H27" i="5"/>
  <c r="E27" i="5"/>
  <c r="L26" i="5"/>
  <c r="K26" i="5"/>
  <c r="H26" i="5"/>
  <c r="E26" i="5"/>
  <c r="L25" i="5"/>
  <c r="K25" i="5"/>
  <c r="H25" i="5"/>
  <c r="E25" i="5"/>
  <c r="L24" i="5"/>
  <c r="K24" i="5"/>
  <c r="H24" i="5"/>
  <c r="E24" i="5"/>
  <c r="L23" i="5"/>
  <c r="K23" i="5"/>
  <c r="H23" i="5"/>
  <c r="E23" i="5"/>
  <c r="I22" i="5"/>
  <c r="F22" i="5"/>
  <c r="F36" i="5" s="1"/>
  <c r="F37" i="5" s="1"/>
  <c r="L18" i="5"/>
  <c r="K18" i="5" s="1"/>
  <c r="H18" i="5"/>
  <c r="E18" i="5"/>
  <c r="I17" i="5"/>
  <c r="H17" i="5" s="1"/>
  <c r="L15" i="5"/>
  <c r="K15" i="5"/>
  <c r="H15" i="5"/>
  <c r="E15" i="5"/>
  <c r="L14" i="5"/>
  <c r="K14" i="5"/>
  <c r="H14" i="5"/>
  <c r="E14" i="5"/>
  <c r="I13" i="5"/>
  <c r="I9" i="5"/>
  <c r="L9" i="5" s="1"/>
  <c r="K9" i="5" s="1"/>
  <c r="L11" i="5"/>
  <c r="K11" i="5" s="1"/>
  <c r="H11" i="5"/>
  <c r="E11" i="5"/>
  <c r="G67" i="4"/>
  <c r="J41" i="4"/>
  <c r="I42" i="6" s="1"/>
  <c r="I107" i="4"/>
  <c r="H112" i="6" s="1"/>
  <c r="H108" i="6"/>
  <c r="I103" i="4"/>
  <c r="H106" i="6" s="1"/>
  <c r="I100" i="4"/>
  <c r="H103" i="6" s="1"/>
  <c r="I85" i="4"/>
  <c r="H87" i="6" s="1"/>
  <c r="H85" i="6"/>
  <c r="I83" i="4"/>
  <c r="H84" i="6" s="1"/>
  <c r="I82" i="4"/>
  <c r="H83" i="6" s="1"/>
  <c r="I81" i="4"/>
  <c r="H82" i="6"/>
  <c r="I80" i="4"/>
  <c r="H81" i="6" s="1"/>
  <c r="I79" i="4"/>
  <c r="H80" i="6" s="1"/>
  <c r="I78" i="4"/>
  <c r="H79" i="6" s="1"/>
  <c r="I76" i="4"/>
  <c r="H77" i="6" s="1"/>
  <c r="I75" i="4"/>
  <c r="H76" i="6" s="1"/>
  <c r="I74" i="4"/>
  <c r="H75" i="6" s="1"/>
  <c r="I72" i="4"/>
  <c r="H73" i="6" s="1"/>
  <c r="I71" i="4"/>
  <c r="H72" i="6" s="1"/>
  <c r="I70" i="4"/>
  <c r="H71" i="6" s="1"/>
  <c r="I69" i="4"/>
  <c r="H70" i="6" s="1"/>
  <c r="I68" i="4"/>
  <c r="H69" i="6" s="1"/>
  <c r="I66" i="4"/>
  <c r="H67" i="6" s="1"/>
  <c r="I65" i="4"/>
  <c r="H66" i="6" s="1"/>
  <c r="I63" i="4"/>
  <c r="H64" i="6" s="1"/>
  <c r="I62" i="4"/>
  <c r="H63" i="6" s="1"/>
  <c r="I61" i="4"/>
  <c r="H62" i="6" s="1"/>
  <c r="I60" i="4"/>
  <c r="H61" i="6" s="1"/>
  <c r="I59" i="4"/>
  <c r="H60" i="6" s="1"/>
  <c r="I58" i="4"/>
  <c r="H59" i="6" s="1"/>
  <c r="I57" i="4"/>
  <c r="H58" i="6" s="1"/>
  <c r="I56" i="4"/>
  <c r="H57" i="6" s="1"/>
  <c r="I55" i="4"/>
  <c r="H56" i="6" s="1"/>
  <c r="I50" i="4"/>
  <c r="H51" i="6" s="1"/>
  <c r="I49" i="4"/>
  <c r="H50" i="6" s="1"/>
  <c r="I44" i="4"/>
  <c r="H45" i="6" s="1"/>
  <c r="I43" i="4"/>
  <c r="H44" i="6" s="1"/>
  <c r="I42" i="4"/>
  <c r="H43" i="6" s="1"/>
  <c r="I41" i="4"/>
  <c r="H42" i="6" s="1"/>
  <c r="I40" i="4"/>
  <c r="H41" i="6" s="1"/>
  <c r="I39" i="4"/>
  <c r="H40" i="6" s="1"/>
  <c r="H39" i="6"/>
  <c r="I38" i="4"/>
  <c r="H38" i="6" s="1"/>
  <c r="I37" i="4"/>
  <c r="H37" i="6" s="1"/>
  <c r="I36" i="4"/>
  <c r="H36" i="6" s="1"/>
  <c r="I35" i="4"/>
  <c r="H35" i="6" s="1"/>
  <c r="I31" i="4"/>
  <c r="I30" i="4"/>
  <c r="I29" i="4"/>
  <c r="I28" i="4"/>
  <c r="I27" i="4"/>
  <c r="I26" i="4"/>
  <c r="I25" i="4"/>
  <c r="I21" i="4"/>
  <c r="I20" i="4"/>
  <c r="I19" i="4"/>
  <c r="I18" i="4"/>
  <c r="I16" i="4"/>
  <c r="I15" i="4"/>
  <c r="I12" i="4"/>
  <c r="F103" i="4"/>
  <c r="F104" i="4"/>
  <c r="E107" i="6" s="1"/>
  <c r="E108" i="6"/>
  <c r="F85" i="4"/>
  <c r="E87" i="6"/>
  <c r="F54" i="4"/>
  <c r="E55" i="6" s="1"/>
  <c r="F55" i="4"/>
  <c r="E56" i="6"/>
  <c r="F56" i="4"/>
  <c r="E57" i="6" s="1"/>
  <c r="F57" i="4"/>
  <c r="E58" i="6" s="1"/>
  <c r="F58" i="4"/>
  <c r="E59" i="6" s="1"/>
  <c r="F59" i="4"/>
  <c r="E60" i="6" s="1"/>
  <c r="F60" i="4"/>
  <c r="E61" i="6" s="1"/>
  <c r="F61" i="4"/>
  <c r="E62" i="6" s="1"/>
  <c r="F62" i="4"/>
  <c r="E63" i="6" s="1"/>
  <c r="F63" i="4"/>
  <c r="E64" i="6" s="1"/>
  <c r="F64" i="4"/>
  <c r="E65" i="6" s="1"/>
  <c r="F65" i="4"/>
  <c r="E66" i="6" s="1"/>
  <c r="F66" i="4"/>
  <c r="E67" i="6" s="1"/>
  <c r="I11" i="4"/>
  <c r="F107" i="4"/>
  <c r="E112" i="6" s="1"/>
  <c r="E85" i="6"/>
  <c r="F83" i="4"/>
  <c r="E84" i="6"/>
  <c r="F82" i="4"/>
  <c r="E83" i="6" s="1"/>
  <c r="F81" i="4"/>
  <c r="E82" i="6"/>
  <c r="F80" i="4"/>
  <c r="E81" i="6" s="1"/>
  <c r="F79" i="4"/>
  <c r="E80" i="6"/>
  <c r="F78" i="4"/>
  <c r="E79" i="6" s="1"/>
  <c r="F77" i="4"/>
  <c r="E78" i="6" s="1"/>
  <c r="F76" i="4"/>
  <c r="E77" i="6" s="1"/>
  <c r="F75" i="4"/>
  <c r="E76" i="6" s="1"/>
  <c r="F74" i="4"/>
  <c r="E75" i="6"/>
  <c r="F73" i="4"/>
  <c r="E74" i="6" s="1"/>
  <c r="F72" i="4"/>
  <c r="E73" i="6"/>
  <c r="F71" i="4"/>
  <c r="E72" i="6" s="1"/>
  <c r="F70" i="4"/>
  <c r="E71" i="6" s="1"/>
  <c r="F69" i="4"/>
  <c r="E70" i="6" s="1"/>
  <c r="F68" i="4"/>
  <c r="F67" i="4" s="1"/>
  <c r="E68" i="6" s="1"/>
  <c r="M107" i="4"/>
  <c r="L112" i="6" s="1"/>
  <c r="L108" i="6"/>
  <c r="M103" i="4"/>
  <c r="M102" i="4"/>
  <c r="L105" i="6" s="1"/>
  <c r="M98" i="4"/>
  <c r="L101" i="6" s="1"/>
  <c r="M94" i="4"/>
  <c r="L97" i="6" s="1"/>
  <c r="M88" i="4"/>
  <c r="L90" i="6" s="1"/>
  <c r="M85" i="4"/>
  <c r="L85" i="6"/>
  <c r="M83" i="4"/>
  <c r="L84" i="6" s="1"/>
  <c r="M82" i="4"/>
  <c r="M81" i="4"/>
  <c r="L82" i="6" s="1"/>
  <c r="M80" i="4"/>
  <c r="L81" i="6"/>
  <c r="M79" i="4"/>
  <c r="L80" i="6" s="1"/>
  <c r="M78" i="4"/>
  <c r="L78" i="4" s="1"/>
  <c r="M76" i="4"/>
  <c r="L77" i="6" s="1"/>
  <c r="M75" i="4"/>
  <c r="L76" i="6"/>
  <c r="M74" i="4"/>
  <c r="L75" i="6" s="1"/>
  <c r="M73" i="4"/>
  <c r="L74" i="6" s="1"/>
  <c r="M72" i="4"/>
  <c r="L73" i="6" s="1"/>
  <c r="M71" i="4"/>
  <c r="L72" i="6" s="1"/>
  <c r="M70" i="4"/>
  <c r="L71" i="6" s="1"/>
  <c r="M69" i="4"/>
  <c r="L70" i="6" s="1"/>
  <c r="M68" i="4"/>
  <c r="L69" i="6" s="1"/>
  <c r="M66" i="4"/>
  <c r="L67" i="6"/>
  <c r="M65" i="4"/>
  <c r="L66" i="6" s="1"/>
  <c r="M63" i="4"/>
  <c r="L64" i="6" s="1"/>
  <c r="M62" i="4"/>
  <c r="L63" i="6" s="1"/>
  <c r="M61" i="4"/>
  <c r="L62" i="6" s="1"/>
  <c r="M60" i="4"/>
  <c r="L61" i="6" s="1"/>
  <c r="M59" i="4"/>
  <c r="L60" i="6"/>
  <c r="M58" i="4"/>
  <c r="M57" i="4"/>
  <c r="L58" i="6"/>
  <c r="M56" i="4"/>
  <c r="M55" i="4"/>
  <c r="L56" i="6" s="1"/>
  <c r="M50" i="4"/>
  <c r="L51" i="6" s="1"/>
  <c r="M49" i="4"/>
  <c r="L50" i="6" s="1"/>
  <c r="M44" i="4"/>
  <c r="L45" i="6"/>
  <c r="M43" i="4"/>
  <c r="L44" i="6" s="1"/>
  <c r="M42" i="4"/>
  <c r="L43" i="6"/>
  <c r="M40" i="4"/>
  <c r="L41" i="6" s="1"/>
  <c r="M39" i="4"/>
  <c r="L40" i="6" s="1"/>
  <c r="L39" i="6"/>
  <c r="M38" i="4"/>
  <c r="L38" i="4" s="1"/>
  <c r="K38" i="6" s="1"/>
  <c r="M37" i="4"/>
  <c r="L37" i="6" s="1"/>
  <c r="M36" i="4"/>
  <c r="L36" i="6" s="1"/>
  <c r="M31" i="4"/>
  <c r="M30" i="4"/>
  <c r="M29" i="4"/>
  <c r="L29" i="4" s="1"/>
  <c r="M28" i="4"/>
  <c r="M27" i="4"/>
  <c r="L27" i="4" s="1"/>
  <c r="M26" i="4"/>
  <c r="M25" i="4"/>
  <c r="M21" i="4"/>
  <c r="L21" i="4"/>
  <c r="M20" i="4"/>
  <c r="M18" i="4"/>
  <c r="M15" i="4"/>
  <c r="L15" i="4" s="1"/>
  <c r="M14" i="4"/>
  <c r="L14" i="4" s="1"/>
  <c r="M12" i="4"/>
  <c r="M11" i="4"/>
  <c r="E49" i="5"/>
  <c r="E50" i="5" s="1"/>
  <c r="E45" i="5"/>
  <c r="L10" i="5"/>
  <c r="K10" i="5" s="1"/>
  <c r="E22" i="5"/>
  <c r="F50" i="5"/>
  <c r="H13" i="5"/>
  <c r="H22" i="5"/>
  <c r="L41" i="5"/>
  <c r="K41" i="5" s="1"/>
  <c r="I45" i="5"/>
  <c r="I50" i="5" s="1"/>
  <c r="H50" i="5" s="1"/>
  <c r="L45" i="5"/>
  <c r="K45" i="5" s="1"/>
  <c r="L22" i="5"/>
  <c r="K22" i="5"/>
  <c r="L50" i="5"/>
  <c r="K50" i="5" s="1"/>
  <c r="K108" i="4"/>
  <c r="J113" i="6" s="1"/>
  <c r="G113" i="6"/>
  <c r="I109" i="4"/>
  <c r="H114" i="6" s="1"/>
  <c r="K110" i="4"/>
  <c r="J115" i="6" s="1"/>
  <c r="G115" i="6"/>
  <c r="K109" i="4"/>
  <c r="L109" i="4" s="1"/>
  <c r="K114" i="6" s="1"/>
  <c r="G114" i="6"/>
  <c r="L20" i="4"/>
  <c r="L18" i="4"/>
  <c r="L71" i="4"/>
  <c r="K72" i="6" s="1"/>
  <c r="K92" i="6"/>
  <c r="H9" i="5"/>
  <c r="J47" i="6"/>
  <c r="J49" i="6"/>
  <c r="J55" i="6"/>
  <c r="J103" i="6"/>
  <c r="J107" i="6"/>
  <c r="E92" i="6"/>
  <c r="E114" i="6"/>
  <c r="K85" i="6"/>
  <c r="L94" i="4"/>
  <c r="K97" i="6" s="1"/>
  <c r="L98" i="4"/>
  <c r="K101" i="6" s="1"/>
  <c r="L102" i="4"/>
  <c r="K105" i="6" s="1"/>
  <c r="K108" i="6"/>
  <c r="F84" i="4"/>
  <c r="E86" i="6" s="1"/>
  <c r="L13" i="5"/>
  <c r="K13" i="5" s="1"/>
  <c r="K90" i="4"/>
  <c r="J93" i="6" s="1"/>
  <c r="F100" i="6"/>
  <c r="H92" i="6"/>
  <c r="J74" i="6"/>
  <c r="F52" i="5"/>
  <c r="G45" i="4"/>
  <c r="F46" i="6" s="1"/>
  <c r="J114" i="6"/>
  <c r="L42" i="4"/>
  <c r="K43" i="6"/>
  <c r="L59" i="4"/>
  <c r="K60" i="6" s="1"/>
  <c r="L63" i="4"/>
  <c r="K64" i="6" s="1"/>
  <c r="L11" i="4"/>
  <c r="L33" i="4"/>
  <c r="M52" i="4"/>
  <c r="L53" i="6" s="1"/>
  <c r="M97" i="4"/>
  <c r="I105" i="6"/>
  <c r="L80" i="4"/>
  <c r="K81" i="6"/>
  <c r="K79" i="6"/>
  <c r="L62" i="4"/>
  <c r="K63" i="6" s="1"/>
  <c r="L40" i="4"/>
  <c r="K41" i="6" s="1"/>
  <c r="L37" i="4"/>
  <c r="K37" i="6" s="1"/>
  <c r="J109" i="6"/>
  <c r="M35" i="4"/>
  <c r="L35" i="6" s="1"/>
  <c r="L65" i="4"/>
  <c r="K66" i="6" s="1"/>
  <c r="M84" i="4"/>
  <c r="L86" i="6" s="1"/>
  <c r="I17" i="4"/>
  <c r="I33" i="4"/>
  <c r="F14" i="4"/>
  <c r="L25" i="4"/>
  <c r="L51" i="4"/>
  <c r="K52" i="6" s="1"/>
  <c r="L34" i="4"/>
  <c r="I86" i="6"/>
  <c r="I89" i="4"/>
  <c r="H91" i="6" s="1"/>
  <c r="L100" i="4"/>
  <c r="K103" i="6" s="1"/>
  <c r="L54" i="4"/>
  <c r="K55" i="6" s="1"/>
  <c r="L66" i="4"/>
  <c r="K67" i="6" s="1"/>
  <c r="L60" i="4"/>
  <c r="K61" i="6" s="1"/>
  <c r="L50" i="4"/>
  <c r="K51" i="6" s="1"/>
  <c r="K39" i="6"/>
  <c r="F97" i="4"/>
  <c r="E100" i="6" s="1"/>
  <c r="L23" i="4"/>
  <c r="M41" i="4"/>
  <c r="L42" i="6" s="1"/>
  <c r="I10" i="4"/>
  <c r="F47" i="6"/>
  <c r="I52" i="4"/>
  <c r="H53" i="6" s="1"/>
  <c r="L77" i="4"/>
  <c r="K78" i="6" s="1"/>
  <c r="L100" i="6"/>
  <c r="F101" i="4"/>
  <c r="E104" i="6" s="1"/>
  <c r="F54" i="5" l="1"/>
  <c r="L59" i="6"/>
  <c r="L58" i="4"/>
  <c r="K59" i="6" s="1"/>
  <c r="L83" i="6"/>
  <c r="L82" i="4"/>
  <c r="K83" i="6" s="1"/>
  <c r="L106" i="6"/>
  <c r="L103" i="4"/>
  <c r="K106" i="6" s="1"/>
  <c r="L83" i="4"/>
  <c r="K84" i="6" s="1"/>
  <c r="E36" i="5"/>
  <c r="L57" i="6"/>
  <c r="L56" i="4"/>
  <c r="K57" i="6" s="1"/>
  <c r="L47" i="4"/>
  <c r="K48" i="6" s="1"/>
  <c r="J48" i="6"/>
  <c r="J82" i="6"/>
  <c r="L81" i="4"/>
  <c r="K82" i="6" s="1"/>
  <c r="L89" i="4"/>
  <c r="K91" i="6" s="1"/>
  <c r="L41" i="4"/>
  <c r="K42" i="6" s="1"/>
  <c r="J13" i="4"/>
  <c r="E90" i="6"/>
  <c r="L36" i="4"/>
  <c r="K36" i="6" s="1"/>
  <c r="F46" i="4"/>
  <c r="E47" i="6" s="1"/>
  <c r="I21" i="5"/>
  <c r="L38" i="6"/>
  <c r="L87" i="6"/>
  <c r="L85" i="4"/>
  <c r="K87" i="6" s="1"/>
  <c r="E69" i="6"/>
  <c r="J56" i="6"/>
  <c r="L55" i="4"/>
  <c r="K56" i="6" s="1"/>
  <c r="J73" i="6"/>
  <c r="L72" i="4"/>
  <c r="K73" i="6" s="1"/>
  <c r="L32" i="4"/>
  <c r="H13" i="6"/>
  <c r="K20" i="6"/>
  <c r="F13" i="4"/>
  <c r="F9" i="4" s="1"/>
  <c r="F68" i="6"/>
  <c r="G86" i="4"/>
  <c r="F88" i="6" s="1"/>
  <c r="E37" i="5"/>
  <c r="J50" i="6"/>
  <c r="L49" i="4"/>
  <c r="K50" i="6" s="1"/>
  <c r="L64" i="4"/>
  <c r="K65" i="6" s="1"/>
  <c r="J65" i="6"/>
  <c r="I67" i="4"/>
  <c r="H68" i="6" s="1"/>
  <c r="I68" i="6"/>
  <c r="E106" i="6"/>
  <c r="F102" i="4"/>
  <c r="J44" i="6"/>
  <c r="L43" i="4"/>
  <c r="K44" i="6" s="1"/>
  <c r="I97" i="4"/>
  <c r="H100" i="6" s="1"/>
  <c r="H101" i="6"/>
  <c r="H33" i="6"/>
  <c r="L33" i="6"/>
  <c r="K33" i="6" s="1"/>
  <c r="L69" i="4"/>
  <c r="K70" i="6" s="1"/>
  <c r="M89" i="4"/>
  <c r="L91" i="6" s="1"/>
  <c r="F35" i="4"/>
  <c r="E35" i="6" s="1"/>
  <c r="H95" i="6"/>
  <c r="F90" i="4"/>
  <c r="F95" i="4" s="1"/>
  <c r="F96" i="4" s="1"/>
  <c r="E99" i="6" s="1"/>
  <c r="E52" i="5"/>
  <c r="E54" i="5" s="1"/>
  <c r="H45" i="5"/>
  <c r="M67" i="4"/>
  <c r="L68" i="6" s="1"/>
  <c r="L36" i="5"/>
  <c r="K36" i="5" s="1"/>
  <c r="L29" i="5"/>
  <c r="K29" i="5" s="1"/>
  <c r="L79" i="6"/>
  <c r="L17" i="5"/>
  <c r="K17" i="5" s="1"/>
  <c r="H49" i="5"/>
  <c r="L31" i="4"/>
  <c r="J45" i="6"/>
  <c r="L44" i="4"/>
  <c r="K45" i="6" s="1"/>
  <c r="J58" i="6"/>
  <c r="L57" i="4"/>
  <c r="K58" i="6" s="1"/>
  <c r="J80" i="6"/>
  <c r="L79" i="4"/>
  <c r="K80" i="6" s="1"/>
  <c r="E102" i="6"/>
  <c r="K21" i="6"/>
  <c r="K22" i="6"/>
  <c r="H17" i="6"/>
  <c r="L17" i="6"/>
  <c r="K17" i="6" s="1"/>
  <c r="L91" i="4"/>
  <c r="K94" i="6" s="1"/>
  <c r="H94" i="6"/>
  <c r="L39" i="4"/>
  <c r="K40" i="6" s="1"/>
  <c r="G87" i="4"/>
  <c r="F89" i="6" s="1"/>
  <c r="F52" i="4"/>
  <c r="E53" i="6" s="1"/>
  <c r="L52" i="4"/>
  <c r="K53" i="6" s="1"/>
  <c r="L10" i="4"/>
  <c r="J105" i="4"/>
  <c r="J106" i="4" s="1"/>
  <c r="I101" i="4"/>
  <c r="H104" i="6" s="1"/>
  <c r="I104" i="6"/>
  <c r="M101" i="4"/>
  <c r="L104" i="6" s="1"/>
  <c r="H93" i="6"/>
  <c r="I95" i="4"/>
  <c r="H98" i="6" s="1"/>
  <c r="M90" i="4"/>
  <c r="L93" i="6" s="1"/>
  <c r="I93" i="6"/>
  <c r="I98" i="6"/>
  <c r="J96" i="4"/>
  <c r="L61" i="4"/>
  <c r="K62" i="6" s="1"/>
  <c r="M46" i="4"/>
  <c r="L47" i="6" s="1"/>
  <c r="J86" i="4"/>
  <c r="I47" i="6"/>
  <c r="L28" i="4"/>
  <c r="L26" i="4"/>
  <c r="L22" i="4"/>
  <c r="L17" i="4"/>
  <c r="L24" i="4"/>
  <c r="G106" i="4"/>
  <c r="F110" i="6"/>
  <c r="F105" i="6"/>
  <c r="F98" i="6"/>
  <c r="M95" i="4"/>
  <c r="G96" i="4"/>
  <c r="F86" i="4"/>
  <c r="E88" i="6" s="1"/>
  <c r="L35" i="4"/>
  <c r="K35" i="6" s="1"/>
  <c r="E98" i="6"/>
  <c r="E93" i="6"/>
  <c r="L97" i="4"/>
  <c r="K100" i="6" s="1"/>
  <c r="L84" i="4"/>
  <c r="K86" i="6" s="1"/>
  <c r="L70" i="4"/>
  <c r="K71" i="6" s="1"/>
  <c r="L68" i="4"/>
  <c r="K69" i="6" s="1"/>
  <c r="J54" i="6"/>
  <c r="L75" i="4"/>
  <c r="K76" i="6" s="1"/>
  <c r="L88" i="4"/>
  <c r="K90" i="6" s="1"/>
  <c r="L107" i="4"/>
  <c r="K112" i="6" s="1"/>
  <c r="F41" i="4"/>
  <c r="E42" i="6" s="1"/>
  <c r="L93" i="4"/>
  <c r="K96" i="6" s="1"/>
  <c r="L67" i="4"/>
  <c r="K68" i="6" s="1"/>
  <c r="L92" i="4"/>
  <c r="K95" i="6" s="1"/>
  <c r="L76" i="4"/>
  <c r="K77" i="6" s="1"/>
  <c r="L74" i="4"/>
  <c r="K75" i="6" s="1"/>
  <c r="F105" i="4" l="1"/>
  <c r="E105" i="6"/>
  <c r="I37" i="5"/>
  <c r="L21" i="5"/>
  <c r="K21" i="5" s="1"/>
  <c r="H21" i="5"/>
  <c r="J9" i="4"/>
  <c r="M13" i="4"/>
  <c r="L13" i="4" s="1"/>
  <c r="M105" i="4"/>
  <c r="L110" i="6" s="1"/>
  <c r="L90" i="4"/>
  <c r="K93" i="6" s="1"/>
  <c r="I13" i="4"/>
  <c r="L101" i="4"/>
  <c r="K104" i="6" s="1"/>
  <c r="L46" i="4"/>
  <c r="K47" i="6" s="1"/>
  <c r="I110" i="6"/>
  <c r="I105" i="4"/>
  <c r="H110" i="6" s="1"/>
  <c r="I111" i="6"/>
  <c r="I106" i="4"/>
  <c r="H111" i="6" s="1"/>
  <c r="I99" i="6"/>
  <c r="I96" i="4"/>
  <c r="H99" i="6" s="1"/>
  <c r="M86" i="4"/>
  <c r="I88" i="6"/>
  <c r="I86" i="4"/>
  <c r="H88" i="6" s="1"/>
  <c r="F111" i="6"/>
  <c r="M106" i="4"/>
  <c r="L105" i="4"/>
  <c r="K110" i="6" s="1"/>
  <c r="L95" i="4"/>
  <c r="K98" i="6" s="1"/>
  <c r="L98" i="6"/>
  <c r="F99" i="6"/>
  <c r="M96" i="4"/>
  <c r="G108" i="4"/>
  <c r="F45" i="4"/>
  <c r="E9" i="6"/>
  <c r="H37" i="5" l="1"/>
  <c r="I52" i="5"/>
  <c r="L37" i="5"/>
  <c r="K37" i="5" s="1"/>
  <c r="I9" i="6"/>
  <c r="M9" i="4"/>
  <c r="I9" i="4"/>
  <c r="H9" i="6" s="1"/>
  <c r="J45" i="4"/>
  <c r="E110" i="6"/>
  <c r="F106" i="4"/>
  <c r="E111" i="6" s="1"/>
  <c r="L86" i="4"/>
  <c r="K88" i="6" s="1"/>
  <c r="L88" i="6"/>
  <c r="L106" i="4"/>
  <c r="K111" i="6" s="1"/>
  <c r="L111" i="6"/>
  <c r="L99" i="6"/>
  <c r="L96" i="4"/>
  <c r="K99" i="6" s="1"/>
  <c r="F113" i="6"/>
  <c r="E46" i="6"/>
  <c r="F87" i="4"/>
  <c r="J87" i="4" l="1"/>
  <c r="I45" i="4"/>
  <c r="H46" i="6" s="1"/>
  <c r="M45" i="4"/>
  <c r="I46" i="6"/>
  <c r="I54" i="5"/>
  <c r="H52" i="5"/>
  <c r="L52" i="5"/>
  <c r="K52" i="5" s="1"/>
  <c r="L9" i="4"/>
  <c r="K9" i="6" s="1"/>
  <c r="L9" i="6"/>
  <c r="E89" i="6"/>
  <c r="F108" i="4"/>
  <c r="L45" i="4" l="1"/>
  <c r="K46" i="6" s="1"/>
  <c r="L46" i="6"/>
  <c r="H54" i="5"/>
  <c r="L54" i="5"/>
  <c r="K54" i="5" s="1"/>
  <c r="I89" i="6"/>
  <c r="M87" i="4"/>
  <c r="I87" i="4"/>
  <c r="H89" i="6" s="1"/>
  <c r="J108" i="4"/>
  <c r="E113" i="6"/>
  <c r="F110" i="4"/>
  <c r="M108" i="4" l="1"/>
  <c r="I113" i="6"/>
  <c r="I108" i="4"/>
  <c r="L87" i="4"/>
  <c r="K89" i="6" s="1"/>
  <c r="L89" i="6"/>
  <c r="G110" i="4"/>
  <c r="E115" i="6"/>
  <c r="H113" i="6" l="1"/>
  <c r="I110" i="4"/>
  <c r="L108" i="4"/>
  <c r="K113" i="6" s="1"/>
  <c r="L113" i="6"/>
  <c r="F115" i="6"/>
  <c r="J110" i="4" l="1"/>
  <c r="H115" i="6"/>
  <c r="I115" i="6" l="1"/>
  <c r="M110" i="4"/>
  <c r="L115" i="6" l="1"/>
  <c r="L110" i="4"/>
  <c r="K115" i="6" s="1"/>
</calcChain>
</file>

<file path=xl/sharedStrings.xml><?xml version="1.0" encoding="utf-8"?>
<sst xmlns="http://schemas.openxmlformats.org/spreadsheetml/2006/main" count="346" uniqueCount="169">
  <si>
    <t>科　　　　　目</t>
  </si>
  <si>
    <t xml:space="preserve"> 介護保険事業収入</t>
  </si>
  <si>
    <t xml:space="preserve">  施設介護料収入</t>
  </si>
  <si>
    <t xml:space="preserve">   介護報酬収入（施設）</t>
  </si>
  <si>
    <t xml:space="preserve">   利用者負担金収入（一般）</t>
  </si>
  <si>
    <t xml:space="preserve">  居宅介護料収入</t>
  </si>
  <si>
    <t xml:space="preserve">  （介護報酬収入）</t>
  </si>
  <si>
    <t xml:space="preserve">   介護報酬収入（居宅）</t>
  </si>
  <si>
    <t xml:space="preserve">   介護予防報酬収入（居宅）</t>
  </si>
  <si>
    <t xml:space="preserve">  （利用者負担金収入）</t>
  </si>
  <si>
    <t xml:space="preserve">   介護負担金収入（一般）（居宅）</t>
  </si>
  <si>
    <t xml:space="preserve">   介護予防負担金収入（一般）（居宅</t>
  </si>
  <si>
    <t xml:space="preserve">  居宅介護支援介護料収入</t>
  </si>
  <si>
    <t xml:space="preserve">   居宅介護支援介護料収入</t>
  </si>
  <si>
    <t xml:space="preserve">  利用者等利用料収入</t>
  </si>
  <si>
    <t xml:space="preserve">   施設サービス利用料収入</t>
  </si>
  <si>
    <t xml:space="preserve">   居宅介護サービス利用料収入</t>
  </si>
  <si>
    <t xml:space="preserve">   食費収入（公費）</t>
  </si>
  <si>
    <t xml:space="preserve">   食費収入（一般）</t>
  </si>
  <si>
    <t xml:space="preserve">   居住費収入（公費）</t>
  </si>
  <si>
    <t xml:space="preserve">   居住費収入（一般）</t>
  </si>
  <si>
    <t xml:space="preserve">  その他の事業収入</t>
  </si>
  <si>
    <t xml:space="preserve"> 老人福祉事業収入</t>
  </si>
  <si>
    <t xml:space="preserve">   管理費収入（老人・運営）</t>
  </si>
  <si>
    <t xml:space="preserve">   その他の利用料収入（老人・運営）</t>
  </si>
  <si>
    <t xml:space="preserve">   補助金事業収入（老人・運営）</t>
  </si>
  <si>
    <t xml:space="preserve"> 借入金利息補助金収入</t>
  </si>
  <si>
    <t xml:space="preserve"> 経常経費寄附金収入</t>
  </si>
  <si>
    <t xml:space="preserve"> 受取利息配当金収入</t>
  </si>
  <si>
    <t xml:space="preserve"> その他の収入</t>
  </si>
  <si>
    <t xml:space="preserve">  受入研修費収入</t>
  </si>
  <si>
    <t xml:space="preserve">  利用者等外給食費収入</t>
  </si>
  <si>
    <t xml:space="preserve">  雑収入</t>
  </si>
  <si>
    <t xml:space="preserve"> 事業活動収入計</t>
  </si>
  <si>
    <t xml:space="preserve"> 人件費支出</t>
  </si>
  <si>
    <t xml:space="preserve">  職員給料支出</t>
  </si>
  <si>
    <t xml:space="preserve">  職員賞与支出</t>
  </si>
  <si>
    <t xml:space="preserve">  非常勤職員給与支出</t>
  </si>
  <si>
    <t xml:space="preserve">  退職給付支出</t>
  </si>
  <si>
    <t xml:space="preserve">  法定福利費支出（人件費）</t>
  </si>
  <si>
    <t xml:space="preserve"> 事業費支出</t>
  </si>
  <si>
    <t xml:space="preserve">  給食費支出</t>
  </si>
  <si>
    <t xml:space="preserve">  介護用品費支出</t>
  </si>
  <si>
    <t xml:space="preserve">  医薬品費支出</t>
  </si>
  <si>
    <t xml:space="preserve">  保健衛生費支出</t>
  </si>
  <si>
    <t xml:space="preserve">  医療費支出</t>
  </si>
  <si>
    <t xml:space="preserve">  被服費支出</t>
  </si>
  <si>
    <t xml:space="preserve">  教養娯楽費支出</t>
  </si>
  <si>
    <t xml:space="preserve">  水道光熱費支出（事業）</t>
  </si>
  <si>
    <t xml:space="preserve">  燃料費支出（事業）</t>
  </si>
  <si>
    <t xml:space="preserve">  消耗器具備品費支出</t>
  </si>
  <si>
    <t xml:space="preserve">  保険料支出（事業）</t>
  </si>
  <si>
    <t xml:space="preserve">  賃借料支出（事業）</t>
  </si>
  <si>
    <t xml:space="preserve">  車輌費支出</t>
  </si>
  <si>
    <t xml:space="preserve">  雑支出（事業）</t>
  </si>
  <si>
    <t xml:space="preserve"> 事務費支出</t>
  </si>
  <si>
    <t xml:space="preserve">  福利厚生費支出（事務）</t>
  </si>
  <si>
    <t xml:space="preserve">  職員被服費支出</t>
  </si>
  <si>
    <t xml:space="preserve">  旅費交通費支出（事務）</t>
  </si>
  <si>
    <t xml:space="preserve">  研修研究費支出</t>
  </si>
  <si>
    <t xml:space="preserve">  事務消耗品費支出</t>
  </si>
  <si>
    <t xml:space="preserve">  修繕費支出（事務）</t>
  </si>
  <si>
    <t xml:space="preserve">  通信運搬費支出（事務）</t>
  </si>
  <si>
    <t xml:space="preserve">  会議費支出（事務）</t>
  </si>
  <si>
    <t xml:space="preserve">  広報費支出（事務）</t>
  </si>
  <si>
    <t xml:space="preserve">  業務委託費支出</t>
  </si>
  <si>
    <t xml:space="preserve">  手数料支出（事務）</t>
  </si>
  <si>
    <t xml:space="preserve">  租税公課支出（事務）</t>
  </si>
  <si>
    <t xml:space="preserve">  保守料支出（事務）</t>
  </si>
  <si>
    <t xml:space="preserve">  渉外費支出（事務）</t>
  </si>
  <si>
    <t xml:space="preserve">  諸会費支出（事務）</t>
  </si>
  <si>
    <t xml:space="preserve">  雑支出</t>
  </si>
  <si>
    <t xml:space="preserve"> 支払利息支出</t>
  </si>
  <si>
    <t xml:space="preserve"> その他の支出</t>
  </si>
  <si>
    <t xml:space="preserve">  利用者等外給食費支出</t>
  </si>
  <si>
    <t xml:space="preserve"> 事業活動支出計</t>
  </si>
  <si>
    <t xml:space="preserve"> 事業活動資金収支差額</t>
  </si>
  <si>
    <t xml:space="preserve"> 設備資金借入金元金償還支出</t>
  </si>
  <si>
    <t xml:space="preserve"> ファイナンスリース債務の返済支出</t>
  </si>
  <si>
    <t xml:space="preserve"> 施設整備等支出計</t>
  </si>
  <si>
    <t xml:space="preserve"> 施設整備等資金収支差額</t>
  </si>
  <si>
    <t xml:space="preserve"> 積立資産取崩収入</t>
  </si>
  <si>
    <t xml:space="preserve">  退職給付引当資産取崩収入</t>
  </si>
  <si>
    <t xml:space="preserve"> 拠点区分間繰入金収入</t>
  </si>
  <si>
    <t xml:space="preserve"> サービス区分間繰入金収入</t>
  </si>
  <si>
    <t xml:space="preserve"> その他の活動収入計</t>
  </si>
  <si>
    <t xml:space="preserve"> 積立資産支出</t>
  </si>
  <si>
    <t xml:space="preserve">  退職給付引当資産支出</t>
  </si>
  <si>
    <t xml:space="preserve"> 拠点区分間繰入金支出</t>
  </si>
  <si>
    <t xml:space="preserve"> サービス区分間繰入金支出</t>
  </si>
  <si>
    <t xml:space="preserve"> その他の活動支出計</t>
  </si>
  <si>
    <t xml:space="preserve"> その他の活動資金収支差額</t>
  </si>
  <si>
    <t xml:space="preserve"> 予備費支出</t>
  </si>
  <si>
    <t xml:space="preserve"> 当期資金収支差額合計</t>
  </si>
  <si>
    <t xml:space="preserve"> 前期末支払資金残高</t>
  </si>
  <si>
    <t xml:space="preserve"> 当期末支払資金残高</t>
  </si>
  <si>
    <t>ケアハウスぐんま拠点区分</t>
    <rPh sb="8" eb="10">
      <t>キョテン</t>
    </rPh>
    <rPh sb="10" eb="12">
      <t>クブン</t>
    </rPh>
    <phoneticPr fontId="4"/>
  </si>
  <si>
    <t>和の郷拠点区分</t>
    <rPh sb="0" eb="1">
      <t>ナゴ</t>
    </rPh>
    <rPh sb="2" eb="3">
      <t>サト</t>
    </rPh>
    <rPh sb="3" eb="5">
      <t>キョテン</t>
    </rPh>
    <rPh sb="5" eb="7">
      <t>クブン</t>
    </rPh>
    <phoneticPr fontId="4"/>
  </si>
  <si>
    <t>当初予算</t>
    <rPh sb="0" eb="2">
      <t>トウショ</t>
    </rPh>
    <rPh sb="2" eb="4">
      <t>ヨサン</t>
    </rPh>
    <phoneticPr fontId="4"/>
  </si>
  <si>
    <t>補正額</t>
    <rPh sb="0" eb="2">
      <t>ホセイ</t>
    </rPh>
    <rPh sb="2" eb="3">
      <t>ガク</t>
    </rPh>
    <phoneticPr fontId="4"/>
  </si>
  <si>
    <t>補正予算額</t>
    <rPh sb="0" eb="2">
      <t>ホセイ</t>
    </rPh>
    <rPh sb="2" eb="4">
      <t>ヨサン</t>
    </rPh>
    <rPh sb="4" eb="5">
      <t>ガク</t>
    </rPh>
    <phoneticPr fontId="4"/>
  </si>
  <si>
    <t>法人全体</t>
    <rPh sb="0" eb="2">
      <t>ホウジン</t>
    </rPh>
    <rPh sb="2" eb="4">
      <t>ゼンタイ</t>
    </rPh>
    <phoneticPr fontId="4"/>
  </si>
  <si>
    <t>事業活動による収支</t>
    <rPh sb="0" eb="2">
      <t>ジギョウ</t>
    </rPh>
    <rPh sb="2" eb="4">
      <t>カツドウ</t>
    </rPh>
    <rPh sb="7" eb="9">
      <t>シュウシ</t>
    </rPh>
    <phoneticPr fontId="4"/>
  </si>
  <si>
    <t>その他の活動による収支</t>
    <rPh sb="2" eb="3">
      <t>タ</t>
    </rPh>
    <rPh sb="4" eb="6">
      <t>カツドウ</t>
    </rPh>
    <rPh sb="9" eb="11">
      <t>シュウシ</t>
    </rPh>
    <phoneticPr fontId="4"/>
  </si>
  <si>
    <t>収入</t>
    <rPh sb="0" eb="2">
      <t>シュウニュウ</t>
    </rPh>
    <phoneticPr fontId="4"/>
  </si>
  <si>
    <t>設備整備等による収支</t>
    <rPh sb="0" eb="2">
      <t>セツビ</t>
    </rPh>
    <rPh sb="2" eb="5">
      <t>セイビトウ</t>
    </rPh>
    <rPh sb="8" eb="10">
      <t>シュウシ</t>
    </rPh>
    <phoneticPr fontId="4"/>
  </si>
  <si>
    <t>支出</t>
    <rPh sb="0" eb="2">
      <t>シシュツ</t>
    </rPh>
    <phoneticPr fontId="4"/>
  </si>
  <si>
    <t>資金収支補正予算案</t>
    <rPh sb="0" eb="2">
      <t>シキン</t>
    </rPh>
    <rPh sb="2" eb="4">
      <t>シュウシ</t>
    </rPh>
    <rPh sb="4" eb="6">
      <t>ホセイ</t>
    </rPh>
    <rPh sb="6" eb="8">
      <t>ヨサン</t>
    </rPh>
    <rPh sb="8" eb="9">
      <t>アン</t>
    </rPh>
    <phoneticPr fontId="4"/>
  </si>
  <si>
    <t>理事会回数増</t>
    <rPh sb="0" eb="3">
      <t>リジカイ</t>
    </rPh>
    <rPh sb="3" eb="5">
      <t>カイスウ</t>
    </rPh>
    <rPh sb="5" eb="6">
      <t>ゾウ</t>
    </rPh>
    <phoneticPr fontId="4"/>
  </si>
  <si>
    <t>前施設長退職金・退職者増</t>
    <rPh sb="0" eb="1">
      <t>ゼン</t>
    </rPh>
    <rPh sb="1" eb="3">
      <t>シセツ</t>
    </rPh>
    <rPh sb="3" eb="4">
      <t>チョウ</t>
    </rPh>
    <rPh sb="4" eb="7">
      <t>タイショクキン</t>
    </rPh>
    <rPh sb="8" eb="11">
      <t>タイショクシャ</t>
    </rPh>
    <rPh sb="11" eb="12">
      <t>ゾウ</t>
    </rPh>
    <phoneticPr fontId="4"/>
  </si>
  <si>
    <t>26年度決算額に置き換え</t>
    <rPh sb="2" eb="4">
      <t>ネンド</t>
    </rPh>
    <rPh sb="4" eb="6">
      <t>ケッサン</t>
    </rPh>
    <rPh sb="6" eb="7">
      <t>ガク</t>
    </rPh>
    <rPh sb="8" eb="9">
      <t>オ</t>
    </rPh>
    <rPh sb="10" eb="11">
      <t>カ</t>
    </rPh>
    <phoneticPr fontId="4"/>
  </si>
  <si>
    <t>前施設長退職金（共済積立の取崩分）</t>
    <rPh sb="0" eb="1">
      <t>ゼン</t>
    </rPh>
    <rPh sb="1" eb="3">
      <t>シセツ</t>
    </rPh>
    <rPh sb="3" eb="4">
      <t>チョウ</t>
    </rPh>
    <rPh sb="4" eb="6">
      <t>タイショク</t>
    </rPh>
    <rPh sb="6" eb="7">
      <t>キン</t>
    </rPh>
    <rPh sb="8" eb="10">
      <t>キョウサイ</t>
    </rPh>
    <rPh sb="10" eb="12">
      <t>ツミタテ</t>
    </rPh>
    <rPh sb="13" eb="15">
      <t>トリクズシ</t>
    </rPh>
    <rPh sb="15" eb="16">
      <t>ブン</t>
    </rPh>
    <phoneticPr fontId="4"/>
  </si>
  <si>
    <t>香典花輪件数増</t>
    <rPh sb="0" eb="2">
      <t>コウデン</t>
    </rPh>
    <rPh sb="2" eb="4">
      <t>ハナワ</t>
    </rPh>
    <rPh sb="4" eb="6">
      <t>ケンスウ</t>
    </rPh>
    <rPh sb="6" eb="7">
      <t>ゾウ</t>
    </rPh>
    <phoneticPr fontId="4"/>
  </si>
  <si>
    <t>携帯電話など通信料増</t>
    <rPh sb="0" eb="2">
      <t>ケイタイ</t>
    </rPh>
    <rPh sb="2" eb="4">
      <t>デンワ</t>
    </rPh>
    <rPh sb="6" eb="8">
      <t>ツウシン</t>
    </rPh>
    <rPh sb="8" eb="9">
      <t>リョウ</t>
    </rPh>
    <rPh sb="9" eb="10">
      <t>ゾウ</t>
    </rPh>
    <phoneticPr fontId="4"/>
  </si>
  <si>
    <t>ケアハウス雨漏り等</t>
    <rPh sb="5" eb="7">
      <t>アマモ</t>
    </rPh>
    <rPh sb="8" eb="9">
      <t>トウ</t>
    </rPh>
    <phoneticPr fontId="4"/>
  </si>
  <si>
    <t>前施設長退職金共済（積立を上回る額）</t>
    <rPh sb="0" eb="1">
      <t>ゼン</t>
    </rPh>
    <rPh sb="1" eb="3">
      <t>シセツ</t>
    </rPh>
    <rPh sb="3" eb="4">
      <t>チョウ</t>
    </rPh>
    <rPh sb="4" eb="6">
      <t>タイショク</t>
    </rPh>
    <rPh sb="6" eb="7">
      <t>キン</t>
    </rPh>
    <rPh sb="7" eb="9">
      <t>キョウサイ</t>
    </rPh>
    <rPh sb="10" eb="12">
      <t>ツミタテ</t>
    </rPh>
    <rPh sb="13" eb="15">
      <t>ウワマワ</t>
    </rPh>
    <rPh sb="16" eb="17">
      <t>ガク</t>
    </rPh>
    <phoneticPr fontId="4"/>
  </si>
  <si>
    <t>介護予防の利用者減</t>
    <rPh sb="0" eb="2">
      <t>カイゴ</t>
    </rPh>
    <rPh sb="2" eb="4">
      <t>ヨボウ</t>
    </rPh>
    <rPh sb="5" eb="8">
      <t>リヨウシャ</t>
    </rPh>
    <rPh sb="8" eb="9">
      <t>ゲン</t>
    </rPh>
    <phoneticPr fontId="4"/>
  </si>
  <si>
    <t>産休育休退職者増</t>
    <rPh sb="0" eb="2">
      <t>サンキュウ</t>
    </rPh>
    <rPh sb="2" eb="3">
      <t>ソダ</t>
    </rPh>
    <rPh sb="3" eb="4">
      <t>キュウ</t>
    </rPh>
    <rPh sb="4" eb="7">
      <t>タイショクシャ</t>
    </rPh>
    <rPh sb="7" eb="8">
      <t>ゾウ</t>
    </rPh>
    <phoneticPr fontId="4"/>
  </si>
  <si>
    <t>特養→ケアハウスへの繰入金減少</t>
    <rPh sb="0" eb="2">
      <t>トクヨウ</t>
    </rPh>
    <rPh sb="10" eb="12">
      <t>クリイレ</t>
    </rPh>
    <rPh sb="12" eb="13">
      <t>キン</t>
    </rPh>
    <rPh sb="13" eb="15">
      <t>ゲンショウ</t>
    </rPh>
    <phoneticPr fontId="4"/>
  </si>
  <si>
    <t>8月から特養の多床室居住費が原則全額自己負担となったが、当初予算策定時に制度改正案を誤って解釈したことにより多額の予算計上をしてしまったことによる</t>
    <rPh sb="1" eb="2">
      <t>ガツ</t>
    </rPh>
    <rPh sb="4" eb="6">
      <t>トクヨウ</t>
    </rPh>
    <rPh sb="7" eb="8">
      <t>オオ</t>
    </rPh>
    <rPh sb="8" eb="9">
      <t>トコ</t>
    </rPh>
    <rPh sb="9" eb="10">
      <t>シツ</t>
    </rPh>
    <rPh sb="10" eb="12">
      <t>キョジュウ</t>
    </rPh>
    <rPh sb="12" eb="13">
      <t>ヒ</t>
    </rPh>
    <rPh sb="14" eb="16">
      <t>ゲンソク</t>
    </rPh>
    <rPh sb="16" eb="18">
      <t>ゼンガク</t>
    </rPh>
    <rPh sb="18" eb="20">
      <t>ジコ</t>
    </rPh>
    <rPh sb="20" eb="22">
      <t>フタン</t>
    </rPh>
    <rPh sb="28" eb="30">
      <t>トウショ</t>
    </rPh>
    <rPh sb="30" eb="32">
      <t>ヨサン</t>
    </rPh>
    <rPh sb="32" eb="34">
      <t>サクテイ</t>
    </rPh>
    <rPh sb="34" eb="35">
      <t>ジ</t>
    </rPh>
    <rPh sb="36" eb="38">
      <t>セイド</t>
    </rPh>
    <rPh sb="38" eb="40">
      <t>カイセイ</t>
    </rPh>
    <rPh sb="40" eb="41">
      <t>アン</t>
    </rPh>
    <rPh sb="42" eb="43">
      <t>アヤマ</t>
    </rPh>
    <rPh sb="45" eb="47">
      <t>カイシャク</t>
    </rPh>
    <rPh sb="54" eb="56">
      <t>タガク</t>
    </rPh>
    <rPh sb="57" eb="59">
      <t>ヨサン</t>
    </rPh>
    <rPh sb="59" eb="61">
      <t>ケイジョウ</t>
    </rPh>
    <phoneticPr fontId="4"/>
  </si>
  <si>
    <t xml:space="preserve"> 上記以外</t>
    <rPh sb="1" eb="3">
      <t>ジョウキ</t>
    </rPh>
    <rPh sb="3" eb="5">
      <t>イガイ</t>
    </rPh>
    <phoneticPr fontId="4"/>
  </si>
  <si>
    <t>　　　　　上記以外</t>
    <rPh sb="5" eb="7">
      <t>ジョウキ</t>
    </rPh>
    <rPh sb="7" eb="9">
      <t>イガイ</t>
    </rPh>
    <phoneticPr fontId="4"/>
  </si>
  <si>
    <t>　　　上記以外</t>
    <rPh sb="3" eb="5">
      <t>ジョウキ</t>
    </rPh>
    <rPh sb="5" eb="7">
      <t>イガイ</t>
    </rPh>
    <phoneticPr fontId="4"/>
  </si>
  <si>
    <t>　　　職員賞与支出</t>
    <phoneticPr fontId="4"/>
  </si>
  <si>
    <t>施設整備等収入計</t>
    <rPh sb="0" eb="2">
      <t>シセツ</t>
    </rPh>
    <rPh sb="2" eb="5">
      <t>セイビトウ</t>
    </rPh>
    <rPh sb="5" eb="7">
      <t>シュウニュウ</t>
    </rPh>
    <rPh sb="7" eb="8">
      <t>ケイ</t>
    </rPh>
    <phoneticPr fontId="4"/>
  </si>
  <si>
    <t>内部消去により不要</t>
    <rPh sb="0" eb="2">
      <t>ナイブ</t>
    </rPh>
    <rPh sb="2" eb="4">
      <t>ショウキョ</t>
    </rPh>
    <rPh sb="7" eb="9">
      <t>フヨウ</t>
    </rPh>
    <phoneticPr fontId="4"/>
  </si>
  <si>
    <t>　　　居宅介護料収入</t>
    <phoneticPr fontId="4"/>
  </si>
  <si>
    <t>　　　　　介護予防報酬収入（居宅）</t>
    <phoneticPr fontId="4"/>
  </si>
  <si>
    <t>　　　利用者等利用料収入</t>
    <phoneticPr fontId="4"/>
  </si>
  <si>
    <t>　　　　　居住費収入（一般）</t>
    <phoneticPr fontId="4"/>
  </si>
  <si>
    <t>　　　雑収入</t>
    <phoneticPr fontId="4"/>
  </si>
  <si>
    <t>　　　職員給料支出</t>
    <phoneticPr fontId="4"/>
  </si>
  <si>
    <t>　　　非常勤職員給与支出</t>
    <phoneticPr fontId="4"/>
  </si>
  <si>
    <t>　　　退職給付支出</t>
    <phoneticPr fontId="4"/>
  </si>
  <si>
    <t>　　　法定福利費支出（人件費）</t>
    <phoneticPr fontId="4"/>
  </si>
  <si>
    <t>　　　修繕費支出（事務）</t>
    <phoneticPr fontId="4"/>
  </si>
  <si>
    <t>　　　通信運搬費支出（事務）</t>
    <phoneticPr fontId="4"/>
  </si>
  <si>
    <t>　　　会議費支出（事務）</t>
    <phoneticPr fontId="4"/>
  </si>
  <si>
    <t>　　　渉外費支出（事務）</t>
    <phoneticPr fontId="4"/>
  </si>
  <si>
    <t>　　　退職給付引当資産取崩収入</t>
    <phoneticPr fontId="4"/>
  </si>
  <si>
    <t xml:space="preserve">         上記以外</t>
    <rPh sb="9" eb="11">
      <t>ジョウキ</t>
    </rPh>
    <rPh sb="11" eb="13">
      <t>イガイ</t>
    </rPh>
    <phoneticPr fontId="4"/>
  </si>
  <si>
    <t xml:space="preserve"> 弁済保証金支出</t>
    <rPh sb="1" eb="3">
      <t>ベンサイ</t>
    </rPh>
    <rPh sb="3" eb="6">
      <t>ホショウキン</t>
    </rPh>
    <rPh sb="6" eb="8">
      <t>シシュツ</t>
    </rPh>
    <phoneticPr fontId="4"/>
  </si>
  <si>
    <t xml:space="preserve">   受託事業収入(介護・その他)</t>
    <rPh sb="3" eb="5">
      <t>ジュタク</t>
    </rPh>
    <rPh sb="5" eb="7">
      <t>ジギョウ</t>
    </rPh>
    <rPh sb="7" eb="9">
      <t>シュウニュウ</t>
    </rPh>
    <rPh sb="10" eb="12">
      <t>カイゴ</t>
    </rPh>
    <rPh sb="15" eb="16">
      <t>タ</t>
    </rPh>
    <phoneticPr fontId="4"/>
  </si>
  <si>
    <t xml:space="preserve">  介護予防・日常生活支援総合事業収入</t>
    <rPh sb="2" eb="4">
      <t>カイゴ</t>
    </rPh>
    <rPh sb="4" eb="6">
      <t>ヨボウ</t>
    </rPh>
    <rPh sb="7" eb="9">
      <t>ニチジョウ</t>
    </rPh>
    <rPh sb="9" eb="11">
      <t>セイカツ</t>
    </rPh>
    <rPh sb="11" eb="13">
      <t>シエン</t>
    </rPh>
    <rPh sb="13" eb="15">
      <t>ソウゴウ</t>
    </rPh>
    <rPh sb="15" eb="17">
      <t>ジギョウ</t>
    </rPh>
    <rPh sb="17" eb="19">
      <t>シュウニュウ</t>
    </rPh>
    <phoneticPr fontId="4"/>
  </si>
  <si>
    <t xml:space="preserve">   事業費収入</t>
    <rPh sb="3" eb="6">
      <t>ジギョウヒ</t>
    </rPh>
    <rPh sb="6" eb="8">
      <t>シュウニュウ</t>
    </rPh>
    <phoneticPr fontId="4"/>
  </si>
  <si>
    <t xml:space="preserve">   事業負担金収入（一般）</t>
    <rPh sb="3" eb="5">
      <t>ジギョウ</t>
    </rPh>
    <rPh sb="5" eb="8">
      <t>フタンキン</t>
    </rPh>
    <rPh sb="8" eb="10">
      <t>シュウニュウ</t>
    </rPh>
    <rPh sb="11" eb="13">
      <t>イッパン</t>
    </rPh>
    <phoneticPr fontId="4"/>
  </si>
  <si>
    <t xml:space="preserve">   介護予防・日常生活支援総合事業利用料収入</t>
    <rPh sb="3" eb="5">
      <t>カイゴ</t>
    </rPh>
    <rPh sb="5" eb="7">
      <t>ヨボウ</t>
    </rPh>
    <rPh sb="8" eb="10">
      <t>ニチジョウ</t>
    </rPh>
    <rPh sb="10" eb="12">
      <t>セイカツ</t>
    </rPh>
    <rPh sb="12" eb="14">
      <t>シエン</t>
    </rPh>
    <rPh sb="14" eb="16">
      <t>ソウゴウ</t>
    </rPh>
    <rPh sb="16" eb="18">
      <t>ジギョウ</t>
    </rPh>
    <rPh sb="18" eb="20">
      <t>リヨウ</t>
    </rPh>
    <rPh sb="20" eb="21">
      <t>リョウ</t>
    </rPh>
    <rPh sb="21" eb="23">
      <t>シュウニュウ</t>
    </rPh>
    <phoneticPr fontId="4"/>
  </si>
  <si>
    <t xml:space="preserve"> 設備等整備積立資産支出</t>
    <rPh sb="1" eb="3">
      <t>セツビ</t>
    </rPh>
    <rPh sb="3" eb="4">
      <t>トウ</t>
    </rPh>
    <rPh sb="4" eb="6">
      <t>セイビ</t>
    </rPh>
    <rPh sb="6" eb="8">
      <t>ツミタテ</t>
    </rPh>
    <rPh sb="8" eb="10">
      <t>シサン</t>
    </rPh>
    <rPh sb="10" eb="12">
      <t>シシュツ</t>
    </rPh>
    <phoneticPr fontId="4"/>
  </si>
  <si>
    <t>資金収支予算案</t>
    <rPh sb="0" eb="2">
      <t>シキン</t>
    </rPh>
    <rPh sb="2" eb="4">
      <t>シュウシ</t>
    </rPh>
    <rPh sb="4" eb="6">
      <t>ヨサン</t>
    </rPh>
    <rPh sb="6" eb="7">
      <t>アン</t>
    </rPh>
    <phoneticPr fontId="4"/>
  </si>
  <si>
    <t>平成27年度予算</t>
    <rPh sb="0" eb="2">
      <t>ヘイセイ</t>
    </rPh>
    <rPh sb="4" eb="6">
      <t>ネンド</t>
    </rPh>
    <rPh sb="6" eb="8">
      <t>ヨサン</t>
    </rPh>
    <phoneticPr fontId="4"/>
  </si>
  <si>
    <t>平成28年度予算</t>
    <rPh sb="0" eb="2">
      <t>ヘイセイ</t>
    </rPh>
    <rPh sb="4" eb="6">
      <t>ネンド</t>
    </rPh>
    <rPh sb="6" eb="8">
      <t>ヨサン</t>
    </rPh>
    <phoneticPr fontId="4"/>
  </si>
  <si>
    <t>増減</t>
    <rPh sb="0" eb="2">
      <t>ゾウゲン</t>
    </rPh>
    <phoneticPr fontId="4"/>
  </si>
  <si>
    <t xml:space="preserve">  設備等整備積立資産取崩収入</t>
    <rPh sb="2" eb="4">
      <t>セツビ</t>
    </rPh>
    <rPh sb="4" eb="5">
      <t>トウ</t>
    </rPh>
    <rPh sb="5" eb="7">
      <t>セイビ</t>
    </rPh>
    <rPh sb="7" eb="9">
      <t>ツミタテ</t>
    </rPh>
    <rPh sb="9" eb="11">
      <t>シサン</t>
    </rPh>
    <rPh sb="11" eb="13">
      <t>トリクズシ</t>
    </rPh>
    <rPh sb="13" eb="15">
      <t>シュウニュウ</t>
    </rPh>
    <phoneticPr fontId="4"/>
  </si>
  <si>
    <t>施設整備等による収支</t>
    <rPh sb="0" eb="2">
      <t>シセツ</t>
    </rPh>
    <rPh sb="2" eb="5">
      <t>セイビトウ</t>
    </rPh>
    <rPh sb="8" eb="10">
      <t>シュウシ</t>
    </rPh>
    <phoneticPr fontId="4"/>
  </si>
  <si>
    <t>施設整備等収入計</t>
    <rPh sb="0" eb="2">
      <t>シセツ</t>
    </rPh>
    <rPh sb="2" eb="4">
      <t>セイビ</t>
    </rPh>
    <rPh sb="4" eb="5">
      <t>トウ</t>
    </rPh>
    <rPh sb="5" eb="7">
      <t>シュウニュウ</t>
    </rPh>
    <rPh sb="7" eb="8">
      <t>ケイ</t>
    </rPh>
    <phoneticPr fontId="4"/>
  </si>
  <si>
    <t xml:space="preserve"> 施設整備等補助金収入</t>
    <rPh sb="1" eb="3">
      <t>シセツ</t>
    </rPh>
    <rPh sb="3" eb="5">
      <t>セイビ</t>
    </rPh>
    <rPh sb="5" eb="6">
      <t>トウ</t>
    </rPh>
    <rPh sb="6" eb="9">
      <t>ホジョキン</t>
    </rPh>
    <rPh sb="9" eb="11">
      <t>シュウニュウ</t>
    </rPh>
    <phoneticPr fontId="4"/>
  </si>
  <si>
    <t xml:space="preserve"> 固定資産取得支出</t>
    <rPh sb="1" eb="3">
      <t>コテイ</t>
    </rPh>
    <rPh sb="3" eb="5">
      <t>シサン</t>
    </rPh>
    <rPh sb="5" eb="7">
      <t>シュトク</t>
    </rPh>
    <rPh sb="7" eb="9">
      <t>シシュツ</t>
    </rPh>
    <phoneticPr fontId="4"/>
  </si>
  <si>
    <t xml:space="preserve">  車輌運搬具取得支出</t>
    <rPh sb="2" eb="4">
      <t>シャリョウ</t>
    </rPh>
    <rPh sb="4" eb="6">
      <t>ウンパン</t>
    </rPh>
    <rPh sb="6" eb="7">
      <t>グ</t>
    </rPh>
    <rPh sb="7" eb="9">
      <t>シュトク</t>
    </rPh>
    <rPh sb="9" eb="11">
      <t>シシュツ</t>
    </rPh>
    <phoneticPr fontId="4"/>
  </si>
  <si>
    <t xml:space="preserve">  建物取得支出</t>
    <rPh sb="2" eb="4">
      <t>タテモノ</t>
    </rPh>
    <rPh sb="4" eb="6">
      <t>シュトク</t>
    </rPh>
    <rPh sb="6" eb="8">
      <t>シシュツ</t>
    </rPh>
    <phoneticPr fontId="4"/>
  </si>
  <si>
    <t xml:space="preserve">  器具及び備品取得支出</t>
    <rPh sb="2" eb="4">
      <t>キグ</t>
    </rPh>
    <rPh sb="4" eb="5">
      <t>オヨ</t>
    </rPh>
    <rPh sb="6" eb="8">
      <t>ビヒン</t>
    </rPh>
    <rPh sb="8" eb="10">
      <t>シュトク</t>
    </rPh>
    <rPh sb="10" eb="12">
      <t>シシュツ</t>
    </rPh>
    <phoneticPr fontId="4"/>
  </si>
  <si>
    <t>１年内返済予定リース債務返済支出</t>
    <rPh sb="1" eb="3">
      <t>ネンナイ</t>
    </rPh>
    <rPh sb="3" eb="5">
      <t>ヘンサイ</t>
    </rPh>
    <rPh sb="5" eb="7">
      <t>ヨテイ</t>
    </rPh>
    <phoneticPr fontId="4"/>
  </si>
  <si>
    <t>平成29年度予算</t>
    <rPh sb="0" eb="2">
      <t>ヘイセイ</t>
    </rPh>
    <rPh sb="4" eb="6">
      <t>ネンド</t>
    </rPh>
    <rPh sb="6" eb="8">
      <t>ヨサン</t>
    </rPh>
    <phoneticPr fontId="4"/>
  </si>
  <si>
    <t>介護職員処遇改善加算の加算率改定</t>
    <rPh sb="0" eb="2">
      <t>カイゴ</t>
    </rPh>
    <rPh sb="2" eb="4">
      <t>ショクイン</t>
    </rPh>
    <rPh sb="4" eb="6">
      <t>ショグウ</t>
    </rPh>
    <rPh sb="6" eb="8">
      <t>カイゼン</t>
    </rPh>
    <rPh sb="8" eb="10">
      <t>カサン</t>
    </rPh>
    <rPh sb="11" eb="13">
      <t>カサン</t>
    </rPh>
    <rPh sb="13" eb="14">
      <t>リツ</t>
    </rPh>
    <rPh sb="14" eb="16">
      <t>カイテイ</t>
    </rPh>
    <phoneticPr fontId="4"/>
  </si>
  <si>
    <t>事業系一般ゴミの処理方法の変更</t>
    <rPh sb="0" eb="2">
      <t>ジギョウ</t>
    </rPh>
    <rPh sb="2" eb="3">
      <t>ケイ</t>
    </rPh>
    <rPh sb="3" eb="5">
      <t>イッパン</t>
    </rPh>
    <rPh sb="8" eb="10">
      <t>ショリ</t>
    </rPh>
    <rPh sb="10" eb="12">
      <t>ホウホウ</t>
    </rPh>
    <rPh sb="13" eb="15">
      <t>ヘンコウ</t>
    </rPh>
    <phoneticPr fontId="4"/>
  </si>
  <si>
    <t>業務用洗濯機（10キロ）入替</t>
    <rPh sb="0" eb="3">
      <t>ギョウムヨウ</t>
    </rPh>
    <rPh sb="3" eb="6">
      <t>センタクキ</t>
    </rPh>
    <rPh sb="12" eb="14">
      <t>イレカエ</t>
    </rPh>
    <phoneticPr fontId="4"/>
  </si>
  <si>
    <t>ガス空調機等のフル稼働に伴う影響</t>
    <rPh sb="2" eb="4">
      <t>クウチョウ</t>
    </rPh>
    <rPh sb="4" eb="5">
      <t>キ</t>
    </rPh>
    <rPh sb="5" eb="6">
      <t>ナド</t>
    </rPh>
    <rPh sb="9" eb="11">
      <t>カドウ</t>
    </rPh>
    <rPh sb="12" eb="13">
      <t>トモナ</t>
    </rPh>
    <rPh sb="14" eb="16">
      <t>エイキョウ</t>
    </rPh>
    <phoneticPr fontId="4"/>
  </si>
  <si>
    <t>非常用照明蓄電池入替</t>
    <rPh sb="0" eb="2">
      <t>ヒジョウ</t>
    </rPh>
    <rPh sb="2" eb="3">
      <t>ヨウ</t>
    </rPh>
    <rPh sb="3" eb="5">
      <t>ショウメイ</t>
    </rPh>
    <rPh sb="5" eb="8">
      <t>チクデンチ</t>
    </rPh>
    <rPh sb="8" eb="10">
      <t>イレカエ</t>
    </rPh>
    <phoneticPr fontId="4"/>
  </si>
  <si>
    <t>居宅介護支援事業所車輌入替</t>
    <rPh sb="0" eb="2">
      <t>キョタク</t>
    </rPh>
    <rPh sb="2" eb="4">
      <t>カイゴ</t>
    </rPh>
    <rPh sb="4" eb="6">
      <t>シエン</t>
    </rPh>
    <rPh sb="6" eb="9">
      <t>ジギョウショ</t>
    </rPh>
    <rPh sb="9" eb="11">
      <t>シャリョウ</t>
    </rPh>
    <rPh sb="11" eb="13">
      <t>イレカエ</t>
    </rPh>
    <phoneticPr fontId="4"/>
  </si>
  <si>
    <t>第１号議案　平成２９年度予算案について</t>
    <rPh sb="0" eb="1">
      <t>ダイ</t>
    </rPh>
    <rPh sb="2" eb="3">
      <t>ゴウ</t>
    </rPh>
    <rPh sb="3" eb="5">
      <t>ギアン</t>
    </rPh>
    <rPh sb="6" eb="8">
      <t>ヘイセイ</t>
    </rPh>
    <rPh sb="10" eb="12">
      <t>ネンド</t>
    </rPh>
    <rPh sb="12" eb="14">
      <t>ヨサン</t>
    </rPh>
    <rPh sb="14" eb="15">
      <t>アン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</si>
</sst>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quot;\ #,##0"/>
  </numFmts>
  <fonts count="12" x14ac:knownFonts="1">
    <font>
      <sz val="11"/>
      <color theme="1"/>
      <name val="ＭＳ Ｐゴシック"/>
      <family val="3"/>
      <charset val="128"/>
      <scheme val="minor"/>
    </font>
    <font>
      <u/>
      <sz val="11"/>
      <color indexed="8"/>
      <name val="ＭＳ Ｐゴシック"/>
      <family val="3"/>
      <charset val="128"/>
    </font>
    <font>
      <u/>
      <sz val="16"/>
      <color indexed="8"/>
      <name val="ＭＳ ゴシック"/>
      <family val="3"/>
      <charset val="128"/>
    </font>
    <font>
      <sz val="11"/>
      <color indexed="8"/>
      <name val="ＭＳ ゴシック"/>
      <family val="3"/>
      <charset val="128"/>
    </font>
    <font>
      <sz val="6"/>
      <name val="ＭＳ Ｐゴシック"/>
      <family val="3"/>
      <charset val="128"/>
    </font>
    <font>
      <sz val="12"/>
      <color indexed="8"/>
      <name val="ＭＳ Ｐゴシック"/>
      <family val="3"/>
      <charset val="128"/>
    </font>
    <font>
      <sz val="12"/>
      <color indexed="8"/>
      <name val="ＭＳ 明朝"/>
      <family val="1"/>
      <charset val="128"/>
    </font>
    <font>
      <sz val="12"/>
      <color indexed="8"/>
      <name val="ＭＳ Ｐゴシック"/>
      <family val="3"/>
      <charset val="128"/>
    </font>
    <font>
      <sz val="14"/>
      <color indexed="8"/>
      <name val="ＭＳ 明朝"/>
      <family val="1"/>
      <charset val="128"/>
    </font>
    <font>
      <sz val="14"/>
      <color indexed="8"/>
      <name val="ＭＳ Ｐゴシック"/>
      <family val="3"/>
      <charset val="128"/>
    </font>
    <font>
      <sz val="11"/>
      <color indexed="8"/>
      <name val="ＭＳ Ｐゴシック"/>
      <family val="3"/>
      <charset val="128"/>
    </font>
    <font>
      <sz val="14"/>
      <color indexed="8"/>
      <name val="ＭＳ Ｐゴシック"/>
      <family val="3"/>
      <charset val="128"/>
    </font>
  </fonts>
  <fills count="2">
    <fill>
      <patternFill patternType="none"/>
    </fill>
    <fill>
      <patternFill patternType="gray125"/>
    </fill>
  </fills>
  <borders count="139">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diagonal/>
    </border>
    <border>
      <left style="thin">
        <color indexed="64"/>
      </left>
      <right/>
      <top style="dotted">
        <color indexed="64"/>
      </top>
      <bottom/>
      <diagonal/>
    </border>
    <border>
      <left style="thin">
        <color indexed="64"/>
      </left>
      <right/>
      <top style="medium">
        <color indexed="64"/>
      </top>
      <bottom style="dotted">
        <color indexed="64"/>
      </bottom>
      <diagonal/>
    </border>
    <border>
      <left style="thin">
        <color indexed="64"/>
      </left>
      <right/>
      <top style="dotted">
        <color indexed="64"/>
      </top>
      <bottom style="double">
        <color indexed="64"/>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top style="dotted">
        <color indexed="64"/>
      </top>
      <bottom style="double">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diagonal/>
    </border>
    <border>
      <left style="medium">
        <color indexed="64"/>
      </left>
      <right style="medium">
        <color indexed="64"/>
      </right>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top style="double">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62">
    <xf numFmtId="0" fontId="0" fillId="0" borderId="0" xfId="0">
      <alignment vertical="center"/>
    </xf>
    <xf numFmtId="49" fontId="0" fillId="0" borderId="0" xfId="0" applyNumberFormat="1">
      <alignment vertical="center"/>
    </xf>
    <xf numFmtId="49" fontId="1" fillId="0" borderId="0" xfId="0" applyNumberFormat="1" applyFont="1">
      <alignment vertical="center"/>
    </xf>
    <xf numFmtId="0" fontId="0" fillId="0" borderId="0" xfId="0" applyBorder="1">
      <alignment vertical="center"/>
    </xf>
    <xf numFmtId="49" fontId="0" fillId="0" borderId="0" xfId="0" applyNumberFormat="1" applyBorder="1">
      <alignment vertical="center"/>
    </xf>
    <xf numFmtId="49" fontId="6" fillId="0" borderId="1" xfId="0" applyNumberFormat="1" applyFont="1" applyBorder="1">
      <alignment vertical="center"/>
    </xf>
    <xf numFmtId="176" fontId="5" fillId="0" borderId="2" xfId="0" applyNumberFormat="1" applyFont="1" applyBorder="1">
      <alignment vertical="center"/>
    </xf>
    <xf numFmtId="176" fontId="5" fillId="0" borderId="3" xfId="0" applyNumberFormat="1" applyFont="1" applyBorder="1">
      <alignment vertical="center"/>
    </xf>
    <xf numFmtId="176" fontId="5" fillId="0" borderId="4" xfId="0" applyNumberFormat="1" applyFont="1" applyBorder="1">
      <alignment vertical="center"/>
    </xf>
    <xf numFmtId="49" fontId="6" fillId="0" borderId="5" xfId="0" applyNumberFormat="1" applyFont="1" applyBorder="1">
      <alignment vertical="center"/>
    </xf>
    <xf numFmtId="176" fontId="5" fillId="0" borderId="6" xfId="0" applyNumberFormat="1" applyFont="1" applyBorder="1">
      <alignment vertical="center"/>
    </xf>
    <xf numFmtId="176" fontId="5" fillId="0" borderId="7" xfId="0" applyNumberFormat="1" applyFont="1" applyBorder="1">
      <alignment vertical="center"/>
    </xf>
    <xf numFmtId="176" fontId="5" fillId="0" borderId="8" xfId="0" applyNumberFormat="1" applyFont="1" applyBorder="1">
      <alignment vertical="center"/>
    </xf>
    <xf numFmtId="49" fontId="6" fillId="0" borderId="9" xfId="0" applyNumberFormat="1" applyFont="1" applyBorder="1">
      <alignment vertical="center"/>
    </xf>
    <xf numFmtId="176" fontId="5" fillId="0" borderId="10" xfId="0" applyNumberFormat="1" applyFont="1" applyBorder="1">
      <alignment vertical="center"/>
    </xf>
    <xf numFmtId="176" fontId="5" fillId="0" borderId="11" xfId="0" applyNumberFormat="1" applyFont="1" applyBorder="1">
      <alignment vertical="center"/>
    </xf>
    <xf numFmtId="176" fontId="5" fillId="0" borderId="12" xfId="0" applyNumberFormat="1" applyFont="1" applyBorder="1">
      <alignment vertical="center"/>
    </xf>
    <xf numFmtId="49" fontId="6" fillId="0" borderId="13" xfId="0" applyNumberFormat="1" applyFont="1" applyBorder="1">
      <alignment vertical="center"/>
    </xf>
    <xf numFmtId="176" fontId="5" fillId="0" borderId="14" xfId="0" applyNumberFormat="1" applyFont="1" applyBorder="1">
      <alignment vertical="center"/>
    </xf>
    <xf numFmtId="176" fontId="5" fillId="0" borderId="15" xfId="0" applyNumberFormat="1" applyFont="1" applyBorder="1">
      <alignment vertical="center"/>
    </xf>
    <xf numFmtId="176" fontId="5" fillId="0" borderId="16" xfId="0" applyNumberFormat="1" applyFont="1" applyBorder="1">
      <alignment vertical="center"/>
    </xf>
    <xf numFmtId="49" fontId="6" fillId="0" borderId="17" xfId="0" applyNumberFormat="1" applyFont="1" applyBorder="1">
      <alignment vertical="center"/>
    </xf>
    <xf numFmtId="176" fontId="5" fillId="0" borderId="18" xfId="0" applyNumberFormat="1" applyFont="1" applyBorder="1">
      <alignment vertical="center"/>
    </xf>
    <xf numFmtId="176" fontId="5" fillId="0" borderId="19" xfId="0" applyNumberFormat="1" applyFont="1" applyBorder="1">
      <alignment vertical="center"/>
    </xf>
    <xf numFmtId="176" fontId="5" fillId="0" borderId="20" xfId="0" applyNumberFormat="1" applyFont="1" applyBorder="1">
      <alignment vertical="center"/>
    </xf>
    <xf numFmtId="176" fontId="5" fillId="0" borderId="21" xfId="0" applyNumberFormat="1" applyFont="1" applyBorder="1">
      <alignment vertical="center"/>
    </xf>
    <xf numFmtId="49" fontId="6" fillId="0" borderId="22" xfId="0" applyNumberFormat="1" applyFont="1" applyBorder="1">
      <alignment vertical="center"/>
    </xf>
    <xf numFmtId="176" fontId="5" fillId="0" borderId="23" xfId="0" applyNumberFormat="1" applyFont="1" applyBorder="1">
      <alignment vertical="center"/>
    </xf>
    <xf numFmtId="176" fontId="5" fillId="0" borderId="24" xfId="0" applyNumberFormat="1" applyFont="1" applyBorder="1">
      <alignment vertical="center"/>
    </xf>
    <xf numFmtId="176" fontId="5" fillId="0" borderId="25" xfId="0" applyNumberFormat="1" applyFont="1" applyBorder="1">
      <alignment vertical="center"/>
    </xf>
    <xf numFmtId="49" fontId="6" fillId="0" borderId="26" xfId="0" applyNumberFormat="1" applyFont="1" applyBorder="1">
      <alignment vertical="center"/>
    </xf>
    <xf numFmtId="176" fontId="5" fillId="0" borderId="27" xfId="0" applyNumberFormat="1" applyFont="1" applyBorder="1">
      <alignment vertical="center"/>
    </xf>
    <xf numFmtId="176" fontId="5" fillId="0" borderId="28" xfId="0" applyNumberFormat="1" applyFont="1" applyBorder="1">
      <alignment vertical="center"/>
    </xf>
    <xf numFmtId="176" fontId="5" fillId="0" borderId="29" xfId="0" applyNumberFormat="1" applyFont="1" applyBorder="1">
      <alignment vertical="center"/>
    </xf>
    <xf numFmtId="49" fontId="6" fillId="0" borderId="30" xfId="0" applyNumberFormat="1" applyFont="1" applyBorder="1">
      <alignment vertical="center"/>
    </xf>
    <xf numFmtId="176" fontId="5" fillId="0" borderId="31" xfId="0" applyNumberFormat="1" applyFont="1" applyBorder="1">
      <alignment vertical="center"/>
    </xf>
    <xf numFmtId="176" fontId="5" fillId="0" borderId="32" xfId="0" applyNumberFormat="1" applyFont="1" applyBorder="1">
      <alignment vertical="center"/>
    </xf>
    <xf numFmtId="176" fontId="5" fillId="0" borderId="33" xfId="0" applyNumberFormat="1" applyFont="1" applyBorder="1">
      <alignment vertical="center"/>
    </xf>
    <xf numFmtId="176" fontId="5" fillId="0" borderId="34" xfId="0" applyNumberFormat="1" applyFont="1" applyBorder="1">
      <alignment vertical="center"/>
    </xf>
    <xf numFmtId="176" fontId="5" fillId="0" borderId="35" xfId="0" applyNumberFormat="1" applyFont="1" applyBorder="1">
      <alignment vertical="center"/>
    </xf>
    <xf numFmtId="49" fontId="6" fillId="0" borderId="36" xfId="0" applyNumberFormat="1" applyFont="1" applyBorder="1">
      <alignment vertical="center"/>
    </xf>
    <xf numFmtId="176" fontId="5" fillId="0" borderId="37" xfId="0" applyNumberFormat="1" applyFont="1" applyBorder="1">
      <alignment vertical="center"/>
    </xf>
    <xf numFmtId="176" fontId="5" fillId="0" borderId="38" xfId="0" applyNumberFormat="1" applyFont="1" applyBorder="1">
      <alignment vertical="center"/>
    </xf>
    <xf numFmtId="176" fontId="5" fillId="0" borderId="39" xfId="0" applyNumberFormat="1" applyFont="1" applyBorder="1">
      <alignment vertical="center"/>
    </xf>
    <xf numFmtId="176" fontId="5" fillId="0" borderId="40" xfId="0" applyNumberFormat="1" applyFont="1" applyBorder="1">
      <alignment vertical="center"/>
    </xf>
    <xf numFmtId="49" fontId="6" fillId="0" borderId="41" xfId="0" applyNumberFormat="1" applyFont="1" applyBorder="1">
      <alignment vertical="center"/>
    </xf>
    <xf numFmtId="49" fontId="6" fillId="0" borderId="42" xfId="0" applyNumberFormat="1" applyFont="1" applyBorder="1">
      <alignment vertical="center"/>
    </xf>
    <xf numFmtId="49" fontId="6" fillId="0" borderId="43" xfId="0" applyNumberFormat="1" applyFont="1" applyBorder="1">
      <alignment vertical="center"/>
    </xf>
    <xf numFmtId="176" fontId="5" fillId="0" borderId="44" xfId="0" applyNumberFormat="1" applyFont="1" applyBorder="1">
      <alignment vertical="center"/>
    </xf>
    <xf numFmtId="176" fontId="5" fillId="0" borderId="45" xfId="0" applyNumberFormat="1" applyFont="1" applyBorder="1">
      <alignment vertical="center"/>
    </xf>
    <xf numFmtId="176" fontId="5" fillId="0" borderId="46" xfId="0" applyNumberFormat="1" applyFont="1" applyBorder="1">
      <alignment vertical="center"/>
    </xf>
    <xf numFmtId="176" fontId="5" fillId="0" borderId="47" xfId="0" applyNumberFormat="1" applyFont="1" applyBorder="1">
      <alignment vertical="center"/>
    </xf>
    <xf numFmtId="49" fontId="6" fillId="0" borderId="0" xfId="0" applyNumberFormat="1" applyFont="1" applyBorder="1">
      <alignment vertical="center"/>
    </xf>
    <xf numFmtId="176" fontId="5" fillId="0" borderId="48" xfId="0" applyNumberFormat="1" applyFont="1" applyBorder="1">
      <alignment vertical="center"/>
    </xf>
    <xf numFmtId="176" fontId="5" fillId="0" borderId="49" xfId="0" applyNumberFormat="1" applyFont="1" applyBorder="1">
      <alignment vertical="center"/>
    </xf>
    <xf numFmtId="176" fontId="5" fillId="0" borderId="50" xfId="0" applyNumberFormat="1" applyFont="1" applyBorder="1">
      <alignment vertical="center"/>
    </xf>
    <xf numFmtId="49" fontId="6" fillId="0" borderId="3" xfId="0" applyNumberFormat="1" applyFont="1" applyBorder="1">
      <alignment vertical="center"/>
    </xf>
    <xf numFmtId="49" fontId="6" fillId="0" borderId="34" xfId="0" applyNumberFormat="1" applyFont="1" applyBorder="1">
      <alignment vertical="center"/>
    </xf>
    <xf numFmtId="176" fontId="5" fillId="0" borderId="51" xfId="0" applyNumberFormat="1" applyFont="1" applyBorder="1">
      <alignment vertical="center"/>
    </xf>
    <xf numFmtId="176" fontId="5" fillId="0" borderId="52" xfId="0" applyNumberFormat="1" applyFont="1" applyBorder="1">
      <alignment vertical="center"/>
    </xf>
    <xf numFmtId="176" fontId="5" fillId="0" borderId="53" xfId="0" applyNumberFormat="1" applyFont="1" applyBorder="1">
      <alignment vertical="center"/>
    </xf>
    <xf numFmtId="176" fontId="5" fillId="0" borderId="54" xfId="0" applyNumberFormat="1" applyFont="1" applyBorder="1">
      <alignment vertical="center"/>
    </xf>
    <xf numFmtId="176" fontId="5" fillId="0" borderId="55" xfId="0" applyNumberFormat="1" applyFont="1" applyBorder="1">
      <alignment vertical="center"/>
    </xf>
    <xf numFmtId="176" fontId="5" fillId="0" borderId="56" xfId="0" applyNumberFormat="1" applyFont="1" applyBorder="1">
      <alignment vertical="center"/>
    </xf>
    <xf numFmtId="176" fontId="5" fillId="0" borderId="57" xfId="0" applyNumberFormat="1" applyFont="1" applyBorder="1">
      <alignment vertical="center"/>
    </xf>
    <xf numFmtId="176" fontId="5" fillId="0" borderId="58" xfId="0" applyNumberFormat="1" applyFont="1" applyBorder="1">
      <alignment vertical="center"/>
    </xf>
    <xf numFmtId="176" fontId="5" fillId="0" borderId="59" xfId="0" applyNumberFormat="1" applyFont="1" applyBorder="1">
      <alignment vertical="center"/>
    </xf>
    <xf numFmtId="176" fontId="5" fillId="0" borderId="60" xfId="0" applyNumberFormat="1" applyFont="1" applyBorder="1">
      <alignment vertical="center"/>
    </xf>
    <xf numFmtId="176" fontId="5" fillId="0" borderId="61" xfId="0" applyNumberFormat="1" applyFont="1" applyBorder="1">
      <alignment vertical="center"/>
    </xf>
    <xf numFmtId="176" fontId="5" fillId="0" borderId="62" xfId="0" applyNumberFormat="1" applyFont="1" applyBorder="1">
      <alignment vertical="center"/>
    </xf>
    <xf numFmtId="0" fontId="0" fillId="0" borderId="49" xfId="0" applyBorder="1">
      <alignment vertical="center"/>
    </xf>
    <xf numFmtId="0" fontId="0" fillId="0" borderId="63" xfId="0" applyBorder="1">
      <alignment vertical="center"/>
    </xf>
    <xf numFmtId="176" fontId="5" fillId="0" borderId="64" xfId="0" applyNumberFormat="1" applyFont="1" applyBorder="1">
      <alignment vertical="center"/>
    </xf>
    <xf numFmtId="176" fontId="5" fillId="0" borderId="65" xfId="0" applyNumberFormat="1" applyFont="1" applyBorder="1">
      <alignment vertical="center"/>
    </xf>
    <xf numFmtId="176" fontId="5" fillId="0" borderId="66" xfId="0" applyNumberFormat="1" applyFont="1" applyBorder="1">
      <alignment vertical="center"/>
    </xf>
    <xf numFmtId="176" fontId="5" fillId="0" borderId="67" xfId="0" applyNumberFormat="1" applyFont="1" applyBorder="1">
      <alignment vertical="center"/>
    </xf>
    <xf numFmtId="176" fontId="5" fillId="0" borderId="68" xfId="0" applyNumberFormat="1" applyFont="1" applyBorder="1">
      <alignment vertical="center"/>
    </xf>
    <xf numFmtId="176" fontId="5" fillId="0" borderId="69" xfId="0" applyNumberFormat="1" applyFont="1" applyBorder="1">
      <alignment vertical="center"/>
    </xf>
    <xf numFmtId="176" fontId="5" fillId="0" borderId="70" xfId="0" applyNumberFormat="1" applyFont="1" applyBorder="1">
      <alignment vertical="center"/>
    </xf>
    <xf numFmtId="176" fontId="5" fillId="0" borderId="71" xfId="0" applyNumberFormat="1" applyFont="1" applyBorder="1">
      <alignment vertical="center"/>
    </xf>
    <xf numFmtId="176" fontId="5" fillId="0" borderId="72" xfId="0" applyNumberFormat="1" applyFont="1" applyBorder="1">
      <alignment vertical="center"/>
    </xf>
    <xf numFmtId="176" fontId="5" fillId="0" borderId="73" xfId="0" applyNumberFormat="1" applyFont="1" applyBorder="1">
      <alignment vertical="center"/>
    </xf>
    <xf numFmtId="176" fontId="5" fillId="0" borderId="74" xfId="0" applyNumberFormat="1" applyFont="1" applyBorder="1">
      <alignment vertical="center"/>
    </xf>
    <xf numFmtId="176" fontId="5" fillId="0" borderId="75" xfId="0" applyNumberFormat="1" applyFont="1" applyBorder="1">
      <alignment vertical="center"/>
    </xf>
    <xf numFmtId="176" fontId="5" fillId="0" borderId="76" xfId="0" applyNumberFormat="1" applyFont="1" applyBorder="1">
      <alignment vertical="center"/>
    </xf>
    <xf numFmtId="176" fontId="5" fillId="0" borderId="77" xfId="0" applyNumberFormat="1" applyFont="1" applyBorder="1">
      <alignment vertical="center"/>
    </xf>
    <xf numFmtId="176" fontId="5" fillId="0" borderId="78" xfId="0" applyNumberFormat="1" applyFont="1" applyBorder="1">
      <alignment vertical="center"/>
    </xf>
    <xf numFmtId="0" fontId="0" fillId="0" borderId="0" xfId="0" applyAlignment="1">
      <alignment horizontal="left" vertical="top" wrapText="1"/>
    </xf>
    <xf numFmtId="176" fontId="9" fillId="0" borderId="79" xfId="0" applyNumberFormat="1" applyFont="1" applyBorder="1">
      <alignment vertical="center"/>
    </xf>
    <xf numFmtId="176" fontId="9" fillId="0" borderId="80" xfId="0" applyNumberFormat="1" applyFont="1" applyBorder="1">
      <alignment vertical="center"/>
    </xf>
    <xf numFmtId="176" fontId="9" fillId="0" borderId="81" xfId="0" applyNumberFormat="1" applyFont="1" applyBorder="1">
      <alignment vertical="center"/>
    </xf>
    <xf numFmtId="176" fontId="9" fillId="0" borderId="82" xfId="0" applyNumberFormat="1" applyFont="1" applyBorder="1">
      <alignment vertical="center"/>
    </xf>
    <xf numFmtId="176" fontId="9" fillId="0" borderId="83" xfId="0" applyNumberFormat="1" applyFont="1" applyBorder="1">
      <alignment vertical="center"/>
    </xf>
    <xf numFmtId="176" fontId="9" fillId="0" borderId="71" xfId="0" applyNumberFormat="1" applyFont="1" applyBorder="1">
      <alignment vertical="center"/>
    </xf>
    <xf numFmtId="176" fontId="9" fillId="0" borderId="31" xfId="0" applyNumberFormat="1" applyFont="1" applyBorder="1">
      <alignment vertical="center"/>
    </xf>
    <xf numFmtId="176" fontId="9" fillId="0" borderId="33" xfId="0" applyNumberFormat="1" applyFont="1" applyBorder="1">
      <alignment vertical="center"/>
    </xf>
    <xf numFmtId="176" fontId="9" fillId="0" borderId="60" xfId="0" applyNumberFormat="1" applyFont="1" applyBorder="1">
      <alignment vertical="center"/>
    </xf>
    <xf numFmtId="49" fontId="8" fillId="0" borderId="84" xfId="0" applyNumberFormat="1" applyFont="1" applyBorder="1" applyAlignment="1">
      <alignment vertical="center" shrinkToFit="1"/>
    </xf>
    <xf numFmtId="49" fontId="8" fillId="0" borderId="9" xfId="0" applyNumberFormat="1" applyFont="1" applyBorder="1" applyAlignment="1">
      <alignment vertical="center" shrinkToFit="1"/>
    </xf>
    <xf numFmtId="49" fontId="8" fillId="0" borderId="85" xfId="0" applyNumberFormat="1" applyFont="1" applyBorder="1" applyAlignment="1">
      <alignment vertical="center" shrinkToFit="1"/>
    </xf>
    <xf numFmtId="49" fontId="8" fillId="0" borderId="36" xfId="0" applyNumberFormat="1" applyFont="1" applyBorder="1" applyAlignment="1">
      <alignment vertical="center" shrinkToFit="1"/>
    </xf>
    <xf numFmtId="49" fontId="8" fillId="0" borderId="5" xfId="0" applyNumberFormat="1" applyFont="1" applyBorder="1" applyAlignment="1">
      <alignment vertical="center" shrinkToFit="1"/>
    </xf>
    <xf numFmtId="0" fontId="9" fillId="0" borderId="36" xfId="0" applyFont="1" applyBorder="1" applyAlignment="1">
      <alignment horizontal="center" vertical="center" textRotation="255" shrinkToFit="1"/>
    </xf>
    <xf numFmtId="49" fontId="8" fillId="0" borderId="86" xfId="0" applyNumberFormat="1" applyFont="1" applyBorder="1" applyAlignment="1">
      <alignment vertical="center" shrinkToFit="1"/>
    </xf>
    <xf numFmtId="49" fontId="8" fillId="0" borderId="49" xfId="0" applyNumberFormat="1" applyFont="1" applyBorder="1" applyAlignment="1">
      <alignment vertical="center" shrinkToFit="1"/>
    </xf>
    <xf numFmtId="49" fontId="8" fillId="0" borderId="7" xfId="0" applyNumberFormat="1" applyFont="1" applyBorder="1" applyAlignment="1">
      <alignment vertical="center" shrinkToFit="1"/>
    </xf>
    <xf numFmtId="49" fontId="8" fillId="0" borderId="87" xfId="0" applyNumberFormat="1" applyFont="1" applyBorder="1" applyAlignment="1">
      <alignment vertical="center" shrinkToFit="1"/>
    </xf>
    <xf numFmtId="49" fontId="8" fillId="0" borderId="88" xfId="0" applyNumberFormat="1" applyFont="1" applyBorder="1" applyAlignment="1">
      <alignment vertical="center" shrinkToFit="1"/>
    </xf>
    <xf numFmtId="49" fontId="8" fillId="0" borderId="11" xfId="0" applyNumberFormat="1" applyFont="1" applyBorder="1" applyAlignment="1">
      <alignment vertical="center" shrinkToFit="1"/>
    </xf>
    <xf numFmtId="49" fontId="8" fillId="0" borderId="89" xfId="0" applyNumberFormat="1" applyFont="1" applyBorder="1" applyAlignment="1">
      <alignment vertical="center" shrinkToFit="1"/>
    </xf>
    <xf numFmtId="176" fontId="9" fillId="0" borderId="90" xfId="0" applyNumberFormat="1" applyFont="1" applyBorder="1">
      <alignment vertical="center"/>
    </xf>
    <xf numFmtId="176" fontId="9" fillId="0" borderId="91" xfId="0" applyNumberFormat="1" applyFont="1" applyBorder="1">
      <alignment vertical="center"/>
    </xf>
    <xf numFmtId="176" fontId="9" fillId="0" borderId="92" xfId="0" applyNumberFormat="1" applyFont="1" applyBorder="1">
      <alignment vertical="center"/>
    </xf>
    <xf numFmtId="176" fontId="9" fillId="0" borderId="93" xfId="0" applyNumberFormat="1" applyFont="1" applyBorder="1">
      <alignment vertical="center"/>
    </xf>
    <xf numFmtId="176" fontId="9" fillId="0" borderId="94" xfId="0" applyNumberFormat="1" applyFont="1" applyBorder="1">
      <alignment vertical="center"/>
    </xf>
    <xf numFmtId="176" fontId="9" fillId="0" borderId="66" xfId="0" applyNumberFormat="1" applyFont="1" applyBorder="1">
      <alignment vertical="center"/>
    </xf>
    <xf numFmtId="176" fontId="9" fillId="0" borderId="10" xfId="0" applyNumberFormat="1" applyFont="1" applyBorder="1">
      <alignment vertical="center"/>
    </xf>
    <xf numFmtId="176" fontId="9" fillId="0" borderId="12" xfId="0" applyNumberFormat="1" applyFont="1" applyBorder="1">
      <alignment vertical="center"/>
    </xf>
    <xf numFmtId="176" fontId="9" fillId="0" borderId="55" xfId="0" applyNumberFormat="1" applyFont="1" applyBorder="1">
      <alignment vertical="center"/>
    </xf>
    <xf numFmtId="176" fontId="9" fillId="0" borderId="11" xfId="0" applyNumberFormat="1" applyFont="1" applyBorder="1">
      <alignment vertical="center"/>
    </xf>
    <xf numFmtId="176" fontId="9" fillId="0" borderId="95" xfId="0" applyNumberFormat="1" applyFont="1" applyBorder="1">
      <alignment vertical="center"/>
    </xf>
    <xf numFmtId="176" fontId="9" fillId="0" borderId="96" xfId="0" applyNumberFormat="1" applyFont="1" applyBorder="1">
      <alignment vertical="center"/>
    </xf>
    <xf numFmtId="176" fontId="9" fillId="0" borderId="97" xfId="0" applyNumberFormat="1" applyFont="1" applyBorder="1">
      <alignment vertical="center"/>
    </xf>
    <xf numFmtId="176" fontId="9" fillId="0" borderId="98" xfId="0" applyNumberFormat="1" applyFont="1" applyBorder="1">
      <alignment vertical="center"/>
    </xf>
    <xf numFmtId="176" fontId="9" fillId="0" borderId="87" xfId="0" applyNumberFormat="1" applyFont="1" applyBorder="1">
      <alignment vertical="center"/>
    </xf>
    <xf numFmtId="176" fontId="9" fillId="0" borderId="72" xfId="0" applyNumberFormat="1" applyFont="1" applyBorder="1">
      <alignment vertical="center"/>
    </xf>
    <xf numFmtId="176" fontId="9" fillId="0" borderId="37" xfId="0" applyNumberFormat="1" applyFont="1" applyBorder="1">
      <alignment vertical="center"/>
    </xf>
    <xf numFmtId="176" fontId="9" fillId="0" borderId="73" xfId="0" applyNumberFormat="1" applyFont="1" applyBorder="1">
      <alignment vertical="center"/>
    </xf>
    <xf numFmtId="176" fontId="9" fillId="0" borderId="99" xfId="0" applyNumberFormat="1" applyFont="1" applyBorder="1">
      <alignment vertical="center"/>
    </xf>
    <xf numFmtId="176" fontId="9" fillId="0" borderId="100" xfId="0" applyNumberFormat="1" applyFont="1" applyBorder="1">
      <alignment vertical="center"/>
    </xf>
    <xf numFmtId="176" fontId="9" fillId="0" borderId="65" xfId="0" applyNumberFormat="1" applyFont="1" applyBorder="1">
      <alignment vertical="center"/>
    </xf>
    <xf numFmtId="176" fontId="9" fillId="0" borderId="6" xfId="0" applyNumberFormat="1" applyFont="1" applyBorder="1">
      <alignment vertical="center"/>
    </xf>
    <xf numFmtId="176" fontId="9" fillId="0" borderId="8" xfId="0" applyNumberFormat="1" applyFont="1" applyBorder="1">
      <alignment vertical="center"/>
    </xf>
    <xf numFmtId="176" fontId="9" fillId="0" borderId="54" xfId="0" applyNumberFormat="1" applyFont="1" applyBorder="1">
      <alignment vertical="center"/>
    </xf>
    <xf numFmtId="176" fontId="9" fillId="0" borderId="7" xfId="0" applyNumberFormat="1" applyFont="1" applyBorder="1">
      <alignment vertical="center"/>
    </xf>
    <xf numFmtId="176" fontId="9" fillId="0" borderId="75" xfId="0" applyNumberFormat="1" applyFont="1" applyBorder="1">
      <alignment vertical="center"/>
    </xf>
    <xf numFmtId="176" fontId="9" fillId="0" borderId="48" xfId="0" applyNumberFormat="1" applyFont="1" applyBorder="1">
      <alignment vertical="center"/>
    </xf>
    <xf numFmtId="176" fontId="9" fillId="0" borderId="50" xfId="0" applyNumberFormat="1" applyFont="1" applyBorder="1">
      <alignment vertical="center"/>
    </xf>
    <xf numFmtId="176" fontId="9" fillId="0" borderId="62" xfId="0" applyNumberFormat="1" applyFont="1" applyBorder="1">
      <alignment vertical="center"/>
    </xf>
    <xf numFmtId="176" fontId="9" fillId="0" borderId="49" xfId="0" applyNumberFormat="1" applyFont="1" applyBorder="1">
      <alignment vertical="center"/>
    </xf>
    <xf numFmtId="176" fontId="9" fillId="0" borderId="101" xfId="0" applyNumberFormat="1" applyFont="1" applyBorder="1">
      <alignment vertical="center"/>
    </xf>
    <xf numFmtId="176" fontId="9" fillId="0" borderId="102" xfId="0" applyNumberFormat="1" applyFont="1" applyBorder="1">
      <alignment vertical="center"/>
    </xf>
    <xf numFmtId="176" fontId="9" fillId="0" borderId="103" xfId="0" applyNumberFormat="1" applyFont="1" applyBorder="1">
      <alignment vertical="center"/>
    </xf>
    <xf numFmtId="176" fontId="9" fillId="0" borderId="104" xfId="0" applyNumberFormat="1" applyFont="1" applyBorder="1">
      <alignment vertical="center"/>
    </xf>
    <xf numFmtId="176" fontId="9" fillId="0" borderId="105" xfId="0" applyNumberFormat="1" applyFont="1" applyBorder="1">
      <alignment vertical="center"/>
    </xf>
    <xf numFmtId="176" fontId="9" fillId="0" borderId="32" xfId="0" applyNumberFormat="1" applyFont="1" applyBorder="1">
      <alignment vertical="center"/>
    </xf>
    <xf numFmtId="176" fontId="9" fillId="0" borderId="106" xfId="0" applyNumberFormat="1" applyFont="1" applyBorder="1">
      <alignment vertical="center"/>
    </xf>
    <xf numFmtId="176" fontId="9" fillId="0" borderId="107" xfId="0" applyNumberFormat="1" applyFont="1" applyBorder="1">
      <alignment vertical="center"/>
    </xf>
    <xf numFmtId="176" fontId="9" fillId="0" borderId="108" xfId="0" applyNumberFormat="1" applyFont="1" applyBorder="1">
      <alignment vertical="center"/>
    </xf>
    <xf numFmtId="176" fontId="9" fillId="0" borderId="109" xfId="0" applyNumberFormat="1" applyFont="1" applyBorder="1">
      <alignment vertical="center"/>
    </xf>
    <xf numFmtId="176" fontId="9" fillId="0" borderId="88" xfId="0" applyNumberFormat="1" applyFont="1" applyBorder="1">
      <alignment vertical="center"/>
    </xf>
    <xf numFmtId="176" fontId="9" fillId="0" borderId="110" xfId="0" applyNumberFormat="1" applyFont="1" applyBorder="1">
      <alignment vertical="center"/>
    </xf>
    <xf numFmtId="176" fontId="9" fillId="0" borderId="111" xfId="0" applyNumberFormat="1" applyFont="1" applyBorder="1">
      <alignment vertical="center"/>
    </xf>
    <xf numFmtId="176" fontId="9" fillId="0" borderId="112" xfId="0" applyNumberFormat="1" applyFont="1" applyBorder="1">
      <alignment vertical="center"/>
    </xf>
    <xf numFmtId="176" fontId="9" fillId="0" borderId="113" xfId="0" applyNumberFormat="1" applyFont="1" applyBorder="1">
      <alignment vertical="center"/>
    </xf>
    <xf numFmtId="176" fontId="9" fillId="0" borderId="89" xfId="0" applyNumberFormat="1" applyFont="1" applyBorder="1">
      <alignment vertical="center"/>
    </xf>
    <xf numFmtId="49" fontId="8" fillId="0" borderId="114" xfId="0" applyNumberFormat="1" applyFont="1" applyBorder="1" applyAlignment="1">
      <alignment vertical="center" shrinkToFit="1"/>
    </xf>
    <xf numFmtId="0" fontId="0" fillId="0" borderId="0" xfId="0" applyBorder="1" applyAlignment="1">
      <alignment horizontal="left" vertical="top" wrapText="1"/>
    </xf>
    <xf numFmtId="49" fontId="8" fillId="0" borderId="115" xfId="0" applyNumberFormat="1" applyFont="1" applyBorder="1" applyAlignment="1">
      <alignment vertical="center" shrinkToFit="1"/>
    </xf>
    <xf numFmtId="49" fontId="8" fillId="0" borderId="116" xfId="0" applyNumberFormat="1" applyFont="1" applyBorder="1" applyAlignment="1">
      <alignment vertical="center" shrinkToFit="1"/>
    </xf>
    <xf numFmtId="49" fontId="8" fillId="0" borderId="117" xfId="0" applyNumberFormat="1" applyFont="1" applyBorder="1" applyAlignment="1">
      <alignment vertical="center" shrinkToFit="1"/>
    </xf>
    <xf numFmtId="0" fontId="9" fillId="0" borderId="0" xfId="0" applyFont="1">
      <alignment vertical="center"/>
    </xf>
    <xf numFmtId="176" fontId="5" fillId="0" borderId="99" xfId="0" applyNumberFormat="1" applyFont="1" applyBorder="1">
      <alignment vertical="center"/>
    </xf>
    <xf numFmtId="176" fontId="5" fillId="0" borderId="100" xfId="0" applyNumberFormat="1" applyFont="1" applyBorder="1">
      <alignment vertical="center"/>
    </xf>
    <xf numFmtId="49" fontId="6" fillId="0" borderId="85" xfId="0" applyNumberFormat="1" applyFont="1" applyBorder="1">
      <alignment vertical="center"/>
    </xf>
    <xf numFmtId="176" fontId="5" fillId="0" borderId="95" xfId="0" applyNumberFormat="1" applyFont="1" applyBorder="1">
      <alignment vertical="center"/>
    </xf>
    <xf numFmtId="176" fontId="5" fillId="0" borderId="96" xfId="0" applyNumberFormat="1" applyFont="1" applyBorder="1">
      <alignment vertical="center"/>
    </xf>
    <xf numFmtId="176" fontId="5" fillId="0" borderId="97" xfId="0" applyNumberFormat="1" applyFont="1" applyBorder="1">
      <alignment vertical="center"/>
    </xf>
    <xf numFmtId="176" fontId="5" fillId="0" borderId="98" xfId="0" applyNumberFormat="1" applyFont="1" applyBorder="1">
      <alignment vertical="center"/>
    </xf>
    <xf numFmtId="176" fontId="5" fillId="0" borderId="87" xfId="0" applyNumberFormat="1" applyFont="1" applyBorder="1">
      <alignment vertical="center"/>
    </xf>
    <xf numFmtId="0" fontId="0" fillId="0" borderId="36" xfId="0" applyBorder="1" applyAlignment="1">
      <alignment vertical="top" wrapText="1"/>
    </xf>
    <xf numFmtId="0" fontId="0" fillId="0" borderId="0" xfId="0" applyAlignment="1">
      <alignment vertical="top" wrapText="1"/>
    </xf>
    <xf numFmtId="0" fontId="5" fillId="0" borderId="36" xfId="0" applyFont="1" applyBorder="1" applyAlignment="1">
      <alignment horizontal="center" vertical="center" textRotation="255"/>
    </xf>
    <xf numFmtId="49" fontId="6" fillId="0" borderId="20" xfId="0" applyNumberFormat="1" applyFont="1" applyBorder="1">
      <alignment vertical="center"/>
    </xf>
    <xf numFmtId="176" fontId="5" fillId="0" borderId="118" xfId="0" applyNumberFormat="1" applyFont="1" applyBorder="1">
      <alignment vertical="center"/>
    </xf>
    <xf numFmtId="49" fontId="6" fillId="0" borderId="86" xfId="0" applyNumberFormat="1" applyFont="1" applyBorder="1">
      <alignment vertical="center"/>
    </xf>
    <xf numFmtId="49" fontId="6" fillId="0" borderId="119" xfId="0" applyNumberFormat="1" applyFont="1" applyBorder="1">
      <alignment vertical="center"/>
    </xf>
    <xf numFmtId="49" fontId="6" fillId="0" borderId="49" xfId="0" applyNumberFormat="1" applyFont="1" applyBorder="1">
      <alignment vertical="center"/>
    </xf>
    <xf numFmtId="176" fontId="5" fillId="0" borderId="120" xfId="0" applyNumberFormat="1" applyFont="1" applyBorder="1">
      <alignment vertical="center"/>
    </xf>
    <xf numFmtId="49" fontId="6" fillId="0" borderId="100" xfId="0" applyNumberFormat="1" applyFont="1" applyBorder="1">
      <alignment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49" fontId="6" fillId="0" borderId="123" xfId="0" applyNumberFormat="1" applyFont="1" applyBorder="1">
      <alignment vertical="center"/>
    </xf>
    <xf numFmtId="0" fontId="3" fillId="0" borderId="38" xfId="0" applyFont="1" applyBorder="1" applyAlignment="1">
      <alignment horizontal="center" vertical="center" wrapText="1"/>
    </xf>
    <xf numFmtId="0" fontId="3" fillId="0" borderId="44" xfId="0" applyFont="1" applyBorder="1" applyAlignment="1">
      <alignment horizontal="center" vertical="center" wrapText="1"/>
    </xf>
    <xf numFmtId="49" fontId="6" fillId="0" borderId="30" xfId="0" applyNumberFormat="1" applyFont="1" applyBorder="1" applyAlignment="1">
      <alignment horizontal="left" vertical="center"/>
    </xf>
    <xf numFmtId="49" fontId="6" fillId="0" borderId="125" xfId="0" applyNumberFormat="1" applyFont="1" applyBorder="1" applyAlignment="1">
      <alignment horizontal="left" vertical="center"/>
    </xf>
    <xf numFmtId="0" fontId="5" fillId="0" borderId="86" xfId="0" applyFont="1" applyBorder="1" applyAlignment="1">
      <alignment horizontal="center" vertical="center" textRotation="255"/>
    </xf>
    <xf numFmtId="0" fontId="5" fillId="0" borderId="36" xfId="0" applyFont="1" applyBorder="1" applyAlignment="1">
      <alignment horizontal="center" vertical="center" textRotation="255"/>
    </xf>
    <xf numFmtId="0" fontId="5" fillId="0" borderId="72" xfId="0" applyFont="1" applyBorder="1" applyAlignment="1">
      <alignment horizontal="center" vertical="center" textRotation="255"/>
    </xf>
    <xf numFmtId="49" fontId="6" fillId="0" borderId="119" xfId="0" applyNumberFormat="1" applyFont="1" applyBorder="1" applyAlignment="1">
      <alignment horizontal="center" vertical="center"/>
    </xf>
    <xf numFmtId="49" fontId="6" fillId="0" borderId="43" xfId="0" applyNumberFormat="1" applyFont="1" applyBorder="1" applyAlignment="1">
      <alignment horizontal="center" vertical="center"/>
    </xf>
    <xf numFmtId="0" fontId="5" fillId="0" borderId="75" xfId="0" applyFont="1" applyBorder="1" applyAlignment="1">
      <alignment horizontal="center" vertical="center" textRotation="255"/>
    </xf>
    <xf numFmtId="49" fontId="6" fillId="0" borderId="30" xfId="0" applyNumberFormat="1" applyFont="1" applyBorder="1" applyAlignment="1">
      <alignment horizontal="center" vertical="center"/>
    </xf>
    <xf numFmtId="49" fontId="6" fillId="0" borderId="125" xfId="0" applyNumberFormat="1" applyFont="1" applyBorder="1" applyAlignment="1">
      <alignment horizontal="center" vertical="center"/>
    </xf>
    <xf numFmtId="0" fontId="5" fillId="0" borderId="126" xfId="0" applyFont="1" applyBorder="1" applyAlignment="1">
      <alignment horizontal="center" vertical="center" textRotation="255" wrapText="1" shrinkToFit="1"/>
    </xf>
    <xf numFmtId="0" fontId="5" fillId="0" borderId="116" xfId="0" applyFont="1" applyBorder="1" applyAlignment="1">
      <alignment horizontal="center" vertical="center" textRotation="255" wrapText="1" shrinkToFit="1"/>
    </xf>
    <xf numFmtId="0" fontId="7" fillId="0" borderId="116" xfId="0" applyFont="1" applyBorder="1" applyAlignment="1">
      <alignment horizontal="center" vertical="center" textRotation="255" wrapText="1" shrinkToFit="1"/>
    </xf>
    <xf numFmtId="49" fontId="6" fillId="0" borderId="86" xfId="0" applyNumberFormat="1" applyFont="1" applyBorder="1" applyAlignment="1">
      <alignment horizontal="center" vertical="center"/>
    </xf>
    <xf numFmtId="49" fontId="6" fillId="0" borderId="63" xfId="0" applyNumberFormat="1" applyFont="1" applyBorder="1" applyAlignment="1">
      <alignment horizontal="center" vertical="center"/>
    </xf>
    <xf numFmtId="0" fontId="5" fillId="0" borderId="126" xfId="0" applyFont="1" applyBorder="1" applyAlignment="1">
      <alignment horizontal="center" vertical="center" textRotation="255"/>
    </xf>
    <xf numFmtId="0" fontId="5" fillId="0" borderId="116" xfId="0" applyFont="1" applyBorder="1" applyAlignment="1">
      <alignment horizontal="center" vertical="center" textRotation="255"/>
    </xf>
    <xf numFmtId="0" fontId="5" fillId="0" borderId="127" xfId="0" applyFont="1" applyBorder="1" applyAlignment="1">
      <alignment horizontal="center" vertical="center" textRotation="255"/>
    </xf>
    <xf numFmtId="49" fontId="6" fillId="0" borderId="124" xfId="0" applyNumberFormat="1" applyFont="1" applyBorder="1" applyAlignment="1">
      <alignment horizontal="center" vertical="center"/>
    </xf>
    <xf numFmtId="0" fontId="5" fillId="0" borderId="119" xfId="0" applyFont="1" applyBorder="1" applyAlignment="1">
      <alignment horizontal="center" vertical="center" textRotation="255"/>
    </xf>
    <xf numFmtId="0" fontId="2" fillId="0" borderId="0" xfId="0" applyFont="1" applyAlignment="1">
      <alignment horizontal="center" vertical="center"/>
    </xf>
    <xf numFmtId="0" fontId="0" fillId="0" borderId="36" xfId="0"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0" fillId="0" borderId="63" xfId="0" applyBorder="1" applyAlignment="1">
      <alignment horizontal="center" vertical="center"/>
    </xf>
    <xf numFmtId="0" fontId="0" fillId="0" borderId="128" xfId="0" applyBorder="1" applyAlignment="1">
      <alignment horizontal="center" vertical="center"/>
    </xf>
    <xf numFmtId="0" fontId="0" fillId="0" borderId="42" xfId="0" applyBorder="1" applyAlignment="1">
      <alignment horizontal="center" vertical="center"/>
    </xf>
    <xf numFmtId="0" fontId="0" fillId="0" borderId="129" xfId="0" applyBorder="1" applyAlignment="1">
      <alignment horizontal="center" vertical="center"/>
    </xf>
    <xf numFmtId="0" fontId="3" fillId="0" borderId="40"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120" xfId="0" applyFont="1" applyBorder="1" applyAlignment="1">
      <alignment vertical="center"/>
    </xf>
    <xf numFmtId="0" fontId="0" fillId="0" borderId="64"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49" fontId="3" fillId="0" borderId="86"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119" xfId="0" applyNumberFormat="1" applyFont="1" applyBorder="1" applyAlignment="1">
      <alignment horizontal="center" vertical="center"/>
    </xf>
    <xf numFmtId="0" fontId="0" fillId="0" borderId="36" xfId="0" applyBorder="1" applyAlignment="1">
      <alignment horizontal="left" vertical="center"/>
    </xf>
    <xf numFmtId="0" fontId="0" fillId="0" borderId="0" xfId="0" applyAlignment="1">
      <alignment horizontal="left" vertical="center"/>
    </xf>
    <xf numFmtId="49" fontId="6" fillId="0" borderId="36" xfId="0" applyNumberFormat="1" applyFont="1" applyBorder="1" applyAlignment="1">
      <alignment horizontal="center" vertical="center"/>
    </xf>
    <xf numFmtId="0" fontId="3" fillId="0" borderId="37"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130" xfId="0" applyFont="1" applyBorder="1" applyAlignment="1">
      <alignment vertical="center"/>
    </xf>
    <xf numFmtId="0" fontId="3" fillId="0" borderId="19" xfId="0" applyFont="1" applyBorder="1" applyAlignment="1">
      <alignment horizontal="center" vertical="center" wrapText="1"/>
    </xf>
    <xf numFmtId="0" fontId="0" fillId="0" borderId="36" xfId="0" applyBorder="1" applyAlignment="1">
      <alignment horizontal="left" vertical="top" wrapText="1"/>
    </xf>
    <xf numFmtId="0" fontId="0" fillId="0" borderId="0" xfId="0" applyAlignment="1">
      <alignment horizontal="left" vertical="top" wrapText="1"/>
    </xf>
    <xf numFmtId="49" fontId="8" fillId="0" borderId="131" xfId="0" applyNumberFormat="1" applyFont="1" applyBorder="1" applyAlignment="1">
      <alignment horizontal="center" vertical="center" shrinkToFit="1"/>
    </xf>
    <xf numFmtId="0" fontId="9" fillId="0" borderId="132" xfId="0" applyFont="1" applyBorder="1" applyAlignment="1">
      <alignment vertical="center" shrinkToFit="1"/>
    </xf>
    <xf numFmtId="0" fontId="9" fillId="0" borderId="126" xfId="0" applyFont="1" applyBorder="1" applyAlignment="1">
      <alignment horizontal="center" vertical="center" textRotation="255" shrinkToFit="1"/>
    </xf>
    <xf numFmtId="0" fontId="9" fillId="0" borderId="116" xfId="0" applyFont="1" applyBorder="1" applyAlignment="1">
      <alignment horizontal="center" vertical="center" textRotation="255" shrinkToFit="1"/>
    </xf>
    <xf numFmtId="49" fontId="8" fillId="0" borderId="133" xfId="0" applyNumberFormat="1" applyFont="1" applyBorder="1" applyAlignment="1">
      <alignment horizontal="center" vertical="center" shrinkToFit="1"/>
    </xf>
    <xf numFmtId="49" fontId="8" fillId="0" borderId="134" xfId="0" applyNumberFormat="1" applyFont="1" applyBorder="1" applyAlignment="1">
      <alignment horizontal="center" vertical="center" shrinkToFit="1"/>
    </xf>
    <xf numFmtId="0" fontId="3" fillId="0" borderId="21" xfId="0" applyFont="1" applyBorder="1" applyAlignment="1">
      <alignment horizontal="center" vertical="center" wrapText="1"/>
    </xf>
    <xf numFmtId="0" fontId="3" fillId="0" borderId="76" xfId="0" applyFont="1" applyBorder="1" applyAlignment="1">
      <alignment horizontal="center" vertical="center"/>
    </xf>
    <xf numFmtId="0" fontId="3" fillId="0" borderId="77" xfId="0" applyFont="1" applyBorder="1" applyAlignment="1">
      <alignment vertical="center"/>
    </xf>
    <xf numFmtId="0" fontId="10" fillId="0" borderId="20" xfId="0" applyFont="1" applyBorder="1" applyAlignment="1">
      <alignment horizontal="center" vertical="center"/>
    </xf>
    <xf numFmtId="0" fontId="10" fillId="0" borderId="39" xfId="0" applyFont="1" applyBorder="1" applyAlignment="1">
      <alignment horizontal="center" vertical="center"/>
    </xf>
    <xf numFmtId="0" fontId="0" fillId="0" borderId="21" xfId="0" applyBorder="1" applyAlignment="1">
      <alignment horizontal="center" vertical="center"/>
    </xf>
    <xf numFmtId="0" fontId="0" fillId="0" borderId="40" xfId="0" applyBorder="1" applyAlignment="1">
      <alignment horizontal="center" vertical="center"/>
    </xf>
    <xf numFmtId="0" fontId="9" fillId="0" borderId="137" xfId="0" applyFont="1" applyBorder="1" applyAlignment="1">
      <alignment horizontal="center" vertical="center" textRotation="255" shrinkToFit="1"/>
    </xf>
    <xf numFmtId="0" fontId="9" fillId="0" borderId="133" xfId="0" applyFont="1" applyBorder="1" applyAlignment="1">
      <alignment horizontal="center" vertical="center" textRotation="255" shrinkToFit="1"/>
    </xf>
    <xf numFmtId="0" fontId="9" fillId="0" borderId="36" xfId="0" applyFont="1" applyBorder="1" applyAlignment="1">
      <alignment horizontal="center" vertical="center" textRotation="255" shrinkToFit="1"/>
    </xf>
    <xf numFmtId="49" fontId="8" fillId="0" borderId="135" xfId="0" applyNumberFormat="1" applyFont="1" applyBorder="1" applyAlignment="1">
      <alignment horizontal="center" vertical="center" shrinkToFit="1"/>
    </xf>
    <xf numFmtId="49" fontId="8" fillId="0" borderId="30" xfId="0" applyNumberFormat="1" applyFont="1" applyBorder="1" applyAlignment="1">
      <alignment horizontal="left" vertical="center" shrinkToFit="1"/>
    </xf>
    <xf numFmtId="49" fontId="8" fillId="0" borderId="125" xfId="0" applyNumberFormat="1" applyFont="1" applyBorder="1" applyAlignment="1">
      <alignment horizontal="left" vertical="center" shrinkToFit="1"/>
    </xf>
    <xf numFmtId="0" fontId="8" fillId="0" borderId="30" xfId="0" applyFont="1" applyBorder="1" applyAlignment="1">
      <alignment horizontal="center" vertical="center" shrinkToFit="1"/>
    </xf>
    <xf numFmtId="0" fontId="8" fillId="0" borderId="138" xfId="0" applyFont="1" applyBorder="1" applyAlignment="1">
      <alignment horizontal="center" vertical="center" shrinkToFit="1"/>
    </xf>
    <xf numFmtId="0" fontId="9" fillId="0" borderId="86" xfId="0" applyFont="1" applyBorder="1" applyAlignment="1">
      <alignment horizontal="center" vertical="center" textRotation="255" shrinkToFit="1"/>
    </xf>
    <xf numFmtId="0" fontId="9" fillId="0" borderId="75" xfId="0" applyFont="1" applyBorder="1" applyAlignment="1">
      <alignment horizontal="center" vertical="center" textRotation="255" shrinkToFit="1"/>
    </xf>
    <xf numFmtId="0" fontId="9" fillId="0" borderId="72" xfId="0" applyFont="1" applyBorder="1" applyAlignment="1">
      <alignment horizontal="center" vertical="center" textRotation="255" shrinkToFit="1"/>
    </xf>
    <xf numFmtId="0" fontId="9" fillId="0" borderId="126" xfId="0" applyFont="1" applyBorder="1" applyAlignment="1">
      <alignment horizontal="center" vertical="center" textRotation="255" wrapText="1"/>
    </xf>
    <xf numFmtId="0" fontId="11" fillId="0" borderId="136" xfId="0" applyFont="1" applyBorder="1" applyAlignment="1">
      <alignment horizontal="center" vertical="center" textRotation="255" wrapText="1"/>
    </xf>
    <xf numFmtId="49" fontId="8" fillId="0" borderId="86" xfId="0" applyNumberFormat="1" applyFont="1" applyBorder="1" applyAlignment="1">
      <alignment horizontal="center" vertical="center" shrinkToFit="1"/>
    </xf>
    <xf numFmtId="49" fontId="8" fillId="0" borderId="63" xfId="0" applyNumberFormat="1"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1"/>
  <sheetViews>
    <sheetView tabSelected="1" zoomScale="75" zoomScaleNormal="75" workbookViewId="0">
      <selection activeCell="M109" sqref="M109"/>
    </sheetView>
  </sheetViews>
  <sheetFormatPr defaultRowHeight="13.5" x14ac:dyDescent="0.15"/>
  <cols>
    <col min="1" max="1" width="5.25" customWidth="1"/>
    <col min="2" max="3" width="4.5" customWidth="1"/>
    <col min="4" max="4" width="47.25" style="1" customWidth="1"/>
    <col min="5" max="13" width="15.625" customWidth="1"/>
  </cols>
  <sheetData>
    <row r="1" spans="1:17" ht="25.5" customHeight="1" x14ac:dyDescent="0.15">
      <c r="B1" s="161" t="s">
        <v>168</v>
      </c>
    </row>
    <row r="2" spans="1:17" ht="13.5" customHeight="1" x14ac:dyDescent="0.15">
      <c r="B2" s="205" t="s">
        <v>107</v>
      </c>
      <c r="C2" s="205"/>
      <c r="D2" s="205"/>
      <c r="E2" s="205"/>
      <c r="F2" s="205"/>
      <c r="G2" s="205"/>
      <c r="H2" s="205"/>
      <c r="I2" s="205"/>
      <c r="J2" s="205"/>
      <c r="K2" s="205"/>
      <c r="L2" s="205"/>
      <c r="M2" s="205"/>
      <c r="N2" s="205"/>
      <c r="O2" s="205"/>
      <c r="P2" s="205"/>
      <c r="Q2" s="205"/>
    </row>
    <row r="3" spans="1:17" ht="13.5" customHeight="1" x14ac:dyDescent="0.15">
      <c r="B3" s="205"/>
      <c r="C3" s="205"/>
      <c r="D3" s="205"/>
      <c r="E3" s="205"/>
      <c r="F3" s="205"/>
      <c r="G3" s="205"/>
      <c r="H3" s="205"/>
      <c r="I3" s="205"/>
      <c r="J3" s="205"/>
      <c r="K3" s="205"/>
      <c r="L3" s="205"/>
      <c r="M3" s="205"/>
      <c r="N3" s="205"/>
      <c r="O3" s="205"/>
      <c r="P3" s="205"/>
      <c r="Q3" s="205"/>
    </row>
    <row r="4" spans="1:17" ht="14.25" thickBot="1" x14ac:dyDescent="0.2">
      <c r="D4" s="2"/>
    </row>
    <row r="5" spans="1:17" ht="14.25" thickBot="1" x14ac:dyDescent="0.2">
      <c r="D5" s="222" t="s">
        <v>0</v>
      </c>
      <c r="E5" s="70"/>
      <c r="F5" s="71"/>
      <c r="G5" s="71"/>
      <c r="H5" s="71"/>
      <c r="I5" s="71"/>
      <c r="J5" s="71"/>
      <c r="K5" s="209" t="s">
        <v>101</v>
      </c>
      <c r="L5" s="209"/>
      <c r="M5" s="210"/>
    </row>
    <row r="6" spans="1:17" x14ac:dyDescent="0.15">
      <c r="D6" s="223"/>
      <c r="E6" s="217" t="s">
        <v>96</v>
      </c>
      <c r="F6" s="218"/>
      <c r="G6" s="219"/>
      <c r="H6" s="217" t="s">
        <v>97</v>
      </c>
      <c r="I6" s="220"/>
      <c r="J6" s="221"/>
      <c r="K6" s="211"/>
      <c r="L6" s="211"/>
      <c r="M6" s="212"/>
    </row>
    <row r="7" spans="1:17" ht="18" customHeight="1" x14ac:dyDescent="0.15">
      <c r="D7" s="223"/>
      <c r="E7" s="215" t="s">
        <v>150</v>
      </c>
      <c r="F7" s="183" t="s">
        <v>161</v>
      </c>
      <c r="G7" s="213" t="s">
        <v>151</v>
      </c>
      <c r="H7" s="215" t="s">
        <v>150</v>
      </c>
      <c r="I7" s="183" t="s">
        <v>161</v>
      </c>
      <c r="J7" s="213" t="s">
        <v>151</v>
      </c>
      <c r="K7" s="215" t="s">
        <v>150</v>
      </c>
      <c r="L7" s="183" t="s">
        <v>161</v>
      </c>
      <c r="M7" s="213" t="s">
        <v>151</v>
      </c>
    </row>
    <row r="8" spans="1:17" ht="18" customHeight="1" thickBot="1" x14ac:dyDescent="0.2">
      <c r="D8" s="224"/>
      <c r="E8" s="216"/>
      <c r="F8" s="184"/>
      <c r="G8" s="214"/>
      <c r="H8" s="216"/>
      <c r="I8" s="184"/>
      <c r="J8" s="214"/>
      <c r="K8" s="216"/>
      <c r="L8" s="184"/>
      <c r="M8" s="214"/>
    </row>
    <row r="9" spans="1:17" ht="24.75" customHeight="1" x14ac:dyDescent="0.15">
      <c r="A9">
        <v>1</v>
      </c>
      <c r="B9" s="200" t="s">
        <v>102</v>
      </c>
      <c r="C9" s="187" t="s">
        <v>104</v>
      </c>
      <c r="D9" s="5" t="s">
        <v>1</v>
      </c>
      <c r="E9" s="72">
        <v>0</v>
      </c>
      <c r="F9" s="6">
        <f>F10+F13+F20+F25+F33</f>
        <v>0</v>
      </c>
      <c r="G9" s="8"/>
      <c r="H9" s="72">
        <v>377300002</v>
      </c>
      <c r="I9" s="6">
        <f t="shared" ref="I9:I76" si="0">H9+J9</f>
        <v>383100002</v>
      </c>
      <c r="J9" s="8">
        <f>J10+J13+J20+J22+J25+J33</f>
        <v>5800000</v>
      </c>
      <c r="K9" s="60">
        <f>E9+H9</f>
        <v>377300002</v>
      </c>
      <c r="L9" s="7">
        <f>K9+M9</f>
        <v>383100002</v>
      </c>
      <c r="M9" s="8">
        <f>G9+J9</f>
        <v>5800000</v>
      </c>
      <c r="N9" t="s">
        <v>162</v>
      </c>
    </row>
    <row r="10" spans="1:17" ht="24.75" customHeight="1" x14ac:dyDescent="0.15">
      <c r="A10">
        <f>A9+1</f>
        <v>2</v>
      </c>
      <c r="B10" s="201"/>
      <c r="C10" s="188"/>
      <c r="D10" s="9" t="s">
        <v>2</v>
      </c>
      <c r="E10" s="73">
        <v>0</v>
      </c>
      <c r="F10" s="10">
        <f>SUM(F11:F12)</f>
        <v>0</v>
      </c>
      <c r="G10" s="12"/>
      <c r="H10" s="73">
        <v>214400000</v>
      </c>
      <c r="I10" s="10">
        <f t="shared" si="0"/>
        <v>219200000</v>
      </c>
      <c r="J10" s="12">
        <f>SUM(J11:J12)</f>
        <v>4800000</v>
      </c>
      <c r="K10" s="61">
        <f t="shared" ref="K10:K76" si="1">E10+H10</f>
        <v>214400000</v>
      </c>
      <c r="L10" s="11">
        <f t="shared" ref="L10:L76" si="2">K10+M10</f>
        <v>219200000</v>
      </c>
      <c r="M10" s="12">
        <f t="shared" ref="M10:M43" si="3">G10+J10</f>
        <v>4800000</v>
      </c>
    </row>
    <row r="11" spans="1:17" ht="24.75" customHeight="1" x14ac:dyDescent="0.15">
      <c r="A11">
        <f t="shared" ref="A11:A74" si="4">A10+1</f>
        <v>3</v>
      </c>
      <c r="B11" s="201"/>
      <c r="C11" s="188"/>
      <c r="D11" s="13" t="s">
        <v>3</v>
      </c>
      <c r="E11" s="74">
        <v>0</v>
      </c>
      <c r="F11" s="14">
        <f t="shared" ref="F11:F76" si="5">E11+G11</f>
        <v>0</v>
      </c>
      <c r="G11" s="16"/>
      <c r="H11" s="74">
        <v>193000000</v>
      </c>
      <c r="I11" s="14">
        <f t="shared" si="0"/>
        <v>197320000</v>
      </c>
      <c r="J11" s="16">
        <v>4320000</v>
      </c>
      <c r="K11" s="62">
        <f t="shared" si="1"/>
        <v>193000000</v>
      </c>
      <c r="L11" s="15">
        <f t="shared" si="2"/>
        <v>197320000</v>
      </c>
      <c r="M11" s="16">
        <f t="shared" si="3"/>
        <v>4320000</v>
      </c>
    </row>
    <row r="12" spans="1:17" ht="24.75" customHeight="1" x14ac:dyDescent="0.15">
      <c r="A12">
        <f t="shared" si="4"/>
        <v>4</v>
      </c>
      <c r="B12" s="201"/>
      <c r="C12" s="188"/>
      <c r="D12" s="17" t="s">
        <v>4</v>
      </c>
      <c r="E12" s="75">
        <v>0</v>
      </c>
      <c r="F12" s="18">
        <f t="shared" si="5"/>
        <v>0</v>
      </c>
      <c r="G12" s="20"/>
      <c r="H12" s="75">
        <v>21400000</v>
      </c>
      <c r="I12" s="18">
        <f t="shared" si="0"/>
        <v>21880000</v>
      </c>
      <c r="J12" s="20">
        <v>480000</v>
      </c>
      <c r="K12" s="63">
        <f t="shared" si="1"/>
        <v>21400000</v>
      </c>
      <c r="L12" s="19">
        <f t="shared" si="2"/>
        <v>21880000</v>
      </c>
      <c r="M12" s="20">
        <f t="shared" si="3"/>
        <v>480000</v>
      </c>
    </row>
    <row r="13" spans="1:17" ht="24.75" customHeight="1" x14ac:dyDescent="0.15">
      <c r="A13">
        <f t="shared" si="4"/>
        <v>5</v>
      </c>
      <c r="B13" s="201"/>
      <c r="C13" s="188"/>
      <c r="D13" s="21" t="s">
        <v>5</v>
      </c>
      <c r="E13" s="76">
        <v>0</v>
      </c>
      <c r="F13" s="23">
        <f>F14+F17</f>
        <v>0</v>
      </c>
      <c r="G13" s="39"/>
      <c r="H13" s="76">
        <v>77000002</v>
      </c>
      <c r="I13" s="23">
        <f t="shared" si="0"/>
        <v>78000002</v>
      </c>
      <c r="J13" s="25">
        <f>J14+J17</f>
        <v>1000000</v>
      </c>
      <c r="K13" s="84">
        <f t="shared" si="1"/>
        <v>77000002</v>
      </c>
      <c r="L13" s="24">
        <f t="shared" si="2"/>
        <v>78000002</v>
      </c>
      <c r="M13" s="25">
        <f t="shared" si="3"/>
        <v>1000000</v>
      </c>
    </row>
    <row r="14" spans="1:17" ht="24.75" customHeight="1" x14ac:dyDescent="0.15">
      <c r="A14">
        <f t="shared" si="4"/>
        <v>6</v>
      </c>
      <c r="B14" s="201"/>
      <c r="C14" s="188"/>
      <c r="D14" s="26" t="s">
        <v>6</v>
      </c>
      <c r="E14" s="77">
        <v>0</v>
      </c>
      <c r="F14" s="27">
        <f>SUM(F15:F16)</f>
        <v>0</v>
      </c>
      <c r="G14" s="29"/>
      <c r="H14" s="77">
        <v>69000001</v>
      </c>
      <c r="I14" s="27">
        <f t="shared" si="0"/>
        <v>69900001</v>
      </c>
      <c r="J14" s="29">
        <f>SUM(J15:J16)</f>
        <v>900000</v>
      </c>
      <c r="K14" s="65">
        <f t="shared" si="1"/>
        <v>69000001</v>
      </c>
      <c r="L14" s="28">
        <f t="shared" si="2"/>
        <v>69900001</v>
      </c>
      <c r="M14" s="29">
        <f t="shared" si="3"/>
        <v>900000</v>
      </c>
    </row>
    <row r="15" spans="1:17" ht="24.75" customHeight="1" x14ac:dyDescent="0.15">
      <c r="A15">
        <f t="shared" si="4"/>
        <v>7</v>
      </c>
      <c r="B15" s="201"/>
      <c r="C15" s="188"/>
      <c r="D15" s="13" t="s">
        <v>7</v>
      </c>
      <c r="E15" s="74">
        <v>0</v>
      </c>
      <c r="F15" s="14">
        <f t="shared" si="5"/>
        <v>0</v>
      </c>
      <c r="G15" s="16"/>
      <c r="H15" s="74">
        <v>69000000</v>
      </c>
      <c r="I15" s="14">
        <f t="shared" si="0"/>
        <v>69900000</v>
      </c>
      <c r="J15" s="16">
        <v>900000</v>
      </c>
      <c r="K15" s="62">
        <f t="shared" si="1"/>
        <v>69000000</v>
      </c>
      <c r="L15" s="15">
        <f t="shared" si="2"/>
        <v>69900000</v>
      </c>
      <c r="M15" s="16">
        <f t="shared" si="3"/>
        <v>900000</v>
      </c>
      <c r="N15" s="206"/>
      <c r="O15" s="207"/>
      <c r="P15" s="207"/>
      <c r="Q15" s="207"/>
    </row>
    <row r="16" spans="1:17" ht="24.75" customHeight="1" x14ac:dyDescent="0.15">
      <c r="A16">
        <f t="shared" si="4"/>
        <v>8</v>
      </c>
      <c r="B16" s="201"/>
      <c r="C16" s="188"/>
      <c r="D16" s="17" t="s">
        <v>8</v>
      </c>
      <c r="E16" s="75">
        <v>0</v>
      </c>
      <c r="F16" s="18">
        <f t="shared" si="5"/>
        <v>0</v>
      </c>
      <c r="G16" s="20"/>
      <c r="H16" s="75">
        <v>1</v>
      </c>
      <c r="I16" s="18">
        <f t="shared" si="0"/>
        <v>1</v>
      </c>
      <c r="J16" s="20">
        <v>0</v>
      </c>
      <c r="K16" s="63">
        <f t="shared" si="1"/>
        <v>1</v>
      </c>
      <c r="L16" s="19">
        <f t="shared" si="2"/>
        <v>1</v>
      </c>
      <c r="M16" s="20">
        <f t="shared" si="3"/>
        <v>0</v>
      </c>
    </row>
    <row r="17" spans="1:17" ht="24.75" customHeight="1" x14ac:dyDescent="0.15">
      <c r="A17">
        <f t="shared" si="4"/>
        <v>9</v>
      </c>
      <c r="B17" s="201"/>
      <c r="C17" s="188"/>
      <c r="D17" s="26" t="s">
        <v>9</v>
      </c>
      <c r="E17" s="77">
        <v>0</v>
      </c>
      <c r="F17" s="27">
        <f>SUM(F18:F19)</f>
        <v>0</v>
      </c>
      <c r="G17" s="29"/>
      <c r="H17" s="77">
        <v>8000001</v>
      </c>
      <c r="I17" s="27">
        <f t="shared" si="0"/>
        <v>8100001</v>
      </c>
      <c r="J17" s="29">
        <f>SUM(J18:J19)</f>
        <v>100000</v>
      </c>
      <c r="K17" s="65">
        <f t="shared" si="1"/>
        <v>8000001</v>
      </c>
      <c r="L17" s="28">
        <f t="shared" si="2"/>
        <v>8100001</v>
      </c>
      <c r="M17" s="29">
        <f t="shared" si="3"/>
        <v>100000</v>
      </c>
    </row>
    <row r="18" spans="1:17" ht="24.75" customHeight="1" x14ac:dyDescent="0.15">
      <c r="A18">
        <f t="shared" si="4"/>
        <v>10</v>
      </c>
      <c r="B18" s="201"/>
      <c r="C18" s="188"/>
      <c r="D18" s="13" t="s">
        <v>10</v>
      </c>
      <c r="E18" s="74">
        <v>0</v>
      </c>
      <c r="F18" s="14">
        <f t="shared" si="5"/>
        <v>0</v>
      </c>
      <c r="G18" s="16"/>
      <c r="H18" s="74">
        <v>8000000</v>
      </c>
      <c r="I18" s="14">
        <f t="shared" si="0"/>
        <v>8100000</v>
      </c>
      <c r="J18" s="16">
        <v>100000</v>
      </c>
      <c r="K18" s="62">
        <f t="shared" si="1"/>
        <v>8000000</v>
      </c>
      <c r="L18" s="15">
        <f t="shared" si="2"/>
        <v>8100000</v>
      </c>
      <c r="M18" s="16">
        <f t="shared" si="3"/>
        <v>100000</v>
      </c>
      <c r="N18" s="206"/>
      <c r="O18" s="208"/>
      <c r="P18" s="208"/>
      <c r="Q18" s="208"/>
    </row>
    <row r="19" spans="1:17" ht="24.75" customHeight="1" x14ac:dyDescent="0.15">
      <c r="A19">
        <f t="shared" si="4"/>
        <v>11</v>
      </c>
      <c r="B19" s="201"/>
      <c r="C19" s="188"/>
      <c r="D19" s="17" t="s">
        <v>11</v>
      </c>
      <c r="E19" s="75">
        <v>0</v>
      </c>
      <c r="F19" s="18">
        <f t="shared" si="5"/>
        <v>0</v>
      </c>
      <c r="G19" s="20"/>
      <c r="H19" s="75">
        <v>1</v>
      </c>
      <c r="I19" s="18">
        <f t="shared" si="0"/>
        <v>1</v>
      </c>
      <c r="J19" s="20">
        <v>0</v>
      </c>
      <c r="K19" s="63">
        <f t="shared" si="1"/>
        <v>1</v>
      </c>
      <c r="L19" s="19">
        <f t="shared" si="2"/>
        <v>1</v>
      </c>
      <c r="M19" s="20">
        <f t="shared" si="3"/>
        <v>0</v>
      </c>
    </row>
    <row r="20" spans="1:17" ht="24.75" customHeight="1" x14ac:dyDescent="0.15">
      <c r="A20">
        <f t="shared" si="4"/>
        <v>12</v>
      </c>
      <c r="B20" s="201"/>
      <c r="C20" s="188"/>
      <c r="D20" s="26" t="s">
        <v>12</v>
      </c>
      <c r="E20" s="77">
        <v>0</v>
      </c>
      <c r="F20" s="27">
        <f>F21</f>
        <v>0</v>
      </c>
      <c r="G20" s="29"/>
      <c r="H20" s="77">
        <v>16500000</v>
      </c>
      <c r="I20" s="27">
        <f t="shared" si="0"/>
        <v>16500000</v>
      </c>
      <c r="J20" s="29">
        <f>J21</f>
        <v>0</v>
      </c>
      <c r="K20" s="65">
        <f t="shared" si="1"/>
        <v>16500000</v>
      </c>
      <c r="L20" s="28">
        <f t="shared" si="2"/>
        <v>16500000</v>
      </c>
      <c r="M20" s="29">
        <f t="shared" si="3"/>
        <v>0</v>
      </c>
    </row>
    <row r="21" spans="1:17" ht="24.75" customHeight="1" x14ac:dyDescent="0.15">
      <c r="A21">
        <f t="shared" si="4"/>
        <v>13</v>
      </c>
      <c r="B21" s="201"/>
      <c r="C21" s="188"/>
      <c r="D21" s="17" t="s">
        <v>13</v>
      </c>
      <c r="E21" s="75">
        <v>0</v>
      </c>
      <c r="F21" s="18">
        <f t="shared" si="5"/>
        <v>0</v>
      </c>
      <c r="G21" s="20"/>
      <c r="H21" s="75">
        <v>16500000</v>
      </c>
      <c r="I21" s="18">
        <f t="shared" si="0"/>
        <v>16500000</v>
      </c>
      <c r="J21" s="20">
        <v>0</v>
      </c>
      <c r="K21" s="63">
        <f t="shared" si="1"/>
        <v>16500000</v>
      </c>
      <c r="L21" s="19">
        <f t="shared" si="2"/>
        <v>16500000</v>
      </c>
      <c r="M21" s="20">
        <f t="shared" si="3"/>
        <v>0</v>
      </c>
    </row>
    <row r="22" spans="1:17" ht="24.75" customHeight="1" x14ac:dyDescent="0.15">
      <c r="A22">
        <f t="shared" si="4"/>
        <v>14</v>
      </c>
      <c r="B22" s="201"/>
      <c r="C22" s="188"/>
      <c r="D22" s="26" t="s">
        <v>143</v>
      </c>
      <c r="E22" s="77">
        <v>0</v>
      </c>
      <c r="F22" s="27">
        <f>SUM(F23:F24)</f>
        <v>0</v>
      </c>
      <c r="G22" s="29"/>
      <c r="H22" s="77">
        <v>2400000</v>
      </c>
      <c r="I22" s="27">
        <f t="shared" si="0"/>
        <v>2400000</v>
      </c>
      <c r="J22" s="29">
        <f>SUM(J23:J24)</f>
        <v>0</v>
      </c>
      <c r="K22" s="65">
        <f>E22+H22</f>
        <v>2400000</v>
      </c>
      <c r="L22" s="28">
        <f>F22+I22</f>
        <v>2400000</v>
      </c>
      <c r="M22" s="29">
        <f t="shared" si="3"/>
        <v>0</v>
      </c>
      <c r="N22" s="206"/>
      <c r="O22" s="207"/>
      <c r="P22" s="207"/>
      <c r="Q22" s="207"/>
    </row>
    <row r="23" spans="1:17" ht="24.75" customHeight="1" x14ac:dyDescent="0.15">
      <c r="A23">
        <f t="shared" si="4"/>
        <v>15</v>
      </c>
      <c r="B23" s="201"/>
      <c r="C23" s="188"/>
      <c r="D23" s="13" t="s">
        <v>144</v>
      </c>
      <c r="E23" s="74">
        <v>0</v>
      </c>
      <c r="F23" s="14">
        <f>E23+G23</f>
        <v>0</v>
      </c>
      <c r="G23" s="16"/>
      <c r="H23" s="74">
        <v>2000000</v>
      </c>
      <c r="I23" s="14">
        <f t="shared" si="0"/>
        <v>2160000</v>
      </c>
      <c r="J23" s="16">
        <v>160000</v>
      </c>
      <c r="K23" s="62">
        <f t="shared" si="1"/>
        <v>2000000</v>
      </c>
      <c r="L23" s="15">
        <f>F23+I23</f>
        <v>2160000</v>
      </c>
      <c r="M23" s="16">
        <f t="shared" si="3"/>
        <v>160000</v>
      </c>
      <c r="N23" s="206"/>
      <c r="O23" s="207"/>
      <c r="P23" s="207"/>
      <c r="Q23" s="207"/>
    </row>
    <row r="24" spans="1:17" ht="24.75" customHeight="1" x14ac:dyDescent="0.15">
      <c r="A24">
        <f t="shared" si="4"/>
        <v>16</v>
      </c>
      <c r="B24" s="201"/>
      <c r="C24" s="188"/>
      <c r="D24" s="17" t="s">
        <v>145</v>
      </c>
      <c r="E24" s="75">
        <v>0</v>
      </c>
      <c r="F24" s="18">
        <f>E24+G24</f>
        <v>0</v>
      </c>
      <c r="G24" s="20"/>
      <c r="H24" s="75">
        <v>400000</v>
      </c>
      <c r="I24" s="18">
        <f t="shared" si="0"/>
        <v>240000</v>
      </c>
      <c r="J24" s="20">
        <v>-160000</v>
      </c>
      <c r="K24" s="63">
        <f t="shared" si="1"/>
        <v>400000</v>
      </c>
      <c r="L24" s="19">
        <f>F24+I24</f>
        <v>240000</v>
      </c>
      <c r="M24" s="20">
        <f t="shared" si="3"/>
        <v>-160000</v>
      </c>
      <c r="N24" s="206"/>
      <c r="O24" s="207"/>
      <c r="P24" s="207"/>
      <c r="Q24" s="207"/>
    </row>
    <row r="25" spans="1:17" ht="24.75" customHeight="1" x14ac:dyDescent="0.15">
      <c r="A25">
        <f t="shared" si="4"/>
        <v>17</v>
      </c>
      <c r="B25" s="201"/>
      <c r="C25" s="188"/>
      <c r="D25" s="26" t="s">
        <v>14</v>
      </c>
      <c r="E25" s="77">
        <v>0</v>
      </c>
      <c r="F25" s="27">
        <f>SUM(F26:F32)</f>
        <v>0</v>
      </c>
      <c r="G25" s="29"/>
      <c r="H25" s="77">
        <v>66000000</v>
      </c>
      <c r="I25" s="27">
        <f t="shared" si="0"/>
        <v>66000000</v>
      </c>
      <c r="J25" s="29">
        <f>SUM(J26:J32)</f>
        <v>0</v>
      </c>
      <c r="K25" s="65">
        <f t="shared" si="1"/>
        <v>66000000</v>
      </c>
      <c r="L25" s="28">
        <f t="shared" si="2"/>
        <v>66000000</v>
      </c>
      <c r="M25" s="29">
        <f t="shared" si="3"/>
        <v>0</v>
      </c>
    </row>
    <row r="26" spans="1:17" ht="24.75" customHeight="1" x14ac:dyDescent="0.15">
      <c r="A26">
        <f t="shared" si="4"/>
        <v>18</v>
      </c>
      <c r="B26" s="201"/>
      <c r="C26" s="188"/>
      <c r="D26" s="13" t="s">
        <v>15</v>
      </c>
      <c r="E26" s="74">
        <v>0</v>
      </c>
      <c r="F26" s="14">
        <f t="shared" si="5"/>
        <v>0</v>
      </c>
      <c r="G26" s="16"/>
      <c r="H26" s="74">
        <v>800000</v>
      </c>
      <c r="I26" s="14">
        <f t="shared" si="0"/>
        <v>800000</v>
      </c>
      <c r="J26" s="16"/>
      <c r="K26" s="62">
        <f t="shared" si="1"/>
        <v>800000</v>
      </c>
      <c r="L26" s="15">
        <f t="shared" si="2"/>
        <v>800000</v>
      </c>
      <c r="M26" s="16">
        <f t="shared" si="3"/>
        <v>0</v>
      </c>
    </row>
    <row r="27" spans="1:17" ht="24.75" customHeight="1" x14ac:dyDescent="0.15">
      <c r="A27">
        <f t="shared" si="4"/>
        <v>19</v>
      </c>
      <c r="B27" s="201"/>
      <c r="C27" s="188"/>
      <c r="D27" s="13" t="s">
        <v>16</v>
      </c>
      <c r="E27" s="74">
        <v>0</v>
      </c>
      <c r="F27" s="14">
        <f t="shared" si="5"/>
        <v>0</v>
      </c>
      <c r="G27" s="16"/>
      <c r="H27" s="74">
        <v>4200000</v>
      </c>
      <c r="I27" s="14">
        <f t="shared" si="0"/>
        <v>4200000</v>
      </c>
      <c r="J27" s="16"/>
      <c r="K27" s="62">
        <f t="shared" si="1"/>
        <v>4200000</v>
      </c>
      <c r="L27" s="15">
        <f t="shared" si="2"/>
        <v>4200000</v>
      </c>
      <c r="M27" s="16">
        <f t="shared" si="3"/>
        <v>0</v>
      </c>
      <c r="N27" s="206"/>
      <c r="O27" s="208"/>
      <c r="P27" s="208"/>
      <c r="Q27" s="208"/>
    </row>
    <row r="28" spans="1:17" ht="24.75" customHeight="1" x14ac:dyDescent="0.15">
      <c r="A28">
        <f t="shared" si="4"/>
        <v>20</v>
      </c>
      <c r="B28" s="201"/>
      <c r="C28" s="188"/>
      <c r="D28" s="13" t="s">
        <v>17</v>
      </c>
      <c r="E28" s="74">
        <v>0</v>
      </c>
      <c r="F28" s="14">
        <f t="shared" si="5"/>
        <v>0</v>
      </c>
      <c r="G28" s="16"/>
      <c r="H28" s="74">
        <v>15800000</v>
      </c>
      <c r="I28" s="14">
        <f t="shared" si="0"/>
        <v>15800000</v>
      </c>
      <c r="J28" s="16"/>
      <c r="K28" s="62">
        <f t="shared" si="1"/>
        <v>15800000</v>
      </c>
      <c r="L28" s="15">
        <f t="shared" si="2"/>
        <v>15800000</v>
      </c>
      <c r="M28" s="16">
        <f t="shared" si="3"/>
        <v>0</v>
      </c>
    </row>
    <row r="29" spans="1:17" ht="24.75" customHeight="1" x14ac:dyDescent="0.15">
      <c r="A29">
        <f t="shared" si="4"/>
        <v>21</v>
      </c>
      <c r="B29" s="201"/>
      <c r="C29" s="188"/>
      <c r="D29" s="13" t="s">
        <v>18</v>
      </c>
      <c r="E29" s="74">
        <v>0</v>
      </c>
      <c r="F29" s="14">
        <f t="shared" si="5"/>
        <v>0</v>
      </c>
      <c r="G29" s="16"/>
      <c r="H29" s="74">
        <v>21000000</v>
      </c>
      <c r="I29" s="14">
        <f t="shared" si="0"/>
        <v>21000000</v>
      </c>
      <c r="J29" s="16"/>
      <c r="K29" s="62">
        <f t="shared" si="1"/>
        <v>21000000</v>
      </c>
      <c r="L29" s="15">
        <f t="shared" si="2"/>
        <v>21000000</v>
      </c>
      <c r="M29" s="16">
        <f t="shared" si="3"/>
        <v>0</v>
      </c>
    </row>
    <row r="30" spans="1:17" ht="24.75" customHeight="1" x14ac:dyDescent="0.15">
      <c r="A30">
        <f t="shared" si="4"/>
        <v>22</v>
      </c>
      <c r="B30" s="201"/>
      <c r="C30" s="188"/>
      <c r="D30" s="13" t="s">
        <v>19</v>
      </c>
      <c r="E30" s="74">
        <v>0</v>
      </c>
      <c r="F30" s="14">
        <f t="shared" si="5"/>
        <v>0</v>
      </c>
      <c r="G30" s="16"/>
      <c r="H30" s="74">
        <v>8500000</v>
      </c>
      <c r="I30" s="14">
        <f t="shared" si="0"/>
        <v>8500000</v>
      </c>
      <c r="J30" s="16"/>
      <c r="K30" s="62">
        <f t="shared" si="1"/>
        <v>8500000</v>
      </c>
      <c r="L30" s="15">
        <f t="shared" si="2"/>
        <v>8500000</v>
      </c>
      <c r="M30" s="16">
        <f t="shared" si="3"/>
        <v>0</v>
      </c>
      <c r="N30" s="225"/>
      <c r="O30" s="226"/>
      <c r="P30" s="226"/>
      <c r="Q30" s="226"/>
    </row>
    <row r="31" spans="1:17" ht="24.75" customHeight="1" x14ac:dyDescent="0.15">
      <c r="A31">
        <f t="shared" si="4"/>
        <v>23</v>
      </c>
      <c r="B31" s="201"/>
      <c r="C31" s="188"/>
      <c r="D31" s="13" t="s">
        <v>20</v>
      </c>
      <c r="E31" s="74">
        <v>0</v>
      </c>
      <c r="F31" s="14">
        <f t="shared" si="5"/>
        <v>0</v>
      </c>
      <c r="G31" s="16"/>
      <c r="H31" s="74">
        <v>15500000</v>
      </c>
      <c r="I31" s="14">
        <f t="shared" si="0"/>
        <v>15500000</v>
      </c>
      <c r="J31" s="16"/>
      <c r="K31" s="62">
        <f t="shared" si="1"/>
        <v>15500000</v>
      </c>
      <c r="L31" s="15">
        <f t="shared" si="2"/>
        <v>15500000</v>
      </c>
      <c r="M31" s="16">
        <f t="shared" si="3"/>
        <v>0</v>
      </c>
      <c r="N31" s="225"/>
      <c r="O31" s="226"/>
      <c r="P31" s="226"/>
      <c r="Q31" s="226"/>
    </row>
    <row r="32" spans="1:17" ht="24.75" customHeight="1" x14ac:dyDescent="0.15">
      <c r="A32">
        <f t="shared" si="4"/>
        <v>24</v>
      </c>
      <c r="B32" s="201"/>
      <c r="C32" s="188"/>
      <c r="D32" s="164" t="s">
        <v>146</v>
      </c>
      <c r="E32" s="165">
        <v>0</v>
      </c>
      <c r="F32" s="166">
        <f t="shared" si="5"/>
        <v>0</v>
      </c>
      <c r="G32" s="167"/>
      <c r="H32" s="165">
        <v>200000</v>
      </c>
      <c r="I32" s="166">
        <f t="shared" si="0"/>
        <v>200000</v>
      </c>
      <c r="J32" s="167"/>
      <c r="K32" s="168">
        <f t="shared" si="1"/>
        <v>200000</v>
      </c>
      <c r="L32" s="169">
        <f>F32+I32</f>
        <v>200000</v>
      </c>
      <c r="M32" s="167">
        <f t="shared" si="3"/>
        <v>0</v>
      </c>
      <c r="N32" s="206"/>
      <c r="O32" s="208"/>
      <c r="P32" s="208"/>
      <c r="Q32" s="208"/>
    </row>
    <row r="33" spans="1:17" ht="24.75" customHeight="1" x14ac:dyDescent="0.15">
      <c r="A33">
        <f t="shared" si="4"/>
        <v>25</v>
      </c>
      <c r="B33" s="201"/>
      <c r="C33" s="188"/>
      <c r="D33" s="26" t="s">
        <v>21</v>
      </c>
      <c r="E33" s="77">
        <v>0</v>
      </c>
      <c r="F33" s="27">
        <f t="shared" si="5"/>
        <v>0</v>
      </c>
      <c r="G33" s="29"/>
      <c r="H33" s="77">
        <v>1000000</v>
      </c>
      <c r="I33" s="27">
        <f t="shared" si="0"/>
        <v>1000000</v>
      </c>
      <c r="J33" s="29">
        <f>J34</f>
        <v>0</v>
      </c>
      <c r="K33" s="65">
        <f t="shared" si="1"/>
        <v>1000000</v>
      </c>
      <c r="L33" s="28">
        <f t="shared" si="2"/>
        <v>1000000</v>
      </c>
      <c r="M33" s="29">
        <f t="shared" si="3"/>
        <v>0</v>
      </c>
      <c r="N33" s="170"/>
      <c r="O33" s="171"/>
      <c r="P33" s="171"/>
      <c r="Q33" s="171"/>
    </row>
    <row r="34" spans="1:17" ht="24.75" customHeight="1" thickBot="1" x14ac:dyDescent="0.2">
      <c r="A34">
        <f t="shared" si="4"/>
        <v>26</v>
      </c>
      <c r="B34" s="201"/>
      <c r="C34" s="188"/>
      <c r="D34" s="40" t="s">
        <v>142</v>
      </c>
      <c r="E34" s="80">
        <v>0</v>
      </c>
      <c r="F34" s="41">
        <f t="shared" si="5"/>
        <v>0</v>
      </c>
      <c r="G34" s="81"/>
      <c r="H34" s="80">
        <v>1000000</v>
      </c>
      <c r="I34" s="41">
        <f t="shared" si="0"/>
        <v>1000000</v>
      </c>
      <c r="J34" s="81"/>
      <c r="K34" s="162">
        <f>E34+H34</f>
        <v>1000000</v>
      </c>
      <c r="L34" s="163">
        <f>K34+M34</f>
        <v>1000000</v>
      </c>
      <c r="M34" s="81">
        <f>G34+J34</f>
        <v>0</v>
      </c>
      <c r="N34" s="157"/>
      <c r="O34" s="87"/>
      <c r="P34" s="87"/>
      <c r="Q34" s="87"/>
    </row>
    <row r="35" spans="1:17" ht="24.75" customHeight="1" x14ac:dyDescent="0.15">
      <c r="A35">
        <f t="shared" si="4"/>
        <v>27</v>
      </c>
      <c r="B35" s="201"/>
      <c r="C35" s="188"/>
      <c r="D35" s="5" t="s">
        <v>22</v>
      </c>
      <c r="E35" s="72">
        <v>25600000</v>
      </c>
      <c r="F35" s="6">
        <f>SUM(F36:F38)</f>
        <v>25600000</v>
      </c>
      <c r="G35" s="8">
        <f>SUM(G36:G38)</f>
        <v>0</v>
      </c>
      <c r="H35" s="72">
        <v>0</v>
      </c>
      <c r="I35" s="6">
        <f t="shared" si="0"/>
        <v>0</v>
      </c>
      <c r="J35" s="8"/>
      <c r="K35" s="60">
        <f t="shared" si="1"/>
        <v>25600000</v>
      </c>
      <c r="L35" s="7">
        <f t="shared" si="2"/>
        <v>25600000</v>
      </c>
      <c r="M35" s="8">
        <f t="shared" si="3"/>
        <v>0</v>
      </c>
      <c r="N35" s="225"/>
      <c r="O35" s="226"/>
      <c r="P35" s="226"/>
      <c r="Q35" s="226"/>
    </row>
    <row r="36" spans="1:17" ht="24.75" customHeight="1" x14ac:dyDescent="0.15">
      <c r="A36">
        <f t="shared" si="4"/>
        <v>28</v>
      </c>
      <c r="B36" s="201"/>
      <c r="C36" s="188"/>
      <c r="D36" s="13" t="s">
        <v>23</v>
      </c>
      <c r="E36" s="74">
        <v>2600000</v>
      </c>
      <c r="F36" s="14">
        <f t="shared" si="5"/>
        <v>2600000</v>
      </c>
      <c r="G36" s="16"/>
      <c r="H36" s="74">
        <v>0</v>
      </c>
      <c r="I36" s="14">
        <f t="shared" si="0"/>
        <v>0</v>
      </c>
      <c r="J36" s="16"/>
      <c r="K36" s="62">
        <f t="shared" si="1"/>
        <v>2600000</v>
      </c>
      <c r="L36" s="15">
        <f t="shared" si="2"/>
        <v>2600000</v>
      </c>
      <c r="M36" s="16">
        <f t="shared" si="3"/>
        <v>0</v>
      </c>
      <c r="N36" s="225"/>
      <c r="O36" s="226"/>
      <c r="P36" s="226"/>
      <c r="Q36" s="226"/>
    </row>
    <row r="37" spans="1:17" ht="24.75" customHeight="1" x14ac:dyDescent="0.15">
      <c r="A37">
        <f t="shared" si="4"/>
        <v>29</v>
      </c>
      <c r="B37" s="201"/>
      <c r="C37" s="188"/>
      <c r="D37" s="13" t="s">
        <v>24</v>
      </c>
      <c r="E37" s="74">
        <v>10000000</v>
      </c>
      <c r="F37" s="14">
        <f t="shared" si="5"/>
        <v>10000000</v>
      </c>
      <c r="G37" s="16"/>
      <c r="H37" s="74">
        <v>0</v>
      </c>
      <c r="I37" s="14">
        <f t="shared" si="0"/>
        <v>0</v>
      </c>
      <c r="J37" s="16"/>
      <c r="K37" s="62">
        <f t="shared" si="1"/>
        <v>10000000</v>
      </c>
      <c r="L37" s="15">
        <f t="shared" si="2"/>
        <v>10000000</v>
      </c>
      <c r="M37" s="16">
        <f t="shared" si="3"/>
        <v>0</v>
      </c>
      <c r="N37" s="225"/>
      <c r="O37" s="226"/>
      <c r="P37" s="226"/>
      <c r="Q37" s="226"/>
    </row>
    <row r="38" spans="1:17" ht="24.75" customHeight="1" thickBot="1" x14ac:dyDescent="0.2">
      <c r="A38">
        <f t="shared" si="4"/>
        <v>30</v>
      </c>
      <c r="B38" s="201"/>
      <c r="C38" s="188"/>
      <c r="D38" s="30" t="s">
        <v>25</v>
      </c>
      <c r="E38" s="78">
        <v>13000000</v>
      </c>
      <c r="F38" s="31">
        <f t="shared" si="5"/>
        <v>13000000</v>
      </c>
      <c r="G38" s="33"/>
      <c r="H38" s="78">
        <v>0</v>
      </c>
      <c r="I38" s="31">
        <f t="shared" si="0"/>
        <v>0</v>
      </c>
      <c r="J38" s="33"/>
      <c r="K38" s="66">
        <f t="shared" si="1"/>
        <v>13000000</v>
      </c>
      <c r="L38" s="32">
        <f t="shared" si="2"/>
        <v>13000000</v>
      </c>
      <c r="M38" s="33">
        <f t="shared" si="3"/>
        <v>0</v>
      </c>
      <c r="N38" s="225"/>
      <c r="O38" s="226"/>
      <c r="P38" s="226"/>
      <c r="Q38" s="226"/>
    </row>
    <row r="39" spans="1:17" ht="24.75" customHeight="1" thickBot="1" x14ac:dyDescent="0.2">
      <c r="A39">
        <f t="shared" si="4"/>
        <v>31</v>
      </c>
      <c r="B39" s="201"/>
      <c r="C39" s="188"/>
      <c r="D39" s="34" t="s">
        <v>27</v>
      </c>
      <c r="E39" s="79">
        <v>0</v>
      </c>
      <c r="F39" s="35">
        <f t="shared" si="5"/>
        <v>0</v>
      </c>
      <c r="G39" s="37">
        <v>0</v>
      </c>
      <c r="H39" s="79">
        <v>550000</v>
      </c>
      <c r="I39" s="35">
        <f t="shared" si="0"/>
        <v>150000</v>
      </c>
      <c r="J39" s="37">
        <v>-400000</v>
      </c>
      <c r="K39" s="67">
        <f t="shared" si="1"/>
        <v>550000</v>
      </c>
      <c r="L39" s="36">
        <f t="shared" si="2"/>
        <v>150000</v>
      </c>
      <c r="M39" s="37">
        <f t="shared" si="3"/>
        <v>-400000</v>
      </c>
    </row>
    <row r="40" spans="1:17" ht="24.75" customHeight="1" thickBot="1" x14ac:dyDescent="0.2">
      <c r="A40">
        <f t="shared" si="4"/>
        <v>32</v>
      </c>
      <c r="B40" s="201"/>
      <c r="C40" s="188"/>
      <c r="D40" s="34" t="s">
        <v>28</v>
      </c>
      <c r="E40" s="79">
        <v>100</v>
      </c>
      <c r="F40" s="35">
        <f t="shared" si="5"/>
        <v>100</v>
      </c>
      <c r="G40" s="37"/>
      <c r="H40" s="79">
        <v>50000</v>
      </c>
      <c r="I40" s="35">
        <f t="shared" si="0"/>
        <v>50000</v>
      </c>
      <c r="J40" s="37"/>
      <c r="K40" s="67">
        <f t="shared" si="1"/>
        <v>50100</v>
      </c>
      <c r="L40" s="36">
        <f t="shared" si="2"/>
        <v>50100</v>
      </c>
      <c r="M40" s="37">
        <f t="shared" si="3"/>
        <v>0</v>
      </c>
    </row>
    <row r="41" spans="1:17" ht="24.75" customHeight="1" x14ac:dyDescent="0.15">
      <c r="A41">
        <f t="shared" si="4"/>
        <v>33</v>
      </c>
      <c r="B41" s="201"/>
      <c r="C41" s="188"/>
      <c r="D41" s="5" t="s">
        <v>29</v>
      </c>
      <c r="E41" s="72">
        <v>200000</v>
      </c>
      <c r="F41" s="6">
        <f>SUM(F42:F44)</f>
        <v>200000</v>
      </c>
      <c r="G41" s="8">
        <f>SUM(G42:G44)</f>
        <v>0</v>
      </c>
      <c r="H41" s="72">
        <v>2930000</v>
      </c>
      <c r="I41" s="6">
        <f t="shared" si="0"/>
        <v>2930000</v>
      </c>
      <c r="J41" s="8">
        <f>SUM(J42:J44)</f>
        <v>0</v>
      </c>
      <c r="K41" s="60">
        <f t="shared" si="1"/>
        <v>3130000</v>
      </c>
      <c r="L41" s="7">
        <f t="shared" si="2"/>
        <v>3130000</v>
      </c>
      <c r="M41" s="8">
        <f t="shared" si="3"/>
        <v>0</v>
      </c>
    </row>
    <row r="42" spans="1:17" ht="24.75" customHeight="1" x14ac:dyDescent="0.15">
      <c r="A42">
        <f t="shared" si="4"/>
        <v>34</v>
      </c>
      <c r="B42" s="201"/>
      <c r="C42" s="188"/>
      <c r="D42" s="21" t="s">
        <v>30</v>
      </c>
      <c r="E42" s="76">
        <v>0</v>
      </c>
      <c r="F42" s="22">
        <f t="shared" si="5"/>
        <v>0</v>
      </c>
      <c r="G42" s="39">
        <v>0</v>
      </c>
      <c r="H42" s="76">
        <v>10000</v>
      </c>
      <c r="I42" s="22">
        <f t="shared" si="0"/>
        <v>10000</v>
      </c>
      <c r="J42" s="39">
        <v>0</v>
      </c>
      <c r="K42" s="64">
        <f t="shared" si="1"/>
        <v>10000</v>
      </c>
      <c r="L42" s="38">
        <f t="shared" si="2"/>
        <v>10000</v>
      </c>
      <c r="M42" s="39">
        <f t="shared" si="3"/>
        <v>0</v>
      </c>
    </row>
    <row r="43" spans="1:17" ht="24.75" customHeight="1" x14ac:dyDescent="0.15">
      <c r="A43">
        <f t="shared" si="4"/>
        <v>35</v>
      </c>
      <c r="B43" s="201"/>
      <c r="C43" s="188"/>
      <c r="D43" s="21" t="s">
        <v>31</v>
      </c>
      <c r="E43" s="76">
        <v>200000</v>
      </c>
      <c r="F43" s="22">
        <f t="shared" si="5"/>
        <v>200000</v>
      </c>
      <c r="G43" s="39">
        <v>0</v>
      </c>
      <c r="H43" s="76">
        <v>2200000</v>
      </c>
      <c r="I43" s="23">
        <f t="shared" si="0"/>
        <v>2200000</v>
      </c>
      <c r="J43" s="25">
        <v>0</v>
      </c>
      <c r="K43" s="84">
        <f t="shared" si="1"/>
        <v>2400000</v>
      </c>
      <c r="L43" s="24">
        <f t="shared" si="2"/>
        <v>2400000</v>
      </c>
      <c r="M43" s="25">
        <f t="shared" si="3"/>
        <v>0</v>
      </c>
    </row>
    <row r="44" spans="1:17" ht="24.75" customHeight="1" thickBot="1" x14ac:dyDescent="0.2">
      <c r="A44">
        <f t="shared" si="4"/>
        <v>36</v>
      </c>
      <c r="B44" s="201"/>
      <c r="C44" s="188"/>
      <c r="D44" s="40" t="s">
        <v>32</v>
      </c>
      <c r="E44" s="80">
        <v>0</v>
      </c>
      <c r="F44" s="41">
        <f t="shared" si="5"/>
        <v>0</v>
      </c>
      <c r="G44" s="81">
        <v>0</v>
      </c>
      <c r="H44" s="80">
        <v>720000</v>
      </c>
      <c r="I44" s="42">
        <f t="shared" si="0"/>
        <v>720000</v>
      </c>
      <c r="J44" s="44">
        <v>0</v>
      </c>
      <c r="K44" s="85">
        <f t="shared" si="1"/>
        <v>720000</v>
      </c>
      <c r="L44" s="43">
        <f t="shared" si="2"/>
        <v>720000</v>
      </c>
      <c r="M44" s="44">
        <f t="shared" ref="M44:M75" si="6">G44+J44</f>
        <v>0</v>
      </c>
    </row>
    <row r="45" spans="1:17" ht="24.75" customHeight="1" thickBot="1" x14ac:dyDescent="0.2">
      <c r="A45">
        <f t="shared" si="4"/>
        <v>37</v>
      </c>
      <c r="B45" s="201"/>
      <c r="C45" s="193" t="s">
        <v>33</v>
      </c>
      <c r="D45" s="194"/>
      <c r="E45" s="79">
        <v>25800100</v>
      </c>
      <c r="F45" s="35">
        <f>F9+F35+F39+F40+F41</f>
        <v>25800100</v>
      </c>
      <c r="G45" s="37">
        <f>G9+G35+G39+G40+G41</f>
        <v>0</v>
      </c>
      <c r="H45" s="79">
        <v>380830002</v>
      </c>
      <c r="I45" s="35">
        <f t="shared" si="0"/>
        <v>386230002</v>
      </c>
      <c r="J45" s="37">
        <f>J9+J35+J39+J40+J41</f>
        <v>5400000</v>
      </c>
      <c r="K45" s="67">
        <f t="shared" si="1"/>
        <v>406630102</v>
      </c>
      <c r="L45" s="36">
        <f t="shared" si="2"/>
        <v>412030102</v>
      </c>
      <c r="M45" s="37">
        <f t="shared" si="6"/>
        <v>5400000</v>
      </c>
    </row>
    <row r="46" spans="1:17" ht="24.75" customHeight="1" x14ac:dyDescent="0.15">
      <c r="A46">
        <f t="shared" si="4"/>
        <v>38</v>
      </c>
      <c r="B46" s="201"/>
      <c r="C46" s="200" t="s">
        <v>106</v>
      </c>
      <c r="D46" s="45" t="s">
        <v>34</v>
      </c>
      <c r="E46" s="72">
        <v>15740000</v>
      </c>
      <c r="F46" s="6">
        <f>SUM(F47:F51)</f>
        <v>15240000</v>
      </c>
      <c r="G46" s="8">
        <f>SUM(G47:G51)</f>
        <v>-500000</v>
      </c>
      <c r="H46" s="72">
        <v>285300000</v>
      </c>
      <c r="I46" s="6">
        <f t="shared" si="0"/>
        <v>288400000</v>
      </c>
      <c r="J46" s="8">
        <f>SUM(J47:J51)</f>
        <v>3100000</v>
      </c>
      <c r="K46" s="60">
        <f t="shared" si="1"/>
        <v>301040000</v>
      </c>
      <c r="L46" s="7">
        <f t="shared" si="2"/>
        <v>303640000</v>
      </c>
      <c r="M46" s="8">
        <f t="shared" si="6"/>
        <v>2600000</v>
      </c>
      <c r="N46" s="206"/>
      <c r="O46" s="207"/>
      <c r="P46" s="207"/>
      <c r="Q46" s="207"/>
    </row>
    <row r="47" spans="1:17" ht="24.75" customHeight="1" x14ac:dyDescent="0.15">
      <c r="A47">
        <f t="shared" si="4"/>
        <v>39</v>
      </c>
      <c r="B47" s="201"/>
      <c r="C47" s="201"/>
      <c r="D47" s="46" t="s">
        <v>35</v>
      </c>
      <c r="E47" s="76">
        <v>9500000</v>
      </c>
      <c r="F47" s="22">
        <f t="shared" si="5"/>
        <v>9000000</v>
      </c>
      <c r="G47" s="39">
        <v>-500000</v>
      </c>
      <c r="H47" s="76">
        <v>175000000</v>
      </c>
      <c r="I47" s="23">
        <f t="shared" si="0"/>
        <v>176000000</v>
      </c>
      <c r="J47" s="25">
        <v>1000000</v>
      </c>
      <c r="K47" s="84">
        <f t="shared" si="1"/>
        <v>184500000</v>
      </c>
      <c r="L47" s="24">
        <f t="shared" si="2"/>
        <v>185000000</v>
      </c>
      <c r="M47" s="25">
        <f t="shared" si="6"/>
        <v>500000</v>
      </c>
      <c r="N47" s="206"/>
      <c r="O47" s="207"/>
      <c r="P47" s="207"/>
      <c r="Q47" s="207"/>
    </row>
    <row r="48" spans="1:17" ht="24.75" customHeight="1" x14ac:dyDescent="0.15">
      <c r="A48">
        <f t="shared" si="4"/>
        <v>40</v>
      </c>
      <c r="B48" s="201"/>
      <c r="C48" s="201"/>
      <c r="D48" s="46" t="s">
        <v>36</v>
      </c>
      <c r="E48" s="76">
        <v>3000000</v>
      </c>
      <c r="F48" s="22">
        <f t="shared" si="5"/>
        <v>3000000</v>
      </c>
      <c r="G48" s="39"/>
      <c r="H48" s="76">
        <v>51000000</v>
      </c>
      <c r="I48" s="23">
        <f t="shared" si="0"/>
        <v>51000000</v>
      </c>
      <c r="J48" s="25"/>
      <c r="K48" s="84">
        <f t="shared" si="1"/>
        <v>54000000</v>
      </c>
      <c r="L48" s="24">
        <f t="shared" si="2"/>
        <v>54000000</v>
      </c>
      <c r="M48" s="25">
        <f t="shared" si="6"/>
        <v>0</v>
      </c>
      <c r="N48" s="206"/>
      <c r="O48" s="208"/>
      <c r="P48" s="208"/>
      <c r="Q48" s="208"/>
    </row>
    <row r="49" spans="1:17" ht="24.75" customHeight="1" x14ac:dyDescent="0.15">
      <c r="A49">
        <f t="shared" si="4"/>
        <v>41</v>
      </c>
      <c r="B49" s="201"/>
      <c r="C49" s="201"/>
      <c r="D49" s="46" t="s">
        <v>37</v>
      </c>
      <c r="E49" s="76">
        <v>1200000</v>
      </c>
      <c r="F49" s="22">
        <f t="shared" si="5"/>
        <v>1200000</v>
      </c>
      <c r="G49" s="39">
        <v>0</v>
      </c>
      <c r="H49" s="76">
        <v>20000000</v>
      </c>
      <c r="I49" s="23">
        <f t="shared" si="0"/>
        <v>21100000</v>
      </c>
      <c r="J49" s="25">
        <v>1100000</v>
      </c>
      <c r="K49" s="84">
        <f t="shared" si="1"/>
        <v>21200000</v>
      </c>
      <c r="L49" s="24">
        <f t="shared" si="2"/>
        <v>22300000</v>
      </c>
      <c r="M49" s="25">
        <f t="shared" si="6"/>
        <v>1100000</v>
      </c>
      <c r="N49" s="206"/>
      <c r="O49" s="208"/>
      <c r="P49" s="208"/>
      <c r="Q49" s="208"/>
    </row>
    <row r="50" spans="1:17" ht="24.75" customHeight="1" x14ac:dyDescent="0.15">
      <c r="A50">
        <f t="shared" si="4"/>
        <v>42</v>
      </c>
      <c r="B50" s="201"/>
      <c r="C50" s="201"/>
      <c r="D50" s="46" t="s">
        <v>38</v>
      </c>
      <c r="E50" s="76">
        <v>140000</v>
      </c>
      <c r="F50" s="22">
        <f t="shared" si="5"/>
        <v>140000</v>
      </c>
      <c r="G50" s="39">
        <v>0</v>
      </c>
      <c r="H50" s="76">
        <v>6300000</v>
      </c>
      <c r="I50" s="23">
        <f t="shared" si="0"/>
        <v>6300000</v>
      </c>
      <c r="J50" s="25"/>
      <c r="K50" s="84">
        <f t="shared" si="1"/>
        <v>6440000</v>
      </c>
      <c r="L50" s="24">
        <f t="shared" si="2"/>
        <v>6440000</v>
      </c>
      <c r="M50" s="25">
        <f t="shared" si="6"/>
        <v>0</v>
      </c>
      <c r="N50" s="206"/>
      <c r="O50" s="207"/>
      <c r="P50" s="207"/>
      <c r="Q50" s="207"/>
    </row>
    <row r="51" spans="1:17" ht="24.75" customHeight="1" thickBot="1" x14ac:dyDescent="0.2">
      <c r="A51">
        <f t="shared" si="4"/>
        <v>43</v>
      </c>
      <c r="B51" s="201"/>
      <c r="C51" s="201"/>
      <c r="D51" s="47" t="s">
        <v>39</v>
      </c>
      <c r="E51" s="82">
        <v>1900000</v>
      </c>
      <c r="F51" s="48">
        <f t="shared" si="5"/>
        <v>1900000</v>
      </c>
      <c r="G51" s="59">
        <v>0</v>
      </c>
      <c r="H51" s="82">
        <v>33000000</v>
      </c>
      <c r="I51" s="49">
        <f t="shared" si="0"/>
        <v>34000000</v>
      </c>
      <c r="J51" s="51">
        <v>1000000</v>
      </c>
      <c r="K51" s="86">
        <f t="shared" si="1"/>
        <v>34900000</v>
      </c>
      <c r="L51" s="50">
        <f t="shared" si="2"/>
        <v>35900000</v>
      </c>
      <c r="M51" s="51">
        <f t="shared" si="6"/>
        <v>1000000</v>
      </c>
      <c r="N51" s="206"/>
      <c r="O51" s="207"/>
      <c r="P51" s="207"/>
      <c r="Q51" s="207"/>
    </row>
    <row r="52" spans="1:17" ht="24.75" customHeight="1" x14ac:dyDescent="0.15">
      <c r="A52">
        <f t="shared" si="4"/>
        <v>44</v>
      </c>
      <c r="B52" s="201"/>
      <c r="C52" s="201"/>
      <c r="D52" s="45" t="s">
        <v>40</v>
      </c>
      <c r="E52" s="72">
        <v>14600000</v>
      </c>
      <c r="F52" s="6">
        <f>SUM(F53:F66)</f>
        <v>9840000</v>
      </c>
      <c r="G52" s="8">
        <f>SUM(G53:G66)</f>
        <v>-4760000</v>
      </c>
      <c r="H52" s="72">
        <v>86420000</v>
      </c>
      <c r="I52" s="6">
        <f t="shared" si="0"/>
        <v>68820000</v>
      </c>
      <c r="J52" s="8">
        <f>SUM(J53:J66)</f>
        <v>-17600000</v>
      </c>
      <c r="K52" s="60">
        <f t="shared" si="1"/>
        <v>101020000</v>
      </c>
      <c r="L52" s="7">
        <f t="shared" si="2"/>
        <v>78660000</v>
      </c>
      <c r="M52" s="8">
        <f t="shared" si="6"/>
        <v>-22360000</v>
      </c>
    </row>
    <row r="53" spans="1:17" ht="24.75" customHeight="1" x14ac:dyDescent="0.15">
      <c r="A53">
        <f t="shared" si="4"/>
        <v>45</v>
      </c>
      <c r="B53" s="201"/>
      <c r="C53" s="201"/>
      <c r="D53" s="46" t="s">
        <v>41</v>
      </c>
      <c r="E53" s="76">
        <v>3200000</v>
      </c>
      <c r="F53" s="22">
        <f t="shared" si="5"/>
        <v>3200000</v>
      </c>
      <c r="G53" s="39">
        <v>0</v>
      </c>
      <c r="H53" s="76">
        <v>24500000</v>
      </c>
      <c r="I53" s="23">
        <f t="shared" si="0"/>
        <v>24500000</v>
      </c>
      <c r="J53" s="25">
        <v>0</v>
      </c>
      <c r="K53" s="84">
        <f t="shared" si="1"/>
        <v>27700000</v>
      </c>
      <c r="L53" s="24">
        <f t="shared" si="2"/>
        <v>27700000</v>
      </c>
      <c r="M53" s="25">
        <f t="shared" si="6"/>
        <v>0</v>
      </c>
    </row>
    <row r="54" spans="1:17" ht="24.75" customHeight="1" x14ac:dyDescent="0.15">
      <c r="A54">
        <f t="shared" si="4"/>
        <v>46</v>
      </c>
      <c r="B54" s="201"/>
      <c r="C54" s="201"/>
      <c r="D54" s="46" t="s">
        <v>42</v>
      </c>
      <c r="E54" s="76">
        <v>0</v>
      </c>
      <c r="F54" s="22">
        <f t="shared" si="5"/>
        <v>0</v>
      </c>
      <c r="G54" s="39">
        <v>0</v>
      </c>
      <c r="H54" s="76">
        <v>5000000</v>
      </c>
      <c r="I54" s="23">
        <f t="shared" si="0"/>
        <v>5200000</v>
      </c>
      <c r="J54" s="25">
        <v>200000</v>
      </c>
      <c r="K54" s="84">
        <f t="shared" si="1"/>
        <v>5000000</v>
      </c>
      <c r="L54" s="24">
        <f t="shared" si="2"/>
        <v>5200000</v>
      </c>
      <c r="M54" s="25">
        <f t="shared" si="6"/>
        <v>200000</v>
      </c>
    </row>
    <row r="55" spans="1:17" ht="24.75" customHeight="1" x14ac:dyDescent="0.15">
      <c r="A55">
        <f t="shared" si="4"/>
        <v>47</v>
      </c>
      <c r="B55" s="201"/>
      <c r="C55" s="201"/>
      <c r="D55" s="46" t="s">
        <v>43</v>
      </c>
      <c r="E55" s="76">
        <v>0</v>
      </c>
      <c r="F55" s="22">
        <f t="shared" si="5"/>
        <v>0</v>
      </c>
      <c r="G55" s="39">
        <v>0</v>
      </c>
      <c r="H55" s="76">
        <v>50000</v>
      </c>
      <c r="I55" s="23">
        <f t="shared" si="0"/>
        <v>50000</v>
      </c>
      <c r="J55" s="25">
        <v>0</v>
      </c>
      <c r="K55" s="84">
        <f t="shared" si="1"/>
        <v>50000</v>
      </c>
      <c r="L55" s="24">
        <f t="shared" si="2"/>
        <v>50000</v>
      </c>
      <c r="M55" s="25">
        <f t="shared" si="6"/>
        <v>0</v>
      </c>
    </row>
    <row r="56" spans="1:17" ht="24.75" customHeight="1" x14ac:dyDescent="0.15">
      <c r="A56">
        <f t="shared" si="4"/>
        <v>48</v>
      </c>
      <c r="B56" s="201"/>
      <c r="C56" s="201"/>
      <c r="D56" s="46" t="s">
        <v>44</v>
      </c>
      <c r="E56" s="76">
        <v>30000</v>
      </c>
      <c r="F56" s="22">
        <f t="shared" si="5"/>
        <v>30000</v>
      </c>
      <c r="G56" s="39"/>
      <c r="H56" s="76">
        <v>2600000</v>
      </c>
      <c r="I56" s="23">
        <f t="shared" si="0"/>
        <v>2600000</v>
      </c>
      <c r="J56" s="25"/>
      <c r="K56" s="84">
        <f t="shared" si="1"/>
        <v>2630000</v>
      </c>
      <c r="L56" s="24">
        <f t="shared" si="2"/>
        <v>2630000</v>
      </c>
      <c r="M56" s="25">
        <f t="shared" si="6"/>
        <v>0</v>
      </c>
    </row>
    <row r="57" spans="1:17" ht="24.75" customHeight="1" x14ac:dyDescent="0.15">
      <c r="A57">
        <f t="shared" si="4"/>
        <v>49</v>
      </c>
      <c r="B57" s="201"/>
      <c r="C57" s="201"/>
      <c r="D57" s="46" t="s">
        <v>45</v>
      </c>
      <c r="E57" s="76">
        <v>0</v>
      </c>
      <c r="F57" s="22">
        <f t="shared" si="5"/>
        <v>0</v>
      </c>
      <c r="G57" s="39">
        <v>0</v>
      </c>
      <c r="H57" s="76">
        <v>50000</v>
      </c>
      <c r="I57" s="23">
        <f t="shared" si="0"/>
        <v>50000</v>
      </c>
      <c r="J57" s="25">
        <v>0</v>
      </c>
      <c r="K57" s="84">
        <f t="shared" si="1"/>
        <v>50000</v>
      </c>
      <c r="L57" s="24">
        <f t="shared" si="2"/>
        <v>50000</v>
      </c>
      <c r="M57" s="25">
        <f t="shared" si="6"/>
        <v>0</v>
      </c>
    </row>
    <row r="58" spans="1:17" ht="24.75" customHeight="1" x14ac:dyDescent="0.15">
      <c r="A58">
        <f t="shared" si="4"/>
        <v>50</v>
      </c>
      <c r="B58" s="201"/>
      <c r="C58" s="201"/>
      <c r="D58" s="46" t="s">
        <v>46</v>
      </c>
      <c r="E58" s="76">
        <v>0</v>
      </c>
      <c r="F58" s="22">
        <f t="shared" si="5"/>
        <v>0</v>
      </c>
      <c r="G58" s="39">
        <v>0</v>
      </c>
      <c r="H58" s="76">
        <v>20000</v>
      </c>
      <c r="I58" s="23">
        <f t="shared" si="0"/>
        <v>20000</v>
      </c>
      <c r="J58" s="25">
        <v>0</v>
      </c>
      <c r="K58" s="84">
        <f t="shared" si="1"/>
        <v>20000</v>
      </c>
      <c r="L58" s="24">
        <f t="shared" si="2"/>
        <v>20000</v>
      </c>
      <c r="M58" s="25">
        <f t="shared" si="6"/>
        <v>0</v>
      </c>
    </row>
    <row r="59" spans="1:17" ht="24.75" customHeight="1" x14ac:dyDescent="0.15">
      <c r="A59">
        <f t="shared" si="4"/>
        <v>51</v>
      </c>
      <c r="B59" s="201"/>
      <c r="C59" s="201"/>
      <c r="D59" s="46" t="s">
        <v>47</v>
      </c>
      <c r="E59" s="76">
        <v>80000</v>
      </c>
      <c r="F59" s="22">
        <f t="shared" si="5"/>
        <v>80000</v>
      </c>
      <c r="G59" s="39">
        <v>0</v>
      </c>
      <c r="H59" s="76">
        <v>700000</v>
      </c>
      <c r="I59" s="23">
        <f t="shared" si="0"/>
        <v>700000</v>
      </c>
      <c r="J59" s="25">
        <v>0</v>
      </c>
      <c r="K59" s="84">
        <f t="shared" si="1"/>
        <v>780000</v>
      </c>
      <c r="L59" s="24">
        <f t="shared" si="2"/>
        <v>780000</v>
      </c>
      <c r="M59" s="25">
        <f t="shared" si="6"/>
        <v>0</v>
      </c>
    </row>
    <row r="60" spans="1:17" ht="24.75" customHeight="1" x14ac:dyDescent="0.15">
      <c r="A60">
        <f t="shared" si="4"/>
        <v>52</v>
      </c>
      <c r="B60" s="201"/>
      <c r="C60" s="201"/>
      <c r="D60" s="46" t="s">
        <v>48</v>
      </c>
      <c r="E60" s="76">
        <v>4300000</v>
      </c>
      <c r="F60" s="22">
        <f t="shared" si="5"/>
        <v>4100000</v>
      </c>
      <c r="G60" s="39">
        <v>-200000</v>
      </c>
      <c r="H60" s="76">
        <v>15000000</v>
      </c>
      <c r="I60" s="23">
        <f t="shared" si="0"/>
        <v>13500000</v>
      </c>
      <c r="J60" s="25">
        <v>-1500000</v>
      </c>
      <c r="K60" s="84">
        <f t="shared" si="1"/>
        <v>19300000</v>
      </c>
      <c r="L60" s="24">
        <f t="shared" si="2"/>
        <v>17600000</v>
      </c>
      <c r="M60" s="25">
        <f t="shared" si="6"/>
        <v>-1700000</v>
      </c>
      <c r="N60" s="225" t="s">
        <v>165</v>
      </c>
      <c r="O60" s="226"/>
      <c r="P60" s="226"/>
      <c r="Q60" s="226"/>
    </row>
    <row r="61" spans="1:17" ht="24.75" customHeight="1" x14ac:dyDescent="0.15">
      <c r="A61">
        <f t="shared" si="4"/>
        <v>53</v>
      </c>
      <c r="B61" s="201"/>
      <c r="C61" s="201"/>
      <c r="D61" s="46" t="s">
        <v>49</v>
      </c>
      <c r="E61" s="76">
        <v>1000000</v>
      </c>
      <c r="F61" s="22">
        <f t="shared" si="5"/>
        <v>900000</v>
      </c>
      <c r="G61" s="39">
        <v>-100000</v>
      </c>
      <c r="H61" s="76">
        <v>3400000</v>
      </c>
      <c r="I61" s="23">
        <f t="shared" si="0"/>
        <v>2800000</v>
      </c>
      <c r="J61" s="25">
        <v>-600000</v>
      </c>
      <c r="K61" s="84">
        <f t="shared" si="1"/>
        <v>4400000</v>
      </c>
      <c r="L61" s="24">
        <f t="shared" si="2"/>
        <v>3700000</v>
      </c>
      <c r="M61" s="25">
        <f t="shared" si="6"/>
        <v>-700000</v>
      </c>
      <c r="N61" s="225"/>
      <c r="O61" s="226"/>
      <c r="P61" s="226"/>
      <c r="Q61" s="226"/>
    </row>
    <row r="62" spans="1:17" ht="24.75" customHeight="1" x14ac:dyDescent="0.15">
      <c r="A62">
        <f t="shared" si="4"/>
        <v>54</v>
      </c>
      <c r="B62" s="201"/>
      <c r="C62" s="201"/>
      <c r="D62" s="46" t="s">
        <v>50</v>
      </c>
      <c r="E62" s="76">
        <v>5500000</v>
      </c>
      <c r="F62" s="22">
        <f t="shared" si="5"/>
        <v>1040000</v>
      </c>
      <c r="G62" s="39">
        <v>-4460000</v>
      </c>
      <c r="H62" s="76">
        <v>22400000</v>
      </c>
      <c r="I62" s="23">
        <f t="shared" si="0"/>
        <v>6700000</v>
      </c>
      <c r="J62" s="25">
        <v>-15700000</v>
      </c>
      <c r="K62" s="84">
        <f t="shared" si="1"/>
        <v>27900000</v>
      </c>
      <c r="L62" s="24">
        <f t="shared" si="2"/>
        <v>7740000</v>
      </c>
      <c r="M62" s="25">
        <f t="shared" si="6"/>
        <v>-20160000</v>
      </c>
      <c r="N62" s="206" t="s">
        <v>166</v>
      </c>
      <c r="O62" s="207"/>
      <c r="P62" s="207"/>
      <c r="Q62" s="207"/>
    </row>
    <row r="63" spans="1:17" ht="24.75" customHeight="1" x14ac:dyDescent="0.15">
      <c r="A63">
        <f t="shared" si="4"/>
        <v>55</v>
      </c>
      <c r="B63" s="201"/>
      <c r="C63" s="201"/>
      <c r="D63" s="46" t="s">
        <v>51</v>
      </c>
      <c r="E63" s="76">
        <v>160000</v>
      </c>
      <c r="F63" s="22">
        <f t="shared" si="5"/>
        <v>160000</v>
      </c>
      <c r="G63" s="39"/>
      <c r="H63" s="76">
        <v>1500000</v>
      </c>
      <c r="I63" s="23">
        <f t="shared" si="0"/>
        <v>1500000</v>
      </c>
      <c r="J63" s="25"/>
      <c r="K63" s="84">
        <f t="shared" si="1"/>
        <v>1660000</v>
      </c>
      <c r="L63" s="24">
        <f t="shared" si="2"/>
        <v>1660000</v>
      </c>
      <c r="M63" s="25">
        <f t="shared" si="6"/>
        <v>0</v>
      </c>
    </row>
    <row r="64" spans="1:17" ht="24.75" customHeight="1" x14ac:dyDescent="0.15">
      <c r="A64">
        <f t="shared" si="4"/>
        <v>56</v>
      </c>
      <c r="B64" s="201"/>
      <c r="C64" s="201"/>
      <c r="D64" s="46" t="s">
        <v>52</v>
      </c>
      <c r="E64" s="76">
        <v>300000</v>
      </c>
      <c r="F64" s="22">
        <f t="shared" si="5"/>
        <v>300000</v>
      </c>
      <c r="G64" s="39"/>
      <c r="H64" s="76">
        <v>8000000</v>
      </c>
      <c r="I64" s="23">
        <f t="shared" si="0"/>
        <v>8000000</v>
      </c>
      <c r="J64" s="25"/>
      <c r="K64" s="84">
        <f t="shared" si="1"/>
        <v>8300000</v>
      </c>
      <c r="L64" s="24">
        <f t="shared" si="2"/>
        <v>8300000</v>
      </c>
      <c r="M64" s="25">
        <f t="shared" si="6"/>
        <v>0</v>
      </c>
    </row>
    <row r="65" spans="1:17" ht="24.75" customHeight="1" x14ac:dyDescent="0.15">
      <c r="A65">
        <f t="shared" si="4"/>
        <v>57</v>
      </c>
      <c r="B65" s="201"/>
      <c r="C65" s="201"/>
      <c r="D65" s="46" t="s">
        <v>53</v>
      </c>
      <c r="E65" s="76">
        <v>0</v>
      </c>
      <c r="F65" s="22">
        <f t="shared" si="5"/>
        <v>0</v>
      </c>
      <c r="G65" s="39">
        <v>0</v>
      </c>
      <c r="H65" s="76">
        <v>1700000</v>
      </c>
      <c r="I65" s="23">
        <f t="shared" si="0"/>
        <v>1700000</v>
      </c>
      <c r="J65" s="25"/>
      <c r="K65" s="84">
        <f t="shared" si="1"/>
        <v>1700000</v>
      </c>
      <c r="L65" s="24">
        <f t="shared" si="2"/>
        <v>1700000</v>
      </c>
      <c r="M65" s="25">
        <f t="shared" si="6"/>
        <v>0</v>
      </c>
    </row>
    <row r="66" spans="1:17" ht="24.75" customHeight="1" thickBot="1" x14ac:dyDescent="0.2">
      <c r="A66">
        <f t="shared" si="4"/>
        <v>58</v>
      </c>
      <c r="B66" s="201"/>
      <c r="C66" s="201"/>
      <c r="D66" s="47" t="s">
        <v>54</v>
      </c>
      <c r="E66" s="82">
        <v>30000</v>
      </c>
      <c r="F66" s="48">
        <f t="shared" si="5"/>
        <v>30000</v>
      </c>
      <c r="G66" s="59"/>
      <c r="H66" s="82">
        <v>1500000</v>
      </c>
      <c r="I66" s="49">
        <f t="shared" si="0"/>
        <v>1500000</v>
      </c>
      <c r="J66" s="51">
        <v>0</v>
      </c>
      <c r="K66" s="86">
        <f t="shared" si="1"/>
        <v>1530000</v>
      </c>
      <c r="L66" s="50">
        <f t="shared" si="2"/>
        <v>1530000</v>
      </c>
      <c r="M66" s="51">
        <f t="shared" si="6"/>
        <v>0</v>
      </c>
    </row>
    <row r="67" spans="1:17" ht="24.75" customHeight="1" x14ac:dyDescent="0.15">
      <c r="A67">
        <f t="shared" si="4"/>
        <v>59</v>
      </c>
      <c r="B67" s="201"/>
      <c r="C67" s="201"/>
      <c r="D67" s="45" t="s">
        <v>55</v>
      </c>
      <c r="E67" s="72">
        <v>3092000</v>
      </c>
      <c r="F67" s="6">
        <f>SUM(F68:F83)</f>
        <v>2872000</v>
      </c>
      <c r="G67" s="8">
        <f>SUM(G68:G83)</f>
        <v>-220000</v>
      </c>
      <c r="H67" s="72">
        <v>17310000</v>
      </c>
      <c r="I67" s="6">
        <f>H67+J67</f>
        <v>16530000</v>
      </c>
      <c r="J67" s="8">
        <f>SUM(J68:J83)</f>
        <v>-780000</v>
      </c>
      <c r="K67" s="60">
        <f t="shared" si="1"/>
        <v>20402000</v>
      </c>
      <c r="L67" s="7">
        <f t="shared" si="2"/>
        <v>19402000</v>
      </c>
      <c r="M67" s="8">
        <f t="shared" si="6"/>
        <v>-1000000</v>
      </c>
    </row>
    <row r="68" spans="1:17" ht="24.75" customHeight="1" x14ac:dyDescent="0.15">
      <c r="A68">
        <f t="shared" si="4"/>
        <v>60</v>
      </c>
      <c r="B68" s="201"/>
      <c r="C68" s="201"/>
      <c r="D68" s="46" t="s">
        <v>56</v>
      </c>
      <c r="E68" s="76">
        <v>100000</v>
      </c>
      <c r="F68" s="22">
        <f t="shared" si="5"/>
        <v>100000</v>
      </c>
      <c r="G68" s="39">
        <v>0</v>
      </c>
      <c r="H68" s="76">
        <v>2500000</v>
      </c>
      <c r="I68" s="23">
        <f t="shared" si="0"/>
        <v>2500000</v>
      </c>
      <c r="J68" s="25">
        <v>0</v>
      </c>
      <c r="K68" s="84">
        <f t="shared" si="1"/>
        <v>2600000</v>
      </c>
      <c r="L68" s="24">
        <f t="shared" si="2"/>
        <v>2600000</v>
      </c>
      <c r="M68" s="25">
        <f t="shared" si="6"/>
        <v>0</v>
      </c>
    </row>
    <row r="69" spans="1:17" ht="24.75" customHeight="1" x14ac:dyDescent="0.15">
      <c r="A69">
        <f t="shared" si="4"/>
        <v>61</v>
      </c>
      <c r="B69" s="201"/>
      <c r="C69" s="201"/>
      <c r="D69" s="46" t="s">
        <v>57</v>
      </c>
      <c r="E69" s="76">
        <v>20000</v>
      </c>
      <c r="F69" s="22">
        <f t="shared" si="5"/>
        <v>20000</v>
      </c>
      <c r="G69" s="39">
        <v>0</v>
      </c>
      <c r="H69" s="76">
        <v>500000</v>
      </c>
      <c r="I69" s="23">
        <f t="shared" si="0"/>
        <v>500000</v>
      </c>
      <c r="J69" s="25"/>
      <c r="K69" s="84">
        <f t="shared" si="1"/>
        <v>520000</v>
      </c>
      <c r="L69" s="24">
        <f t="shared" si="2"/>
        <v>520000</v>
      </c>
      <c r="M69" s="25">
        <f t="shared" si="6"/>
        <v>0</v>
      </c>
    </row>
    <row r="70" spans="1:17" ht="24.75" customHeight="1" x14ac:dyDescent="0.15">
      <c r="A70">
        <f t="shared" si="4"/>
        <v>62</v>
      </c>
      <c r="B70" s="201"/>
      <c r="C70" s="201"/>
      <c r="D70" s="46" t="s">
        <v>58</v>
      </c>
      <c r="E70" s="76">
        <v>10000</v>
      </c>
      <c r="F70" s="22">
        <f t="shared" si="5"/>
        <v>10000</v>
      </c>
      <c r="G70" s="39"/>
      <c r="H70" s="76">
        <v>600000</v>
      </c>
      <c r="I70" s="23">
        <f t="shared" si="0"/>
        <v>600000</v>
      </c>
      <c r="J70" s="25"/>
      <c r="K70" s="84">
        <f t="shared" si="1"/>
        <v>610000</v>
      </c>
      <c r="L70" s="24">
        <f t="shared" si="2"/>
        <v>610000</v>
      </c>
      <c r="M70" s="25">
        <f t="shared" si="6"/>
        <v>0</v>
      </c>
    </row>
    <row r="71" spans="1:17" ht="24.75" customHeight="1" x14ac:dyDescent="0.15">
      <c r="A71">
        <f t="shared" si="4"/>
        <v>63</v>
      </c>
      <c r="B71" s="201"/>
      <c r="C71" s="201"/>
      <c r="D71" s="46" t="s">
        <v>59</v>
      </c>
      <c r="E71" s="76">
        <v>10000</v>
      </c>
      <c r="F71" s="22">
        <f t="shared" si="5"/>
        <v>10000</v>
      </c>
      <c r="G71" s="39">
        <v>0</v>
      </c>
      <c r="H71" s="76">
        <v>350000</v>
      </c>
      <c r="I71" s="23">
        <f t="shared" si="0"/>
        <v>350000</v>
      </c>
      <c r="J71" s="25"/>
      <c r="K71" s="84">
        <f t="shared" si="1"/>
        <v>360000</v>
      </c>
      <c r="L71" s="24">
        <f t="shared" si="2"/>
        <v>360000</v>
      </c>
      <c r="M71" s="25">
        <f t="shared" si="6"/>
        <v>0</v>
      </c>
    </row>
    <row r="72" spans="1:17" ht="24.75" customHeight="1" x14ac:dyDescent="0.15">
      <c r="A72">
        <f t="shared" si="4"/>
        <v>64</v>
      </c>
      <c r="B72" s="201"/>
      <c r="C72" s="201"/>
      <c r="D72" s="46" t="s">
        <v>60</v>
      </c>
      <c r="E72" s="76">
        <v>100000</v>
      </c>
      <c r="F72" s="22">
        <f t="shared" si="5"/>
        <v>100000</v>
      </c>
      <c r="G72" s="39"/>
      <c r="H72" s="76">
        <v>1300000</v>
      </c>
      <c r="I72" s="23">
        <f t="shared" si="0"/>
        <v>1300000</v>
      </c>
      <c r="J72" s="25">
        <v>0</v>
      </c>
      <c r="K72" s="84">
        <f t="shared" si="1"/>
        <v>1400000</v>
      </c>
      <c r="L72" s="24">
        <f t="shared" si="2"/>
        <v>1400000</v>
      </c>
      <c r="M72" s="25">
        <f t="shared" si="6"/>
        <v>0</v>
      </c>
    </row>
    <row r="73" spans="1:17" ht="24.75" customHeight="1" x14ac:dyDescent="0.15">
      <c r="A73">
        <f t="shared" si="4"/>
        <v>65</v>
      </c>
      <c r="B73" s="201"/>
      <c r="C73" s="201"/>
      <c r="D73" s="46" t="s">
        <v>61</v>
      </c>
      <c r="E73" s="76">
        <v>500000</v>
      </c>
      <c r="F73" s="22">
        <f t="shared" si="5"/>
        <v>500000</v>
      </c>
      <c r="G73" s="39">
        <v>0</v>
      </c>
      <c r="H73" s="76">
        <v>2100000</v>
      </c>
      <c r="I73" s="23">
        <f t="shared" si="0"/>
        <v>2100000</v>
      </c>
      <c r="J73" s="25">
        <v>0</v>
      </c>
      <c r="K73" s="84">
        <f t="shared" si="1"/>
        <v>2600000</v>
      </c>
      <c r="L73" s="24">
        <f t="shared" si="2"/>
        <v>2600000</v>
      </c>
      <c r="M73" s="25">
        <f t="shared" si="6"/>
        <v>0</v>
      </c>
    </row>
    <row r="74" spans="1:17" ht="24.75" customHeight="1" x14ac:dyDescent="0.15">
      <c r="A74">
        <f t="shared" si="4"/>
        <v>66</v>
      </c>
      <c r="B74" s="201"/>
      <c r="C74" s="201"/>
      <c r="D74" s="46" t="s">
        <v>62</v>
      </c>
      <c r="E74" s="76">
        <v>30000</v>
      </c>
      <c r="F74" s="22">
        <f t="shared" si="5"/>
        <v>30000</v>
      </c>
      <c r="G74" s="39"/>
      <c r="H74" s="76">
        <v>1350000</v>
      </c>
      <c r="I74" s="23">
        <f t="shared" si="0"/>
        <v>1350000</v>
      </c>
      <c r="J74" s="25"/>
      <c r="K74" s="84">
        <f t="shared" si="1"/>
        <v>1380000</v>
      </c>
      <c r="L74" s="24">
        <f t="shared" si="2"/>
        <v>1380000</v>
      </c>
      <c r="M74" s="25">
        <f t="shared" si="6"/>
        <v>0</v>
      </c>
    </row>
    <row r="75" spans="1:17" ht="24.75" customHeight="1" x14ac:dyDescent="0.15">
      <c r="A75">
        <f t="shared" ref="A75:A110" si="7">A74+1</f>
        <v>67</v>
      </c>
      <c r="B75" s="201"/>
      <c r="C75" s="201"/>
      <c r="D75" s="46" t="s">
        <v>63</v>
      </c>
      <c r="E75" s="76">
        <v>0</v>
      </c>
      <c r="F75" s="22">
        <f t="shared" si="5"/>
        <v>0</v>
      </c>
      <c r="G75" s="39">
        <v>0</v>
      </c>
      <c r="H75" s="76">
        <v>210000</v>
      </c>
      <c r="I75" s="23">
        <f t="shared" si="0"/>
        <v>210000</v>
      </c>
      <c r="J75" s="25">
        <v>0</v>
      </c>
      <c r="K75" s="84">
        <f t="shared" si="1"/>
        <v>210000</v>
      </c>
      <c r="L75" s="24">
        <f t="shared" si="2"/>
        <v>210000</v>
      </c>
      <c r="M75" s="25">
        <f t="shared" si="6"/>
        <v>0</v>
      </c>
    </row>
    <row r="76" spans="1:17" ht="24.75" customHeight="1" x14ac:dyDescent="0.15">
      <c r="A76">
        <f t="shared" si="7"/>
        <v>68</v>
      </c>
      <c r="B76" s="201"/>
      <c r="C76" s="201"/>
      <c r="D76" s="46" t="s">
        <v>64</v>
      </c>
      <c r="E76" s="76">
        <v>0</v>
      </c>
      <c r="F76" s="22">
        <f t="shared" si="5"/>
        <v>0</v>
      </c>
      <c r="G76" s="39">
        <v>0</v>
      </c>
      <c r="H76" s="76">
        <v>60000</v>
      </c>
      <c r="I76" s="23">
        <f t="shared" si="0"/>
        <v>60000</v>
      </c>
      <c r="J76" s="25"/>
      <c r="K76" s="84">
        <f t="shared" si="1"/>
        <v>60000</v>
      </c>
      <c r="L76" s="24">
        <f t="shared" si="2"/>
        <v>60000</v>
      </c>
      <c r="M76" s="25">
        <f t="shared" ref="M76:M110" si="8">G76+J76</f>
        <v>0</v>
      </c>
    </row>
    <row r="77" spans="1:17" ht="24.75" customHeight="1" x14ac:dyDescent="0.15">
      <c r="A77">
        <f t="shared" si="7"/>
        <v>69</v>
      </c>
      <c r="B77" s="201"/>
      <c r="C77" s="201"/>
      <c r="D77" s="46" t="s">
        <v>65</v>
      </c>
      <c r="E77" s="76">
        <v>1100000</v>
      </c>
      <c r="F77" s="22">
        <f t="shared" ref="F77:F109" si="9">E77+G77</f>
        <v>880000</v>
      </c>
      <c r="G77" s="39">
        <v>-220000</v>
      </c>
      <c r="H77" s="76">
        <v>4200000</v>
      </c>
      <c r="I77" s="23">
        <f t="shared" ref="I77:I109" si="10">H77+J77</f>
        <v>3420000</v>
      </c>
      <c r="J77" s="25">
        <v>-780000</v>
      </c>
      <c r="K77" s="84">
        <f t="shared" ref="K77:K110" si="11">E77+H77</f>
        <v>5300000</v>
      </c>
      <c r="L77" s="24">
        <f t="shared" ref="L77:L110" si="12">K77+M77</f>
        <v>4300000</v>
      </c>
      <c r="M77" s="25">
        <f t="shared" si="8"/>
        <v>-1000000</v>
      </c>
      <c r="N77" s="225" t="s">
        <v>163</v>
      </c>
      <c r="O77" s="226"/>
      <c r="P77" s="226"/>
      <c r="Q77" s="226"/>
    </row>
    <row r="78" spans="1:17" ht="24.75" customHeight="1" x14ac:dyDescent="0.15">
      <c r="A78">
        <f t="shared" si="7"/>
        <v>70</v>
      </c>
      <c r="B78" s="201"/>
      <c r="C78" s="201"/>
      <c r="D78" s="46" t="s">
        <v>66</v>
      </c>
      <c r="E78" s="76">
        <v>60000</v>
      </c>
      <c r="F78" s="22">
        <f t="shared" si="9"/>
        <v>60000</v>
      </c>
      <c r="G78" s="39"/>
      <c r="H78" s="76">
        <v>550000</v>
      </c>
      <c r="I78" s="23">
        <f t="shared" si="10"/>
        <v>550000</v>
      </c>
      <c r="J78" s="25">
        <v>0</v>
      </c>
      <c r="K78" s="84">
        <f t="shared" si="11"/>
        <v>610000</v>
      </c>
      <c r="L78" s="24">
        <f t="shared" si="12"/>
        <v>610000</v>
      </c>
      <c r="M78" s="25">
        <f t="shared" si="8"/>
        <v>0</v>
      </c>
    </row>
    <row r="79" spans="1:17" ht="24.75" customHeight="1" x14ac:dyDescent="0.15">
      <c r="A79">
        <f t="shared" si="7"/>
        <v>71</v>
      </c>
      <c r="B79" s="201"/>
      <c r="C79" s="201"/>
      <c r="D79" s="46" t="s">
        <v>67</v>
      </c>
      <c r="E79" s="76">
        <v>0</v>
      </c>
      <c r="F79" s="22">
        <f t="shared" si="9"/>
        <v>0</v>
      </c>
      <c r="G79" s="39">
        <v>0</v>
      </c>
      <c r="H79" s="76">
        <v>180000</v>
      </c>
      <c r="I79" s="23">
        <f t="shared" si="10"/>
        <v>180000</v>
      </c>
      <c r="J79" s="25">
        <v>0</v>
      </c>
      <c r="K79" s="84">
        <f t="shared" si="11"/>
        <v>180000</v>
      </c>
      <c r="L79" s="24">
        <f t="shared" si="12"/>
        <v>180000</v>
      </c>
      <c r="M79" s="25">
        <f t="shared" si="8"/>
        <v>0</v>
      </c>
    </row>
    <row r="80" spans="1:17" ht="24.75" customHeight="1" x14ac:dyDescent="0.15">
      <c r="A80">
        <f t="shared" si="7"/>
        <v>72</v>
      </c>
      <c r="B80" s="201"/>
      <c r="C80" s="201"/>
      <c r="D80" s="46" t="s">
        <v>68</v>
      </c>
      <c r="E80" s="76">
        <v>1100000</v>
      </c>
      <c r="F80" s="22">
        <f t="shared" si="9"/>
        <v>1100000</v>
      </c>
      <c r="G80" s="39">
        <v>0</v>
      </c>
      <c r="H80" s="76">
        <v>2450000</v>
      </c>
      <c r="I80" s="23">
        <f t="shared" si="10"/>
        <v>2450000</v>
      </c>
      <c r="J80" s="25">
        <v>0</v>
      </c>
      <c r="K80" s="84">
        <f t="shared" si="11"/>
        <v>3550000</v>
      </c>
      <c r="L80" s="24">
        <f t="shared" si="12"/>
        <v>3550000</v>
      </c>
      <c r="M80" s="25">
        <f t="shared" si="8"/>
        <v>0</v>
      </c>
    </row>
    <row r="81" spans="1:14" ht="24.75" customHeight="1" x14ac:dyDescent="0.15">
      <c r="A81">
        <f t="shared" si="7"/>
        <v>73</v>
      </c>
      <c r="B81" s="201"/>
      <c r="C81" s="201"/>
      <c r="D81" s="46" t="s">
        <v>69</v>
      </c>
      <c r="E81" s="76">
        <v>0</v>
      </c>
      <c r="F81" s="22">
        <f t="shared" si="9"/>
        <v>0</v>
      </c>
      <c r="G81" s="39">
        <v>0</v>
      </c>
      <c r="H81" s="76">
        <v>500000</v>
      </c>
      <c r="I81" s="23">
        <f t="shared" si="10"/>
        <v>500000</v>
      </c>
      <c r="J81" s="25">
        <v>0</v>
      </c>
      <c r="K81" s="84">
        <f t="shared" si="11"/>
        <v>500000</v>
      </c>
      <c r="L81" s="24">
        <f t="shared" si="12"/>
        <v>500000</v>
      </c>
      <c r="M81" s="25">
        <f t="shared" si="8"/>
        <v>0</v>
      </c>
    </row>
    <row r="82" spans="1:14" ht="24.75" customHeight="1" x14ac:dyDescent="0.15">
      <c r="A82">
        <f t="shared" si="7"/>
        <v>74</v>
      </c>
      <c r="B82" s="201"/>
      <c r="C82" s="201"/>
      <c r="D82" s="46" t="s">
        <v>70</v>
      </c>
      <c r="E82" s="76">
        <v>60000</v>
      </c>
      <c r="F82" s="22">
        <f t="shared" si="9"/>
        <v>60000</v>
      </c>
      <c r="G82" s="39">
        <v>0</v>
      </c>
      <c r="H82" s="76">
        <v>390000</v>
      </c>
      <c r="I82" s="23">
        <f t="shared" si="10"/>
        <v>390000</v>
      </c>
      <c r="J82" s="25"/>
      <c r="K82" s="84">
        <f t="shared" si="11"/>
        <v>450000</v>
      </c>
      <c r="L82" s="24">
        <f t="shared" si="12"/>
        <v>450000</v>
      </c>
      <c r="M82" s="25">
        <f t="shared" si="8"/>
        <v>0</v>
      </c>
    </row>
    <row r="83" spans="1:14" ht="24.75" customHeight="1" thickBot="1" x14ac:dyDescent="0.2">
      <c r="A83">
        <f t="shared" si="7"/>
        <v>75</v>
      </c>
      <c r="B83" s="201"/>
      <c r="C83" s="201"/>
      <c r="D83" s="182" t="s">
        <v>71</v>
      </c>
      <c r="E83" s="178">
        <v>2000</v>
      </c>
      <c r="F83" s="49">
        <f t="shared" si="9"/>
        <v>2000</v>
      </c>
      <c r="G83" s="51">
        <v>0</v>
      </c>
      <c r="H83" s="178">
        <v>70000</v>
      </c>
      <c r="I83" s="49">
        <f t="shared" si="10"/>
        <v>70000</v>
      </c>
      <c r="J83" s="51"/>
      <c r="K83" s="86">
        <f t="shared" si="11"/>
        <v>72000</v>
      </c>
      <c r="L83" s="50">
        <f t="shared" si="12"/>
        <v>72000</v>
      </c>
      <c r="M83" s="51">
        <f t="shared" si="8"/>
        <v>0</v>
      </c>
    </row>
    <row r="84" spans="1:14" ht="24.75" customHeight="1" x14ac:dyDescent="0.15">
      <c r="A84">
        <f t="shared" si="7"/>
        <v>76</v>
      </c>
      <c r="B84" s="201"/>
      <c r="C84" s="201"/>
      <c r="D84" s="46" t="s">
        <v>73</v>
      </c>
      <c r="E84" s="76">
        <v>150000</v>
      </c>
      <c r="F84" s="22">
        <f>F85</f>
        <v>150000</v>
      </c>
      <c r="G84" s="39">
        <f>G85</f>
        <v>0</v>
      </c>
      <c r="H84" s="76">
        <v>2800000</v>
      </c>
      <c r="I84" s="22">
        <f>H84+J84</f>
        <v>2800000</v>
      </c>
      <c r="J84" s="39">
        <f>J85</f>
        <v>0</v>
      </c>
      <c r="K84" s="64">
        <f t="shared" si="11"/>
        <v>2950000</v>
      </c>
      <c r="L84" s="38">
        <f t="shared" si="12"/>
        <v>2950000</v>
      </c>
      <c r="M84" s="39">
        <f t="shared" si="8"/>
        <v>0</v>
      </c>
    </row>
    <row r="85" spans="1:14" ht="24.75" customHeight="1" thickBot="1" x14ac:dyDescent="0.2">
      <c r="A85">
        <f t="shared" si="7"/>
        <v>77</v>
      </c>
      <c r="B85" s="201"/>
      <c r="C85" s="202"/>
      <c r="D85" s="52" t="s">
        <v>74</v>
      </c>
      <c r="E85" s="80">
        <v>150000</v>
      </c>
      <c r="F85" s="41">
        <f t="shared" si="9"/>
        <v>150000</v>
      </c>
      <c r="G85" s="81">
        <v>0</v>
      </c>
      <c r="H85" s="80">
        <v>2800000</v>
      </c>
      <c r="I85" s="42">
        <f t="shared" si="10"/>
        <v>2800000</v>
      </c>
      <c r="J85" s="44">
        <v>0</v>
      </c>
      <c r="K85" s="85">
        <f t="shared" si="11"/>
        <v>2950000</v>
      </c>
      <c r="L85" s="43">
        <f t="shared" si="12"/>
        <v>2950000</v>
      </c>
      <c r="M85" s="44">
        <f t="shared" si="8"/>
        <v>0</v>
      </c>
    </row>
    <row r="86" spans="1:14" ht="24.75" customHeight="1" thickBot="1" x14ac:dyDescent="0.2">
      <c r="A86">
        <f t="shared" si="7"/>
        <v>78</v>
      </c>
      <c r="B86" s="202"/>
      <c r="C86" s="198" t="s">
        <v>75</v>
      </c>
      <c r="D86" s="199"/>
      <c r="E86" s="83">
        <v>33582000</v>
      </c>
      <c r="F86" s="53">
        <f>F46+F52+F67+F84</f>
        <v>28102000</v>
      </c>
      <c r="G86" s="55">
        <f>G46+G52+G67+G84</f>
        <v>-5480000</v>
      </c>
      <c r="H86" s="83">
        <v>391690000</v>
      </c>
      <c r="I86" s="53">
        <f t="shared" si="10"/>
        <v>376410000</v>
      </c>
      <c r="J86" s="55">
        <f>J46+J52+J67+J84</f>
        <v>-15280000</v>
      </c>
      <c r="K86" s="69">
        <f t="shared" si="11"/>
        <v>425272000</v>
      </c>
      <c r="L86" s="54">
        <f t="shared" si="12"/>
        <v>404512000</v>
      </c>
      <c r="M86" s="55">
        <f t="shared" si="8"/>
        <v>-20760000</v>
      </c>
    </row>
    <row r="87" spans="1:14" ht="24.75" customHeight="1" thickBot="1" x14ac:dyDescent="0.2">
      <c r="A87">
        <f t="shared" si="7"/>
        <v>79</v>
      </c>
      <c r="B87" s="193" t="s">
        <v>76</v>
      </c>
      <c r="C87" s="194"/>
      <c r="D87" s="194"/>
      <c r="E87" s="79">
        <v>-7781900</v>
      </c>
      <c r="F87" s="35">
        <f>F45-F86</f>
        <v>-2301900</v>
      </c>
      <c r="G87" s="37">
        <f>G45-G86</f>
        <v>5480000</v>
      </c>
      <c r="H87" s="79">
        <v>-10859998</v>
      </c>
      <c r="I87" s="35">
        <f t="shared" si="10"/>
        <v>9820002</v>
      </c>
      <c r="J87" s="37">
        <f>J45-J86</f>
        <v>20680000</v>
      </c>
      <c r="K87" s="67">
        <f t="shared" si="11"/>
        <v>-18641898</v>
      </c>
      <c r="L87" s="36">
        <f t="shared" si="12"/>
        <v>7518102</v>
      </c>
      <c r="M87" s="37">
        <f t="shared" si="8"/>
        <v>26160000</v>
      </c>
    </row>
    <row r="88" spans="1:14" ht="24.75" customHeight="1" x14ac:dyDescent="0.15">
      <c r="A88">
        <f t="shared" si="7"/>
        <v>80</v>
      </c>
      <c r="B88" s="195" t="s">
        <v>153</v>
      </c>
      <c r="C88" s="187" t="s">
        <v>104</v>
      </c>
      <c r="D88" s="177" t="s">
        <v>155</v>
      </c>
      <c r="E88" s="83">
        <v>0</v>
      </c>
      <c r="F88" s="53">
        <f t="shared" si="9"/>
        <v>0</v>
      </c>
      <c r="G88" s="55">
        <v>0</v>
      </c>
      <c r="H88" s="83">
        <v>927000</v>
      </c>
      <c r="I88" s="53">
        <f>H88+J88</f>
        <v>0</v>
      </c>
      <c r="J88" s="55">
        <v>-927000</v>
      </c>
      <c r="K88" s="69">
        <f t="shared" si="11"/>
        <v>927000</v>
      </c>
      <c r="L88" s="54">
        <f t="shared" si="12"/>
        <v>0</v>
      </c>
      <c r="M88" s="55">
        <f t="shared" si="8"/>
        <v>-927000</v>
      </c>
    </row>
    <row r="89" spans="1:14" ht="24.75" customHeight="1" thickBot="1" x14ac:dyDescent="0.2">
      <c r="A89">
        <f t="shared" si="7"/>
        <v>81</v>
      </c>
      <c r="B89" s="196"/>
      <c r="C89" s="204"/>
      <c r="D89" s="181" t="s">
        <v>154</v>
      </c>
      <c r="E89" s="178">
        <v>0</v>
      </c>
      <c r="F89" s="49">
        <f>F88</f>
        <v>0</v>
      </c>
      <c r="G89" s="51">
        <f>G88</f>
        <v>0</v>
      </c>
      <c r="H89" s="178">
        <v>927000</v>
      </c>
      <c r="I89" s="49">
        <f>I88</f>
        <v>0</v>
      </c>
      <c r="J89" s="51">
        <f>J88</f>
        <v>-927000</v>
      </c>
      <c r="K89" s="86">
        <f t="shared" si="11"/>
        <v>927000</v>
      </c>
      <c r="L89" s="50">
        <f t="shared" ref="L89:M91" si="13">F89+I89</f>
        <v>0</v>
      </c>
      <c r="M89" s="51">
        <f t="shared" si="13"/>
        <v>-927000</v>
      </c>
    </row>
    <row r="90" spans="1:14" ht="24.75" customHeight="1" x14ac:dyDescent="0.15">
      <c r="A90">
        <f t="shared" si="7"/>
        <v>82</v>
      </c>
      <c r="B90" s="197"/>
      <c r="C90" s="189"/>
      <c r="D90" s="57" t="s">
        <v>156</v>
      </c>
      <c r="E90" s="76">
        <v>26639712</v>
      </c>
      <c r="F90" s="22">
        <f>SUM(F91:F93)</f>
        <v>0</v>
      </c>
      <c r="G90" s="39">
        <f>SUM(G91:G93)</f>
        <v>-26639712</v>
      </c>
      <c r="H90" s="76">
        <v>96419888</v>
      </c>
      <c r="I90" s="22">
        <f>SUM(I91:I93)</f>
        <v>2600000</v>
      </c>
      <c r="J90" s="39">
        <f>SUM(J91:J93)</f>
        <v>-93819888</v>
      </c>
      <c r="K90" s="64">
        <f>E90+H90</f>
        <v>123059600</v>
      </c>
      <c r="L90" s="38">
        <f t="shared" si="13"/>
        <v>2600000</v>
      </c>
      <c r="M90" s="39">
        <f t="shared" si="13"/>
        <v>-120459600</v>
      </c>
    </row>
    <row r="91" spans="1:14" ht="24.75" customHeight="1" x14ac:dyDescent="0.15">
      <c r="A91">
        <f t="shared" si="7"/>
        <v>83</v>
      </c>
      <c r="B91" s="197"/>
      <c r="C91" s="189"/>
      <c r="D91" s="57" t="s">
        <v>158</v>
      </c>
      <c r="E91" s="76">
        <v>26639712</v>
      </c>
      <c r="F91" s="22">
        <f>E91+G91</f>
        <v>0</v>
      </c>
      <c r="G91" s="39">
        <v>-26639712</v>
      </c>
      <c r="H91" s="76">
        <v>94449888</v>
      </c>
      <c r="I91" s="22">
        <f>H91+J91</f>
        <v>0</v>
      </c>
      <c r="J91" s="39">
        <v>-94449888</v>
      </c>
      <c r="K91" s="64">
        <f>E91+H91</f>
        <v>121089600</v>
      </c>
      <c r="L91" s="38">
        <f t="shared" si="13"/>
        <v>0</v>
      </c>
      <c r="M91" s="39">
        <f t="shared" si="13"/>
        <v>-121089600</v>
      </c>
    </row>
    <row r="92" spans="1:14" ht="24.75" customHeight="1" x14ac:dyDescent="0.15">
      <c r="A92">
        <f t="shared" si="7"/>
        <v>84</v>
      </c>
      <c r="B92" s="197"/>
      <c r="C92" s="189"/>
      <c r="D92" s="57" t="s">
        <v>157</v>
      </c>
      <c r="E92" s="76">
        <v>0</v>
      </c>
      <c r="F92" s="22">
        <f>E92+G92</f>
        <v>0</v>
      </c>
      <c r="G92" s="39">
        <v>0</v>
      </c>
      <c r="H92" s="76">
        <v>470000</v>
      </c>
      <c r="I92" s="22">
        <f t="shared" si="10"/>
        <v>1300000</v>
      </c>
      <c r="J92" s="39">
        <v>830000</v>
      </c>
      <c r="K92" s="64">
        <f t="shared" si="11"/>
        <v>470000</v>
      </c>
      <c r="L92" s="38">
        <f>K92+M92</f>
        <v>1300000</v>
      </c>
      <c r="M92" s="39">
        <f>G92+J92</f>
        <v>830000</v>
      </c>
      <c r="N92" t="s">
        <v>167</v>
      </c>
    </row>
    <row r="93" spans="1:14" ht="24.75" customHeight="1" x14ac:dyDescent="0.15">
      <c r="A93">
        <f t="shared" si="7"/>
        <v>85</v>
      </c>
      <c r="B93" s="197"/>
      <c r="C93" s="189"/>
      <c r="D93" s="173" t="s">
        <v>159</v>
      </c>
      <c r="E93" s="174">
        <v>0</v>
      </c>
      <c r="F93" s="22">
        <f>E93+G93</f>
        <v>0</v>
      </c>
      <c r="G93" s="25">
        <v>0</v>
      </c>
      <c r="H93" s="174">
        <v>1500000</v>
      </c>
      <c r="I93" s="22">
        <f t="shared" si="10"/>
        <v>1300000</v>
      </c>
      <c r="J93" s="25">
        <v>-200000</v>
      </c>
      <c r="K93" s="84">
        <f t="shared" si="11"/>
        <v>1500000</v>
      </c>
      <c r="L93" s="38">
        <f>K93+M93</f>
        <v>1300000</v>
      </c>
      <c r="M93" s="25">
        <f>G93+J93</f>
        <v>-200000</v>
      </c>
      <c r="N93" t="s">
        <v>164</v>
      </c>
    </row>
    <row r="94" spans="1:14" ht="24.75" customHeight="1" x14ac:dyDescent="0.15">
      <c r="A94">
        <f t="shared" si="7"/>
        <v>86</v>
      </c>
      <c r="B94" s="197"/>
      <c r="C94" s="189"/>
      <c r="D94" s="179" t="s">
        <v>160</v>
      </c>
      <c r="E94" s="80">
        <v>0</v>
      </c>
      <c r="F94" s="41">
        <f t="shared" si="9"/>
        <v>0</v>
      </c>
      <c r="G94" s="81">
        <v>0</v>
      </c>
      <c r="H94" s="80">
        <v>1546020</v>
      </c>
      <c r="I94" s="41">
        <f t="shared" si="10"/>
        <v>1546020</v>
      </c>
      <c r="J94" s="81">
        <v>0</v>
      </c>
      <c r="K94" s="162">
        <f t="shared" si="11"/>
        <v>1546020</v>
      </c>
      <c r="L94" s="163">
        <f t="shared" si="12"/>
        <v>1546020</v>
      </c>
      <c r="M94" s="81">
        <f t="shared" si="8"/>
        <v>0</v>
      </c>
    </row>
    <row r="95" spans="1:14" ht="24.75" customHeight="1" thickBot="1" x14ac:dyDescent="0.2">
      <c r="A95">
        <f t="shared" si="7"/>
        <v>87</v>
      </c>
      <c r="B95" s="197"/>
      <c r="C95" s="190" t="s">
        <v>79</v>
      </c>
      <c r="D95" s="203"/>
      <c r="E95" s="178">
        <v>26639712</v>
      </c>
      <c r="F95" s="49">
        <f>F90+F94</f>
        <v>0</v>
      </c>
      <c r="G95" s="51">
        <f>G90+G94</f>
        <v>-26639712</v>
      </c>
      <c r="H95" s="178">
        <v>97965908</v>
      </c>
      <c r="I95" s="49">
        <f>I90+I94</f>
        <v>4146020</v>
      </c>
      <c r="J95" s="51">
        <f>J90+J94</f>
        <v>-93819888</v>
      </c>
      <c r="K95" s="86">
        <f t="shared" si="11"/>
        <v>124605620</v>
      </c>
      <c r="L95" s="50">
        <f t="shared" si="12"/>
        <v>4146020</v>
      </c>
      <c r="M95" s="51">
        <f t="shared" si="8"/>
        <v>-120459600</v>
      </c>
    </row>
    <row r="96" spans="1:14" ht="24.75" customHeight="1" thickBot="1" x14ac:dyDescent="0.2">
      <c r="A96">
        <f t="shared" si="7"/>
        <v>88</v>
      </c>
      <c r="B96" s="193" t="s">
        <v>80</v>
      </c>
      <c r="C96" s="194"/>
      <c r="D96" s="194"/>
      <c r="E96" s="79">
        <v>-26639712</v>
      </c>
      <c r="F96" s="35">
        <f>F88-F95</f>
        <v>0</v>
      </c>
      <c r="G96" s="37">
        <f>G89-G95</f>
        <v>26639712</v>
      </c>
      <c r="H96" s="79">
        <v>-97038908</v>
      </c>
      <c r="I96" s="35">
        <f t="shared" si="10"/>
        <v>-4146020</v>
      </c>
      <c r="J96" s="37">
        <f>J88-J95</f>
        <v>92892888</v>
      </c>
      <c r="K96" s="67">
        <f t="shared" si="11"/>
        <v>-123678620</v>
      </c>
      <c r="L96" s="36">
        <f t="shared" si="12"/>
        <v>-4146020</v>
      </c>
      <c r="M96" s="37">
        <f t="shared" si="8"/>
        <v>119532600</v>
      </c>
    </row>
    <row r="97" spans="1:13" ht="24.75" customHeight="1" x14ac:dyDescent="0.15">
      <c r="A97">
        <f t="shared" si="7"/>
        <v>89</v>
      </c>
      <c r="B97" s="187" t="s">
        <v>103</v>
      </c>
      <c r="C97" s="192" t="s">
        <v>104</v>
      </c>
      <c r="D97" s="56" t="s">
        <v>81</v>
      </c>
      <c r="E97" s="72">
        <v>0</v>
      </c>
      <c r="F97" s="6">
        <f>SUM(F98:F99)</f>
        <v>0</v>
      </c>
      <c r="G97" s="8">
        <f>SUM(G98:G99)</f>
        <v>0</v>
      </c>
      <c r="H97" s="72">
        <v>121050000</v>
      </c>
      <c r="I97" s="6">
        <f>SUM(I98:I99)</f>
        <v>50000</v>
      </c>
      <c r="J97" s="8">
        <f>SUM(J98:J99)</f>
        <v>-121000000</v>
      </c>
      <c r="K97" s="60">
        <f t="shared" si="11"/>
        <v>121050000</v>
      </c>
      <c r="L97" s="7">
        <f t="shared" si="12"/>
        <v>50000</v>
      </c>
      <c r="M97" s="8">
        <f t="shared" si="8"/>
        <v>-121000000</v>
      </c>
    </row>
    <row r="98" spans="1:13" ht="24.75" customHeight="1" x14ac:dyDescent="0.15">
      <c r="A98">
        <f t="shared" si="7"/>
        <v>90</v>
      </c>
      <c r="B98" s="188"/>
      <c r="C98" s="189"/>
      <c r="D98" s="57" t="s">
        <v>82</v>
      </c>
      <c r="E98" s="76">
        <v>0</v>
      </c>
      <c r="F98" s="22">
        <f t="shared" si="9"/>
        <v>0</v>
      </c>
      <c r="G98" s="39">
        <v>0</v>
      </c>
      <c r="H98" s="76">
        <v>50000</v>
      </c>
      <c r="I98" s="23">
        <f t="shared" si="10"/>
        <v>50000</v>
      </c>
      <c r="J98" s="25"/>
      <c r="K98" s="84">
        <f t="shared" si="11"/>
        <v>50000</v>
      </c>
      <c r="L98" s="24">
        <f t="shared" si="12"/>
        <v>50000</v>
      </c>
      <c r="M98" s="25">
        <f t="shared" si="8"/>
        <v>0</v>
      </c>
    </row>
    <row r="99" spans="1:13" ht="24.75" customHeight="1" x14ac:dyDescent="0.15">
      <c r="A99">
        <f t="shared" si="7"/>
        <v>91</v>
      </c>
      <c r="B99" s="188"/>
      <c r="C99" s="189"/>
      <c r="D99" s="57" t="s">
        <v>152</v>
      </c>
      <c r="E99" s="76">
        <v>0</v>
      </c>
      <c r="F99" s="22">
        <f t="shared" si="9"/>
        <v>0</v>
      </c>
      <c r="G99" s="39">
        <v>0</v>
      </c>
      <c r="H99" s="76">
        <v>121000000</v>
      </c>
      <c r="I99" s="23">
        <f t="shared" si="10"/>
        <v>0</v>
      </c>
      <c r="J99" s="25">
        <v>-121000000</v>
      </c>
      <c r="K99" s="84">
        <f t="shared" si="11"/>
        <v>121000000</v>
      </c>
      <c r="L99" s="24">
        <f>F99+I99</f>
        <v>0</v>
      </c>
      <c r="M99" s="25">
        <f t="shared" si="8"/>
        <v>-121000000</v>
      </c>
    </row>
    <row r="100" spans="1:13" ht="24.75" customHeight="1" x14ac:dyDescent="0.15">
      <c r="A100">
        <f t="shared" si="7"/>
        <v>92</v>
      </c>
      <c r="B100" s="188"/>
      <c r="C100" s="189"/>
      <c r="D100" s="57" t="s">
        <v>83</v>
      </c>
      <c r="E100" s="76">
        <v>34453612</v>
      </c>
      <c r="F100" s="22">
        <f t="shared" si="9"/>
        <v>2333900</v>
      </c>
      <c r="G100" s="39">
        <v>-32119712</v>
      </c>
      <c r="H100" s="76">
        <v>0</v>
      </c>
      <c r="I100" s="23">
        <f t="shared" si="10"/>
        <v>0</v>
      </c>
      <c r="J100" s="25">
        <v>0</v>
      </c>
      <c r="K100" s="84">
        <f t="shared" si="11"/>
        <v>34453612</v>
      </c>
      <c r="L100" s="24">
        <f t="shared" si="12"/>
        <v>2333900</v>
      </c>
      <c r="M100" s="25">
        <f t="shared" si="8"/>
        <v>-32119712</v>
      </c>
    </row>
    <row r="101" spans="1:13" ht="24.75" customHeight="1" thickBot="1" x14ac:dyDescent="0.2">
      <c r="A101">
        <f t="shared" si="7"/>
        <v>93</v>
      </c>
      <c r="B101" s="188"/>
      <c r="C101" s="190" t="s">
        <v>85</v>
      </c>
      <c r="D101" s="191"/>
      <c r="E101" s="82">
        <v>34453612</v>
      </c>
      <c r="F101" s="49">
        <f>F97+F100</f>
        <v>2333900</v>
      </c>
      <c r="G101" s="51">
        <f>G97+G100</f>
        <v>-32119712</v>
      </c>
      <c r="H101" s="82">
        <v>121050000</v>
      </c>
      <c r="I101" s="49">
        <f>H101+J101</f>
        <v>50000</v>
      </c>
      <c r="J101" s="51">
        <f>J97+J100</f>
        <v>-121000000</v>
      </c>
      <c r="K101" s="86">
        <f t="shared" si="11"/>
        <v>155503612</v>
      </c>
      <c r="L101" s="50">
        <f t="shared" si="12"/>
        <v>2383900</v>
      </c>
      <c r="M101" s="51">
        <f t="shared" si="8"/>
        <v>-153119712</v>
      </c>
    </row>
    <row r="102" spans="1:13" ht="24.75" customHeight="1" x14ac:dyDescent="0.15">
      <c r="A102">
        <f t="shared" si="7"/>
        <v>94</v>
      </c>
      <c r="B102" s="188"/>
      <c r="C102" s="192" t="s">
        <v>106</v>
      </c>
      <c r="D102" s="56" t="s">
        <v>86</v>
      </c>
      <c r="E102" s="72">
        <v>32000</v>
      </c>
      <c r="F102" s="6">
        <f>F103</f>
        <v>32000</v>
      </c>
      <c r="G102" s="8">
        <f>G103</f>
        <v>0</v>
      </c>
      <c r="H102" s="72">
        <v>580000</v>
      </c>
      <c r="I102" s="6">
        <f t="shared" si="10"/>
        <v>580000</v>
      </c>
      <c r="J102" s="8">
        <f>J103</f>
        <v>0</v>
      </c>
      <c r="K102" s="60">
        <f t="shared" si="11"/>
        <v>612000</v>
      </c>
      <c r="L102" s="7">
        <f t="shared" si="12"/>
        <v>612000</v>
      </c>
      <c r="M102" s="8">
        <f t="shared" si="8"/>
        <v>0</v>
      </c>
    </row>
    <row r="103" spans="1:13" ht="24.75" customHeight="1" x14ac:dyDescent="0.15">
      <c r="A103">
        <f t="shared" si="7"/>
        <v>95</v>
      </c>
      <c r="B103" s="188"/>
      <c r="C103" s="189"/>
      <c r="D103" s="57" t="s">
        <v>87</v>
      </c>
      <c r="E103" s="76">
        <v>32000</v>
      </c>
      <c r="F103" s="22">
        <f t="shared" si="9"/>
        <v>32000</v>
      </c>
      <c r="G103" s="39"/>
      <c r="H103" s="76">
        <v>580000</v>
      </c>
      <c r="I103" s="23">
        <f t="shared" si="10"/>
        <v>580000</v>
      </c>
      <c r="J103" s="25"/>
      <c r="K103" s="84">
        <f t="shared" si="11"/>
        <v>612000</v>
      </c>
      <c r="L103" s="24">
        <f t="shared" si="12"/>
        <v>612000</v>
      </c>
      <c r="M103" s="25">
        <f t="shared" si="8"/>
        <v>0</v>
      </c>
    </row>
    <row r="104" spans="1:13" ht="24.75" customHeight="1" x14ac:dyDescent="0.15">
      <c r="A104">
        <f t="shared" si="7"/>
        <v>96</v>
      </c>
      <c r="B104" s="188"/>
      <c r="C104" s="189"/>
      <c r="D104" s="57" t="s">
        <v>88</v>
      </c>
      <c r="E104" s="76">
        <v>0</v>
      </c>
      <c r="F104" s="22">
        <f t="shared" si="9"/>
        <v>0</v>
      </c>
      <c r="G104" s="39">
        <v>0</v>
      </c>
      <c r="H104" s="76">
        <v>34453612</v>
      </c>
      <c r="I104" s="23">
        <f t="shared" si="10"/>
        <v>2333900</v>
      </c>
      <c r="J104" s="25">
        <v>-32119712</v>
      </c>
      <c r="K104" s="84">
        <f t="shared" si="11"/>
        <v>34453612</v>
      </c>
      <c r="L104" s="24">
        <f t="shared" si="12"/>
        <v>2333900</v>
      </c>
      <c r="M104" s="25">
        <f t="shared" si="8"/>
        <v>-32119712</v>
      </c>
    </row>
    <row r="105" spans="1:13" ht="24.75" customHeight="1" thickBot="1" x14ac:dyDescent="0.2">
      <c r="A105">
        <f t="shared" si="7"/>
        <v>97</v>
      </c>
      <c r="B105" s="188"/>
      <c r="C105" s="190" t="s">
        <v>90</v>
      </c>
      <c r="D105" s="191"/>
      <c r="E105" s="82">
        <v>32000</v>
      </c>
      <c r="F105" s="48">
        <f>F102+F104</f>
        <v>32000</v>
      </c>
      <c r="G105" s="59">
        <f>G102+G104</f>
        <v>0</v>
      </c>
      <c r="H105" s="82">
        <v>35033612</v>
      </c>
      <c r="I105" s="48">
        <f>H105+J105</f>
        <v>2913900</v>
      </c>
      <c r="J105" s="59">
        <f>J102+J104</f>
        <v>-32119712</v>
      </c>
      <c r="K105" s="68">
        <f t="shared" si="11"/>
        <v>35065612</v>
      </c>
      <c r="L105" s="58">
        <f t="shared" si="12"/>
        <v>2945900</v>
      </c>
      <c r="M105" s="59">
        <f t="shared" si="8"/>
        <v>-32119712</v>
      </c>
    </row>
    <row r="106" spans="1:13" ht="24.75" customHeight="1" thickBot="1" x14ac:dyDescent="0.2">
      <c r="A106">
        <f t="shared" si="7"/>
        <v>98</v>
      </c>
      <c r="B106" s="190" t="s">
        <v>91</v>
      </c>
      <c r="C106" s="191"/>
      <c r="D106" s="191"/>
      <c r="E106" s="82">
        <v>34421612</v>
      </c>
      <c r="F106" s="48">
        <f>F101-F105</f>
        <v>2301900</v>
      </c>
      <c r="G106" s="59">
        <f>G101-G105</f>
        <v>-32119712</v>
      </c>
      <c r="H106" s="82">
        <v>86016388</v>
      </c>
      <c r="I106" s="48">
        <f t="shared" si="10"/>
        <v>-2863900</v>
      </c>
      <c r="J106" s="59">
        <f>J101-J105</f>
        <v>-88880288</v>
      </c>
      <c r="K106" s="68">
        <f t="shared" si="11"/>
        <v>120438000</v>
      </c>
      <c r="L106" s="58">
        <f t="shared" si="12"/>
        <v>-562000</v>
      </c>
      <c r="M106" s="59">
        <f t="shared" si="8"/>
        <v>-121000000</v>
      </c>
    </row>
    <row r="107" spans="1:13" ht="24.75" customHeight="1" thickBot="1" x14ac:dyDescent="0.2">
      <c r="A107">
        <f t="shared" si="7"/>
        <v>99</v>
      </c>
      <c r="B107" s="185" t="s">
        <v>92</v>
      </c>
      <c r="C107" s="186"/>
      <c r="D107" s="186"/>
      <c r="E107" s="79">
        <v>0</v>
      </c>
      <c r="F107" s="35">
        <f t="shared" si="9"/>
        <v>0</v>
      </c>
      <c r="G107" s="37">
        <v>0</v>
      </c>
      <c r="H107" s="79">
        <v>0</v>
      </c>
      <c r="I107" s="35">
        <f t="shared" si="10"/>
        <v>2807082</v>
      </c>
      <c r="J107" s="37">
        <v>2807082</v>
      </c>
      <c r="K107" s="67">
        <f t="shared" si="11"/>
        <v>0</v>
      </c>
      <c r="L107" s="36">
        <f t="shared" si="12"/>
        <v>2807082</v>
      </c>
      <c r="M107" s="37">
        <f t="shared" si="8"/>
        <v>2807082</v>
      </c>
    </row>
    <row r="108" spans="1:13" ht="24.75" customHeight="1" thickBot="1" x14ac:dyDescent="0.2">
      <c r="A108">
        <f t="shared" si="7"/>
        <v>100</v>
      </c>
      <c r="B108" s="185" t="s">
        <v>93</v>
      </c>
      <c r="C108" s="186"/>
      <c r="D108" s="186"/>
      <c r="E108" s="79">
        <v>0</v>
      </c>
      <c r="F108" s="35">
        <f>F87+F96+F106-F107</f>
        <v>0</v>
      </c>
      <c r="G108" s="37">
        <f>G87+G96+G106-G107</f>
        <v>0</v>
      </c>
      <c r="H108" s="35">
        <v>-21885518</v>
      </c>
      <c r="I108" s="35">
        <f>H108+J108</f>
        <v>0</v>
      </c>
      <c r="J108" s="37">
        <f>J87+J96+J106-J107</f>
        <v>21885518</v>
      </c>
      <c r="K108" s="67">
        <f t="shared" si="11"/>
        <v>-21885518</v>
      </c>
      <c r="L108" s="36">
        <f t="shared" si="12"/>
        <v>0</v>
      </c>
      <c r="M108" s="37">
        <f t="shared" si="8"/>
        <v>21885518</v>
      </c>
    </row>
    <row r="109" spans="1:13" ht="24.75" customHeight="1" thickBot="1" x14ac:dyDescent="0.2">
      <c r="A109">
        <f t="shared" si="7"/>
        <v>101</v>
      </c>
      <c r="B109" s="185" t="s">
        <v>94</v>
      </c>
      <c r="C109" s="186"/>
      <c r="D109" s="186"/>
      <c r="E109" s="79">
        <v>1544053</v>
      </c>
      <c r="F109" s="35">
        <f t="shared" si="9"/>
        <v>1544053</v>
      </c>
      <c r="G109" s="37">
        <v>0</v>
      </c>
      <c r="H109" s="35">
        <v>176206138</v>
      </c>
      <c r="I109" s="35">
        <f t="shared" si="10"/>
        <v>154320620</v>
      </c>
      <c r="J109" s="37">
        <v>-21885518</v>
      </c>
      <c r="K109" s="67">
        <f t="shared" si="11"/>
        <v>177750191</v>
      </c>
      <c r="L109" s="36">
        <f t="shared" si="12"/>
        <v>155864673</v>
      </c>
      <c r="M109" s="37">
        <f t="shared" si="8"/>
        <v>-21885518</v>
      </c>
    </row>
    <row r="110" spans="1:13" ht="24.75" customHeight="1" thickBot="1" x14ac:dyDescent="0.2">
      <c r="A110">
        <f t="shared" si="7"/>
        <v>102</v>
      </c>
      <c r="B110" s="185" t="s">
        <v>95</v>
      </c>
      <c r="C110" s="186"/>
      <c r="D110" s="186"/>
      <c r="E110" s="79">
        <v>1544053</v>
      </c>
      <c r="F110" s="35">
        <f>F109+F108</f>
        <v>1544053</v>
      </c>
      <c r="G110" s="37">
        <f>F110-E110</f>
        <v>0</v>
      </c>
      <c r="H110" s="35">
        <v>154320620</v>
      </c>
      <c r="I110" s="35">
        <f>I109+I108</f>
        <v>154320620</v>
      </c>
      <c r="J110" s="37">
        <f>I110-H110</f>
        <v>0</v>
      </c>
      <c r="K110" s="67">
        <f t="shared" si="11"/>
        <v>155864673</v>
      </c>
      <c r="L110" s="36">
        <f t="shared" si="12"/>
        <v>155864673</v>
      </c>
      <c r="M110" s="37">
        <f t="shared" si="8"/>
        <v>0</v>
      </c>
    </row>
    <row r="111" spans="1:13" x14ac:dyDescent="0.15">
      <c r="D111" s="4"/>
      <c r="E111" s="3"/>
      <c r="F111" s="3"/>
      <c r="G111" s="3"/>
      <c r="H111" s="3"/>
      <c r="I111" s="3"/>
      <c r="J111" s="3"/>
      <c r="K111" s="3"/>
    </row>
  </sheetData>
  <mergeCells count="48">
    <mergeCell ref="N48:Q49"/>
    <mergeCell ref="B110:D110"/>
    <mergeCell ref="D5:D8"/>
    <mergeCell ref="C105:D105"/>
    <mergeCell ref="C102:C104"/>
    <mergeCell ref="B87:D87"/>
    <mergeCell ref="B9:B86"/>
    <mergeCell ref="B96:D96"/>
    <mergeCell ref="N77:Q77"/>
    <mergeCell ref="N62:Q62"/>
    <mergeCell ref="N27:Q27"/>
    <mergeCell ref="N46:Q47"/>
    <mergeCell ref="N50:Q51"/>
    <mergeCell ref="N35:Q38"/>
    <mergeCell ref="N30:Q31"/>
    <mergeCell ref="N60:Q61"/>
    <mergeCell ref="B2:Q3"/>
    <mergeCell ref="N22:Q24"/>
    <mergeCell ref="N32:Q32"/>
    <mergeCell ref="K5:M6"/>
    <mergeCell ref="M7:M8"/>
    <mergeCell ref="E7:E8"/>
    <mergeCell ref="H7:H8"/>
    <mergeCell ref="N15:Q15"/>
    <mergeCell ref="N18:Q18"/>
    <mergeCell ref="E6:G6"/>
    <mergeCell ref="H6:J6"/>
    <mergeCell ref="L7:L8"/>
    <mergeCell ref="K7:K8"/>
    <mergeCell ref="G7:G8"/>
    <mergeCell ref="J7:J8"/>
    <mergeCell ref="F7:F8"/>
    <mergeCell ref="I7:I8"/>
    <mergeCell ref="B109:D109"/>
    <mergeCell ref="C9:C44"/>
    <mergeCell ref="C90:C94"/>
    <mergeCell ref="C101:D101"/>
    <mergeCell ref="C97:C100"/>
    <mergeCell ref="C45:D45"/>
    <mergeCell ref="B108:D108"/>
    <mergeCell ref="B106:D106"/>
    <mergeCell ref="B88:B95"/>
    <mergeCell ref="C86:D86"/>
    <mergeCell ref="C46:C85"/>
    <mergeCell ref="C95:D95"/>
    <mergeCell ref="C88:C89"/>
    <mergeCell ref="B107:D107"/>
    <mergeCell ref="B97:B105"/>
  </mergeCells>
  <phoneticPr fontId="4"/>
  <pageMargins left="0.70866141732283472" right="0.70866141732283472" top="0.5" bottom="0.49" header="0.31496062992125984" footer="0.31496062992125984"/>
  <pageSetup paperSize="9" scale="56"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6"/>
  <sheetViews>
    <sheetView topLeftCell="D107" zoomScale="75" workbookViewId="0">
      <selection activeCell="L112" sqref="L112"/>
    </sheetView>
  </sheetViews>
  <sheetFormatPr defaultRowHeight="13.5" x14ac:dyDescent="0.15"/>
  <cols>
    <col min="1" max="2" width="4.5" customWidth="1"/>
    <col min="3" max="3" width="47.25" style="1" customWidth="1"/>
    <col min="4" max="12" width="15.625" customWidth="1"/>
  </cols>
  <sheetData>
    <row r="1" spans="1:12" ht="25.5" customHeight="1" x14ac:dyDescent="0.15">
      <c r="A1" s="161"/>
    </row>
    <row r="2" spans="1:12" ht="13.5" customHeight="1" x14ac:dyDescent="0.15">
      <c r="A2" s="205" t="s">
        <v>148</v>
      </c>
      <c r="B2" s="205"/>
      <c r="C2" s="205"/>
      <c r="D2" s="205"/>
      <c r="E2" s="205"/>
      <c r="F2" s="205"/>
      <c r="G2" s="205"/>
      <c r="H2" s="205"/>
      <c r="I2" s="205"/>
      <c r="J2" s="205"/>
      <c r="K2" s="205"/>
      <c r="L2" s="205"/>
    </row>
    <row r="3" spans="1:12" ht="13.5" customHeight="1" x14ac:dyDescent="0.15">
      <c r="A3" s="205"/>
      <c r="B3" s="205"/>
      <c r="C3" s="205"/>
      <c r="D3" s="205"/>
      <c r="E3" s="205"/>
      <c r="F3" s="205"/>
      <c r="G3" s="205"/>
      <c r="H3" s="205"/>
      <c r="I3" s="205"/>
      <c r="J3" s="205"/>
      <c r="K3" s="205"/>
      <c r="L3" s="205"/>
    </row>
    <row r="4" spans="1:12" ht="14.25" thickBot="1" x14ac:dyDescent="0.2">
      <c r="C4" s="2"/>
    </row>
    <row r="5" spans="1:12" ht="24.75" customHeight="1" thickBot="1" x14ac:dyDescent="0.2">
      <c r="C5" s="222" t="s">
        <v>0</v>
      </c>
      <c r="D5" s="70"/>
      <c r="E5" s="71"/>
      <c r="F5" s="71"/>
      <c r="G5" s="71"/>
      <c r="H5" s="71"/>
      <c r="I5" s="71"/>
      <c r="J5" s="209" t="s">
        <v>101</v>
      </c>
      <c r="K5" s="209"/>
      <c r="L5" s="210"/>
    </row>
    <row r="6" spans="1:12" ht="24.75" customHeight="1" x14ac:dyDescent="0.15">
      <c r="C6" s="223"/>
      <c r="D6" s="217" t="s">
        <v>96</v>
      </c>
      <c r="E6" s="218"/>
      <c r="F6" s="219"/>
      <c r="G6" s="217" t="s">
        <v>97</v>
      </c>
      <c r="H6" s="220"/>
      <c r="I6" s="221"/>
      <c r="J6" s="211"/>
      <c r="K6" s="211"/>
      <c r="L6" s="212"/>
    </row>
    <row r="7" spans="1:12" ht="24.75" customHeight="1" x14ac:dyDescent="0.15">
      <c r="C7" s="223"/>
      <c r="D7" s="215" t="s">
        <v>149</v>
      </c>
      <c r="E7" s="183" t="s">
        <v>150</v>
      </c>
      <c r="F7" s="213" t="s">
        <v>151</v>
      </c>
      <c r="G7" s="215" t="s">
        <v>149</v>
      </c>
      <c r="H7" s="183" t="s">
        <v>150</v>
      </c>
      <c r="I7" s="213" t="s">
        <v>151</v>
      </c>
      <c r="J7" s="215" t="s">
        <v>149</v>
      </c>
      <c r="K7" s="183" t="s">
        <v>150</v>
      </c>
      <c r="L7" s="213" t="s">
        <v>151</v>
      </c>
    </row>
    <row r="8" spans="1:12" ht="24.75" customHeight="1" thickBot="1" x14ac:dyDescent="0.2">
      <c r="C8" s="224"/>
      <c r="D8" s="216"/>
      <c r="E8" s="184"/>
      <c r="F8" s="214"/>
      <c r="G8" s="216"/>
      <c r="H8" s="184"/>
      <c r="I8" s="214"/>
      <c r="J8" s="216"/>
      <c r="K8" s="184"/>
      <c r="L8" s="214"/>
    </row>
    <row r="9" spans="1:12" ht="48" customHeight="1" x14ac:dyDescent="0.15">
      <c r="A9" s="200" t="s">
        <v>102</v>
      </c>
      <c r="B9" s="200" t="s">
        <v>104</v>
      </c>
      <c r="C9" s="175" t="s">
        <v>1</v>
      </c>
      <c r="D9" s="83">
        <f>資金収支予算比較表!E9</f>
        <v>0</v>
      </c>
      <c r="E9" s="53">
        <f>資金収支予算比較表!F9</f>
        <v>0</v>
      </c>
      <c r="F9" s="55">
        <f>資金収支予算比較表!G9</f>
        <v>0</v>
      </c>
      <c r="G9" s="83">
        <f>資金収支予算比較表!H9</f>
        <v>377300002</v>
      </c>
      <c r="H9" s="53">
        <f>資金収支予算比較表!I9</f>
        <v>383100002</v>
      </c>
      <c r="I9" s="55">
        <f>資金収支予算比較表!J9</f>
        <v>5800000</v>
      </c>
      <c r="J9" s="69">
        <f>資金収支予算比較表!K9</f>
        <v>377300002</v>
      </c>
      <c r="K9" s="54">
        <f>資金収支予算比較表!L9</f>
        <v>383100002</v>
      </c>
      <c r="L9" s="55">
        <f>資金収支予算比較表!M9</f>
        <v>5800000</v>
      </c>
    </row>
    <row r="10" spans="1:12" ht="35.25" hidden="1" customHeight="1" thickBot="1" x14ac:dyDescent="0.2">
      <c r="A10" s="201"/>
      <c r="B10" s="201"/>
      <c r="C10" s="40" t="s">
        <v>2</v>
      </c>
      <c r="D10" s="80">
        <v>0</v>
      </c>
      <c r="E10" s="41">
        <f>SUM(E11:E12)</f>
        <v>0</v>
      </c>
      <c r="F10" s="81"/>
      <c r="G10" s="80">
        <v>210000000</v>
      </c>
      <c r="H10" s="41">
        <f t="shared" ref="H10:H34" si="0">G10+I10</f>
        <v>210000000</v>
      </c>
      <c r="I10" s="81">
        <f>SUM(I11:I12)</f>
        <v>0</v>
      </c>
      <c r="J10" s="162">
        <f t="shared" ref="J10:J34" si="1">D10+G10</f>
        <v>210000000</v>
      </c>
      <c r="K10" s="163">
        <f t="shared" ref="K10:K21" si="2">J10+L10</f>
        <v>210000000</v>
      </c>
      <c r="L10" s="81">
        <f t="shared" ref="L10:L34" si="3">F10+I10</f>
        <v>0</v>
      </c>
    </row>
    <row r="11" spans="1:12" ht="57" hidden="1" customHeight="1" thickBot="1" x14ac:dyDescent="0.2">
      <c r="A11" s="201"/>
      <c r="B11" s="201"/>
      <c r="C11" s="40" t="s">
        <v>3</v>
      </c>
      <c r="D11" s="80">
        <v>0</v>
      </c>
      <c r="E11" s="41">
        <f>D11+F11</f>
        <v>0</v>
      </c>
      <c r="F11" s="81"/>
      <c r="G11" s="80">
        <v>189000000</v>
      </c>
      <c r="H11" s="41">
        <f t="shared" si="0"/>
        <v>189000000</v>
      </c>
      <c r="I11" s="81">
        <v>0</v>
      </c>
      <c r="J11" s="162">
        <f t="shared" si="1"/>
        <v>189000000</v>
      </c>
      <c r="K11" s="163">
        <f t="shared" si="2"/>
        <v>189000000</v>
      </c>
      <c r="L11" s="81">
        <f t="shared" si="3"/>
        <v>0</v>
      </c>
    </row>
    <row r="12" spans="1:12" ht="57" hidden="1" customHeight="1" thickBot="1" x14ac:dyDescent="0.2">
      <c r="A12" s="201"/>
      <c r="B12" s="201"/>
      <c r="C12" s="40" t="s">
        <v>4</v>
      </c>
      <c r="D12" s="80">
        <v>0</v>
      </c>
      <c r="E12" s="41">
        <f>D12+F12</f>
        <v>0</v>
      </c>
      <c r="F12" s="81"/>
      <c r="G12" s="80">
        <v>21000000</v>
      </c>
      <c r="H12" s="41">
        <f t="shared" si="0"/>
        <v>21000000</v>
      </c>
      <c r="I12" s="81">
        <v>0</v>
      </c>
      <c r="J12" s="162">
        <f t="shared" si="1"/>
        <v>21000000</v>
      </c>
      <c r="K12" s="163">
        <f t="shared" si="2"/>
        <v>21000000</v>
      </c>
      <c r="L12" s="81">
        <f t="shared" si="3"/>
        <v>0</v>
      </c>
    </row>
    <row r="13" spans="1:12" ht="57" hidden="1" customHeight="1" thickBot="1" x14ac:dyDescent="0.2">
      <c r="A13" s="201"/>
      <c r="B13" s="201"/>
      <c r="C13" s="40" t="s">
        <v>5</v>
      </c>
      <c r="D13" s="80">
        <v>0</v>
      </c>
      <c r="E13" s="41">
        <f>E14+E17</f>
        <v>0</v>
      </c>
      <c r="F13" s="81"/>
      <c r="G13" s="80">
        <v>87270000</v>
      </c>
      <c r="H13" s="41">
        <f t="shared" si="0"/>
        <v>82050002</v>
      </c>
      <c r="I13" s="81">
        <f>I14+I17</f>
        <v>-5219998</v>
      </c>
      <c r="J13" s="162">
        <f t="shared" si="1"/>
        <v>87270000</v>
      </c>
      <c r="K13" s="163">
        <f t="shared" si="2"/>
        <v>82050002</v>
      </c>
      <c r="L13" s="81">
        <f t="shared" si="3"/>
        <v>-5219998</v>
      </c>
    </row>
    <row r="14" spans="1:12" ht="57" hidden="1" customHeight="1" thickBot="1" x14ac:dyDescent="0.2">
      <c r="A14" s="201"/>
      <c r="B14" s="201"/>
      <c r="C14" s="40" t="s">
        <v>6</v>
      </c>
      <c r="D14" s="80">
        <v>0</v>
      </c>
      <c r="E14" s="41">
        <f>SUM(E15:E16)</f>
        <v>0</v>
      </c>
      <c r="F14" s="81"/>
      <c r="G14" s="80">
        <v>78300000</v>
      </c>
      <c r="H14" s="41">
        <f t="shared" si="0"/>
        <v>73600001</v>
      </c>
      <c r="I14" s="81">
        <f>SUM(I15:I16)</f>
        <v>-4699999</v>
      </c>
      <c r="J14" s="162">
        <f t="shared" si="1"/>
        <v>78300000</v>
      </c>
      <c r="K14" s="163">
        <f t="shared" si="2"/>
        <v>73600001</v>
      </c>
      <c r="L14" s="81">
        <f t="shared" si="3"/>
        <v>-4699999</v>
      </c>
    </row>
    <row r="15" spans="1:12" ht="57" hidden="1" customHeight="1" thickBot="1" x14ac:dyDescent="0.2">
      <c r="A15" s="201"/>
      <c r="B15" s="201"/>
      <c r="C15" s="40" t="s">
        <v>7</v>
      </c>
      <c r="D15" s="80">
        <v>0</v>
      </c>
      <c r="E15" s="41">
        <f>D15+F15</f>
        <v>0</v>
      </c>
      <c r="F15" s="81"/>
      <c r="G15" s="80">
        <v>74000000</v>
      </c>
      <c r="H15" s="41">
        <f t="shared" si="0"/>
        <v>73600000</v>
      </c>
      <c r="I15" s="81">
        <v>-400000</v>
      </c>
      <c r="J15" s="162">
        <f t="shared" si="1"/>
        <v>74000000</v>
      </c>
      <c r="K15" s="163">
        <f t="shared" si="2"/>
        <v>73600000</v>
      </c>
      <c r="L15" s="81">
        <f t="shared" si="3"/>
        <v>-400000</v>
      </c>
    </row>
    <row r="16" spans="1:12" ht="35.25" hidden="1" customHeight="1" thickBot="1" x14ac:dyDescent="0.2">
      <c r="A16" s="201"/>
      <c r="B16" s="201"/>
      <c r="C16" s="40" t="s">
        <v>8</v>
      </c>
      <c r="D16" s="80">
        <v>0</v>
      </c>
      <c r="E16" s="41">
        <f>D16+F16</f>
        <v>0</v>
      </c>
      <c r="F16" s="81"/>
      <c r="G16" s="80">
        <v>4300000</v>
      </c>
      <c r="H16" s="41">
        <f t="shared" si="0"/>
        <v>1</v>
      </c>
      <c r="I16" s="81">
        <v>-4299999</v>
      </c>
      <c r="J16" s="162">
        <f t="shared" si="1"/>
        <v>4300000</v>
      </c>
      <c r="K16" s="163">
        <f t="shared" si="2"/>
        <v>1</v>
      </c>
      <c r="L16" s="81">
        <f t="shared" si="3"/>
        <v>-4299999</v>
      </c>
    </row>
    <row r="17" spans="1:12" ht="57" hidden="1" customHeight="1" thickBot="1" x14ac:dyDescent="0.2">
      <c r="A17" s="201"/>
      <c r="B17" s="201"/>
      <c r="C17" s="40" t="s">
        <v>9</v>
      </c>
      <c r="D17" s="80">
        <v>0</v>
      </c>
      <c r="E17" s="41">
        <f>SUM(E18:E19)</f>
        <v>0</v>
      </c>
      <c r="F17" s="81"/>
      <c r="G17" s="80">
        <v>8970000</v>
      </c>
      <c r="H17" s="41">
        <f t="shared" si="0"/>
        <v>8450001</v>
      </c>
      <c r="I17" s="81">
        <f>SUM(I18:I19)</f>
        <v>-519999</v>
      </c>
      <c r="J17" s="162">
        <f t="shared" si="1"/>
        <v>8970000</v>
      </c>
      <c r="K17" s="163">
        <f t="shared" si="2"/>
        <v>8450001</v>
      </c>
      <c r="L17" s="81">
        <f t="shared" si="3"/>
        <v>-519999</v>
      </c>
    </row>
    <row r="18" spans="1:12" ht="57" hidden="1" customHeight="1" thickBot="1" x14ac:dyDescent="0.2">
      <c r="A18" s="201"/>
      <c r="B18" s="201"/>
      <c r="C18" s="40" t="s">
        <v>10</v>
      </c>
      <c r="D18" s="80">
        <v>0</v>
      </c>
      <c r="E18" s="41">
        <f>D18+F18</f>
        <v>0</v>
      </c>
      <c r="F18" s="81"/>
      <c r="G18" s="80">
        <v>8500000</v>
      </c>
      <c r="H18" s="41">
        <f t="shared" si="0"/>
        <v>8450000</v>
      </c>
      <c r="I18" s="81">
        <v>-50000</v>
      </c>
      <c r="J18" s="162">
        <f t="shared" si="1"/>
        <v>8500000</v>
      </c>
      <c r="K18" s="163">
        <f t="shared" si="2"/>
        <v>8450000</v>
      </c>
      <c r="L18" s="81">
        <f t="shared" si="3"/>
        <v>-50000</v>
      </c>
    </row>
    <row r="19" spans="1:12" ht="57" hidden="1" customHeight="1" thickBot="1" x14ac:dyDescent="0.2">
      <c r="A19" s="201"/>
      <c r="B19" s="201"/>
      <c r="C19" s="40" t="s">
        <v>11</v>
      </c>
      <c r="D19" s="80">
        <v>0</v>
      </c>
      <c r="E19" s="41">
        <f>D19+F19</f>
        <v>0</v>
      </c>
      <c r="F19" s="81"/>
      <c r="G19" s="80">
        <v>470000</v>
      </c>
      <c r="H19" s="41">
        <f t="shared" si="0"/>
        <v>1</v>
      </c>
      <c r="I19" s="81">
        <v>-469999</v>
      </c>
      <c r="J19" s="162">
        <f t="shared" si="1"/>
        <v>470000</v>
      </c>
      <c r="K19" s="163">
        <f t="shared" si="2"/>
        <v>1</v>
      </c>
      <c r="L19" s="81">
        <f t="shared" si="3"/>
        <v>-469999</v>
      </c>
    </row>
    <row r="20" spans="1:12" ht="57" hidden="1" customHeight="1" thickBot="1" x14ac:dyDescent="0.2">
      <c r="A20" s="201"/>
      <c r="B20" s="201"/>
      <c r="C20" s="40" t="s">
        <v>12</v>
      </c>
      <c r="D20" s="80">
        <v>0</v>
      </c>
      <c r="E20" s="41">
        <f>E21</f>
        <v>0</v>
      </c>
      <c r="F20" s="81"/>
      <c r="G20" s="80">
        <v>16500000</v>
      </c>
      <c r="H20" s="41">
        <f t="shared" si="0"/>
        <v>16500000</v>
      </c>
      <c r="I20" s="81"/>
      <c r="J20" s="162">
        <f t="shared" si="1"/>
        <v>16500000</v>
      </c>
      <c r="K20" s="163">
        <f t="shared" si="2"/>
        <v>16500000</v>
      </c>
      <c r="L20" s="81">
        <f t="shared" si="3"/>
        <v>0</v>
      </c>
    </row>
    <row r="21" spans="1:12" ht="57" hidden="1" customHeight="1" thickBot="1" x14ac:dyDescent="0.2">
      <c r="A21" s="201"/>
      <c r="B21" s="201"/>
      <c r="C21" s="40" t="s">
        <v>13</v>
      </c>
      <c r="D21" s="80">
        <v>0</v>
      </c>
      <c r="E21" s="41">
        <f>D21+F21</f>
        <v>0</v>
      </c>
      <c r="F21" s="81"/>
      <c r="G21" s="80">
        <v>16500000</v>
      </c>
      <c r="H21" s="41">
        <f t="shared" si="0"/>
        <v>16500000</v>
      </c>
      <c r="I21" s="81">
        <v>0</v>
      </c>
      <c r="J21" s="162">
        <f t="shared" si="1"/>
        <v>16500000</v>
      </c>
      <c r="K21" s="163">
        <f t="shared" si="2"/>
        <v>16500000</v>
      </c>
      <c r="L21" s="81">
        <f t="shared" si="3"/>
        <v>0</v>
      </c>
    </row>
    <row r="22" spans="1:12" ht="33" hidden="1" customHeight="1" thickBot="1" x14ac:dyDescent="0.2">
      <c r="A22" s="201"/>
      <c r="B22" s="201"/>
      <c r="C22" s="40" t="s">
        <v>143</v>
      </c>
      <c r="D22" s="80">
        <v>0</v>
      </c>
      <c r="E22" s="41">
        <f>SUM(E23:E24)</f>
        <v>0</v>
      </c>
      <c r="F22" s="81"/>
      <c r="G22" s="80">
        <v>280000</v>
      </c>
      <c r="H22" s="41">
        <f t="shared" si="0"/>
        <v>5230000</v>
      </c>
      <c r="I22" s="81">
        <f>SUM(I23:I24)</f>
        <v>4950000</v>
      </c>
      <c r="J22" s="162">
        <f t="shared" si="1"/>
        <v>280000</v>
      </c>
      <c r="K22" s="163">
        <f>E22+H22</f>
        <v>5230000</v>
      </c>
      <c r="L22" s="81">
        <f t="shared" si="3"/>
        <v>4950000</v>
      </c>
    </row>
    <row r="23" spans="1:12" ht="57" hidden="1" customHeight="1" thickBot="1" x14ac:dyDescent="0.2">
      <c r="A23" s="201"/>
      <c r="B23" s="201"/>
      <c r="C23" s="40" t="s">
        <v>144</v>
      </c>
      <c r="D23" s="80">
        <v>0</v>
      </c>
      <c r="E23" s="41">
        <f>D23+F23</f>
        <v>0</v>
      </c>
      <c r="F23" s="81"/>
      <c r="G23" s="80">
        <v>250000</v>
      </c>
      <c r="H23" s="41">
        <f t="shared" si="0"/>
        <v>4700000</v>
      </c>
      <c r="I23" s="81">
        <v>4450000</v>
      </c>
      <c r="J23" s="162">
        <f t="shared" si="1"/>
        <v>250000</v>
      </c>
      <c r="K23" s="163">
        <f>E23+H23</f>
        <v>4700000</v>
      </c>
      <c r="L23" s="81">
        <f t="shared" si="3"/>
        <v>4450000</v>
      </c>
    </row>
    <row r="24" spans="1:12" ht="57" hidden="1" customHeight="1" thickBot="1" x14ac:dyDescent="0.2">
      <c r="A24" s="201"/>
      <c r="B24" s="201"/>
      <c r="C24" s="40" t="s">
        <v>145</v>
      </c>
      <c r="D24" s="80">
        <v>0</v>
      </c>
      <c r="E24" s="41">
        <f>D24+F24</f>
        <v>0</v>
      </c>
      <c r="F24" s="81"/>
      <c r="G24" s="80">
        <v>30000</v>
      </c>
      <c r="H24" s="41">
        <f t="shared" si="0"/>
        <v>530000</v>
      </c>
      <c r="I24" s="81">
        <v>500000</v>
      </c>
      <c r="J24" s="162">
        <f t="shared" si="1"/>
        <v>30000</v>
      </c>
      <c r="K24" s="163">
        <f>E24+H24</f>
        <v>530000</v>
      </c>
      <c r="L24" s="81">
        <f t="shared" si="3"/>
        <v>500000</v>
      </c>
    </row>
    <row r="25" spans="1:12" ht="39" hidden="1" customHeight="1" thickBot="1" x14ac:dyDescent="0.2">
      <c r="A25" s="201"/>
      <c r="B25" s="201"/>
      <c r="C25" s="40" t="s">
        <v>14</v>
      </c>
      <c r="D25" s="80">
        <v>0</v>
      </c>
      <c r="E25" s="41">
        <f>SUM(E26:E32)</f>
        <v>0</v>
      </c>
      <c r="F25" s="81"/>
      <c r="G25" s="80">
        <v>61130000</v>
      </c>
      <c r="H25" s="41">
        <f t="shared" si="0"/>
        <v>61100000</v>
      </c>
      <c r="I25" s="81">
        <f>SUM(I26:I32)</f>
        <v>-30000</v>
      </c>
      <c r="J25" s="162">
        <f t="shared" si="1"/>
        <v>61130000</v>
      </c>
      <c r="K25" s="163">
        <f t="shared" ref="K25:K31" si="4">J25+L25</f>
        <v>61100000</v>
      </c>
      <c r="L25" s="81">
        <f t="shared" si="3"/>
        <v>-30000</v>
      </c>
    </row>
    <row r="26" spans="1:12" ht="57" hidden="1" customHeight="1" thickBot="1" x14ac:dyDescent="0.2">
      <c r="A26" s="201"/>
      <c r="B26" s="201"/>
      <c r="C26" s="40" t="s">
        <v>15</v>
      </c>
      <c r="D26" s="80">
        <v>0</v>
      </c>
      <c r="E26" s="41">
        <f t="shared" ref="E26:E34" si="5">D26+F26</f>
        <v>0</v>
      </c>
      <c r="F26" s="81"/>
      <c r="G26" s="80">
        <v>900000</v>
      </c>
      <c r="H26" s="41">
        <f t="shared" si="0"/>
        <v>900000</v>
      </c>
      <c r="I26" s="81">
        <v>0</v>
      </c>
      <c r="J26" s="162">
        <f t="shared" si="1"/>
        <v>900000</v>
      </c>
      <c r="K26" s="163">
        <f t="shared" si="4"/>
        <v>900000</v>
      </c>
      <c r="L26" s="81">
        <f t="shared" si="3"/>
        <v>0</v>
      </c>
    </row>
    <row r="27" spans="1:12" ht="57" hidden="1" customHeight="1" thickBot="1" x14ac:dyDescent="0.2">
      <c r="A27" s="201"/>
      <c r="B27" s="201"/>
      <c r="C27" s="40" t="s">
        <v>16</v>
      </c>
      <c r="D27" s="80">
        <v>0</v>
      </c>
      <c r="E27" s="41">
        <f t="shared" si="5"/>
        <v>0</v>
      </c>
      <c r="F27" s="81"/>
      <c r="G27" s="80">
        <v>5400000</v>
      </c>
      <c r="H27" s="41">
        <f t="shared" si="0"/>
        <v>5000000</v>
      </c>
      <c r="I27" s="81">
        <v>-400000</v>
      </c>
      <c r="J27" s="162">
        <f t="shared" si="1"/>
        <v>5400000</v>
      </c>
      <c r="K27" s="163">
        <f t="shared" si="4"/>
        <v>5000000</v>
      </c>
      <c r="L27" s="81">
        <f t="shared" si="3"/>
        <v>-400000</v>
      </c>
    </row>
    <row r="28" spans="1:12" ht="57" hidden="1" customHeight="1" thickBot="1" x14ac:dyDescent="0.2">
      <c r="A28" s="201"/>
      <c r="B28" s="201"/>
      <c r="C28" s="40" t="s">
        <v>17</v>
      </c>
      <c r="D28" s="80">
        <v>0</v>
      </c>
      <c r="E28" s="41">
        <f t="shared" si="5"/>
        <v>0</v>
      </c>
      <c r="F28" s="81"/>
      <c r="G28" s="80">
        <v>14300000</v>
      </c>
      <c r="H28" s="41">
        <f t="shared" si="0"/>
        <v>14300000</v>
      </c>
      <c r="I28" s="81">
        <v>0</v>
      </c>
      <c r="J28" s="162">
        <f t="shared" si="1"/>
        <v>14300000</v>
      </c>
      <c r="K28" s="163">
        <f t="shared" si="4"/>
        <v>14300000</v>
      </c>
      <c r="L28" s="81">
        <f t="shared" si="3"/>
        <v>0</v>
      </c>
    </row>
    <row r="29" spans="1:12" ht="57" hidden="1" customHeight="1" thickBot="1" x14ac:dyDescent="0.2">
      <c r="A29" s="201"/>
      <c r="B29" s="201"/>
      <c r="C29" s="40" t="s">
        <v>18</v>
      </c>
      <c r="D29" s="80">
        <v>0</v>
      </c>
      <c r="E29" s="41">
        <f t="shared" si="5"/>
        <v>0</v>
      </c>
      <c r="F29" s="81"/>
      <c r="G29" s="80">
        <v>21200000</v>
      </c>
      <c r="H29" s="41">
        <f t="shared" si="0"/>
        <v>21200000</v>
      </c>
      <c r="I29" s="81">
        <v>0</v>
      </c>
      <c r="J29" s="162">
        <f t="shared" si="1"/>
        <v>21200000</v>
      </c>
      <c r="K29" s="163">
        <f t="shared" si="4"/>
        <v>21200000</v>
      </c>
      <c r="L29" s="81">
        <f t="shared" si="3"/>
        <v>0</v>
      </c>
    </row>
    <row r="30" spans="1:12" ht="57" hidden="1" customHeight="1" thickBot="1" x14ac:dyDescent="0.2">
      <c r="A30" s="201"/>
      <c r="B30" s="201"/>
      <c r="C30" s="40" t="s">
        <v>19</v>
      </c>
      <c r="D30" s="80">
        <v>0</v>
      </c>
      <c r="E30" s="41">
        <f t="shared" si="5"/>
        <v>0</v>
      </c>
      <c r="F30" s="81"/>
      <c r="G30" s="80">
        <v>5000000</v>
      </c>
      <c r="H30" s="41">
        <f t="shared" si="0"/>
        <v>5000000</v>
      </c>
      <c r="I30" s="81">
        <v>0</v>
      </c>
      <c r="J30" s="162">
        <f t="shared" si="1"/>
        <v>5000000</v>
      </c>
      <c r="K30" s="163">
        <f t="shared" si="4"/>
        <v>5000000</v>
      </c>
      <c r="L30" s="81">
        <f t="shared" si="3"/>
        <v>0</v>
      </c>
    </row>
    <row r="31" spans="1:12" ht="35.25" hidden="1" customHeight="1" thickBot="1" x14ac:dyDescent="0.2">
      <c r="A31" s="201"/>
      <c r="B31" s="201"/>
      <c r="C31" s="40" t="s">
        <v>20</v>
      </c>
      <c r="D31" s="80">
        <v>0</v>
      </c>
      <c r="E31" s="41">
        <f t="shared" si="5"/>
        <v>0</v>
      </c>
      <c r="F31" s="81"/>
      <c r="G31" s="80">
        <v>14300000</v>
      </c>
      <c r="H31" s="41">
        <f t="shared" si="0"/>
        <v>14300000</v>
      </c>
      <c r="I31" s="81">
        <v>0</v>
      </c>
      <c r="J31" s="162">
        <f t="shared" si="1"/>
        <v>14300000</v>
      </c>
      <c r="K31" s="163">
        <f t="shared" si="4"/>
        <v>14300000</v>
      </c>
      <c r="L31" s="81">
        <f t="shared" si="3"/>
        <v>0</v>
      </c>
    </row>
    <row r="32" spans="1:12" ht="57" hidden="1" customHeight="1" x14ac:dyDescent="0.15">
      <c r="A32" s="201"/>
      <c r="B32" s="201"/>
      <c r="C32" s="40" t="s">
        <v>146</v>
      </c>
      <c r="D32" s="80">
        <v>0</v>
      </c>
      <c r="E32" s="41">
        <f t="shared" si="5"/>
        <v>0</v>
      </c>
      <c r="F32" s="81"/>
      <c r="G32" s="80">
        <v>30000</v>
      </c>
      <c r="H32" s="41">
        <f t="shared" si="0"/>
        <v>400000</v>
      </c>
      <c r="I32" s="81">
        <v>370000</v>
      </c>
      <c r="J32" s="162">
        <f t="shared" si="1"/>
        <v>30000</v>
      </c>
      <c r="K32" s="163">
        <f>E32+H32</f>
        <v>400000</v>
      </c>
      <c r="L32" s="81">
        <f t="shared" si="3"/>
        <v>370000</v>
      </c>
    </row>
    <row r="33" spans="1:12" ht="57" hidden="1" customHeight="1" x14ac:dyDescent="0.15">
      <c r="A33" s="201"/>
      <c r="B33" s="201"/>
      <c r="C33" s="40" t="s">
        <v>21</v>
      </c>
      <c r="D33" s="80">
        <v>0</v>
      </c>
      <c r="E33" s="41">
        <f t="shared" si="5"/>
        <v>0</v>
      </c>
      <c r="F33" s="81"/>
      <c r="G33" s="80">
        <v>1500000</v>
      </c>
      <c r="H33" s="41">
        <f t="shared" si="0"/>
        <v>1500000</v>
      </c>
      <c r="I33" s="81">
        <f>I34</f>
        <v>0</v>
      </c>
      <c r="J33" s="162">
        <f t="shared" si="1"/>
        <v>1500000</v>
      </c>
      <c r="K33" s="163">
        <f>J33+L33</f>
        <v>1500000</v>
      </c>
      <c r="L33" s="81">
        <f t="shared" si="3"/>
        <v>0</v>
      </c>
    </row>
    <row r="34" spans="1:12" ht="57" hidden="1" customHeight="1" thickBot="1" x14ac:dyDescent="0.2">
      <c r="A34" s="201"/>
      <c r="B34" s="201"/>
      <c r="C34" s="40" t="s">
        <v>142</v>
      </c>
      <c r="D34" s="80">
        <v>0</v>
      </c>
      <c r="E34" s="41">
        <f t="shared" si="5"/>
        <v>0</v>
      </c>
      <c r="F34" s="81"/>
      <c r="G34" s="80">
        <v>1500000</v>
      </c>
      <c r="H34" s="41">
        <f t="shared" si="0"/>
        <v>1500000</v>
      </c>
      <c r="I34" s="81">
        <v>0</v>
      </c>
      <c r="J34" s="162">
        <f t="shared" si="1"/>
        <v>1500000</v>
      </c>
      <c r="K34" s="163">
        <f>J34+L34</f>
        <v>1500000</v>
      </c>
      <c r="L34" s="81">
        <f t="shared" si="3"/>
        <v>0</v>
      </c>
    </row>
    <row r="35" spans="1:12" ht="48.75" customHeight="1" x14ac:dyDescent="0.15">
      <c r="A35" s="201"/>
      <c r="B35" s="201"/>
      <c r="C35" s="40" t="s">
        <v>22</v>
      </c>
      <c r="D35" s="80">
        <f>資金収支予算比較表!E35</f>
        <v>25600000</v>
      </c>
      <c r="E35" s="41">
        <f>資金収支予算比較表!F35</f>
        <v>25600000</v>
      </c>
      <c r="F35" s="81">
        <f>資金収支予算比較表!G35</f>
        <v>0</v>
      </c>
      <c r="G35" s="80">
        <f>資金収支予算比較表!H35</f>
        <v>0</v>
      </c>
      <c r="H35" s="41">
        <f>資金収支予算比較表!I35</f>
        <v>0</v>
      </c>
      <c r="I35" s="81">
        <f>資金収支予算比較表!J35</f>
        <v>0</v>
      </c>
      <c r="J35" s="162">
        <f>資金収支予算比較表!K35</f>
        <v>25600000</v>
      </c>
      <c r="K35" s="163">
        <f>資金収支予算比較表!L35</f>
        <v>25600000</v>
      </c>
      <c r="L35" s="81">
        <f>資金収支予算比較表!M35</f>
        <v>0</v>
      </c>
    </row>
    <row r="36" spans="1:12" ht="24.75" hidden="1" customHeight="1" thickBot="1" x14ac:dyDescent="0.2">
      <c r="A36" s="201"/>
      <c r="B36" s="201"/>
      <c r="C36" s="40" t="s">
        <v>23</v>
      </c>
      <c r="D36" s="80">
        <f>資金収支予算比較表!E36</f>
        <v>2600000</v>
      </c>
      <c r="E36" s="41">
        <f>資金収支予算比較表!F36</f>
        <v>2600000</v>
      </c>
      <c r="F36" s="81">
        <f>資金収支予算比較表!G36</f>
        <v>0</v>
      </c>
      <c r="G36" s="80">
        <f>資金収支予算比較表!H36</f>
        <v>0</v>
      </c>
      <c r="H36" s="41">
        <f>資金収支予算比較表!I36</f>
        <v>0</v>
      </c>
      <c r="I36" s="81">
        <f>資金収支予算比較表!J36</f>
        <v>0</v>
      </c>
      <c r="J36" s="162">
        <f>資金収支予算比較表!K36</f>
        <v>2600000</v>
      </c>
      <c r="K36" s="163">
        <f>資金収支予算比較表!L36</f>
        <v>2600000</v>
      </c>
      <c r="L36" s="81">
        <f>資金収支予算比較表!M36</f>
        <v>0</v>
      </c>
    </row>
    <row r="37" spans="1:12" ht="24.75" hidden="1" customHeight="1" thickBot="1" x14ac:dyDescent="0.2">
      <c r="A37" s="201"/>
      <c r="B37" s="201"/>
      <c r="C37" s="40" t="s">
        <v>24</v>
      </c>
      <c r="D37" s="80">
        <f>資金収支予算比較表!E37</f>
        <v>10000000</v>
      </c>
      <c r="E37" s="41">
        <f>資金収支予算比較表!F37</f>
        <v>10000000</v>
      </c>
      <c r="F37" s="81">
        <f>資金収支予算比較表!G37</f>
        <v>0</v>
      </c>
      <c r="G37" s="80">
        <f>資金収支予算比較表!H37</f>
        <v>0</v>
      </c>
      <c r="H37" s="41">
        <f>資金収支予算比較表!I37</f>
        <v>0</v>
      </c>
      <c r="I37" s="81">
        <f>資金収支予算比較表!J37</f>
        <v>0</v>
      </c>
      <c r="J37" s="162">
        <f>資金収支予算比較表!K37</f>
        <v>10000000</v>
      </c>
      <c r="K37" s="163">
        <f>資金収支予算比較表!L37</f>
        <v>10000000</v>
      </c>
      <c r="L37" s="81">
        <f>資金収支予算比較表!M37</f>
        <v>0</v>
      </c>
    </row>
    <row r="38" spans="1:12" ht="24.75" hidden="1" customHeight="1" thickBot="1" x14ac:dyDescent="0.2">
      <c r="A38" s="201"/>
      <c r="B38" s="201"/>
      <c r="C38" s="40" t="s">
        <v>25</v>
      </c>
      <c r="D38" s="80">
        <f>資金収支予算比較表!E38</f>
        <v>13000000</v>
      </c>
      <c r="E38" s="41">
        <f>資金収支予算比較表!F38</f>
        <v>13000000</v>
      </c>
      <c r="F38" s="81">
        <f>資金収支予算比較表!G38</f>
        <v>0</v>
      </c>
      <c r="G38" s="80">
        <f>資金収支予算比較表!H38</f>
        <v>0</v>
      </c>
      <c r="H38" s="41">
        <f>資金収支予算比較表!I38</f>
        <v>0</v>
      </c>
      <c r="I38" s="81">
        <f>資金収支予算比較表!J38</f>
        <v>0</v>
      </c>
      <c r="J38" s="162">
        <f>資金収支予算比較表!K38</f>
        <v>13000000</v>
      </c>
      <c r="K38" s="163">
        <f>資金収支予算比較表!L38</f>
        <v>13000000</v>
      </c>
      <c r="L38" s="81">
        <f>資金収支予算比較表!M38</f>
        <v>0</v>
      </c>
    </row>
    <row r="39" spans="1:12" ht="40.5" customHeight="1" x14ac:dyDescent="0.15">
      <c r="A39" s="201"/>
      <c r="B39" s="201"/>
      <c r="C39" s="40" t="s">
        <v>26</v>
      </c>
      <c r="D39" s="80" t="e">
        <f>資金収支予算比較表!#REF!</f>
        <v>#REF!</v>
      </c>
      <c r="E39" s="41" t="e">
        <f>資金収支予算比較表!#REF!</f>
        <v>#REF!</v>
      </c>
      <c r="F39" s="81" t="e">
        <f>資金収支予算比較表!#REF!</f>
        <v>#REF!</v>
      </c>
      <c r="G39" s="80" t="e">
        <f>資金収支予算比較表!#REF!</f>
        <v>#REF!</v>
      </c>
      <c r="H39" s="41" t="e">
        <f>資金収支予算比較表!#REF!</f>
        <v>#REF!</v>
      </c>
      <c r="I39" s="81" t="e">
        <f>資金収支予算比較表!#REF!</f>
        <v>#REF!</v>
      </c>
      <c r="J39" s="162" t="e">
        <f>資金収支予算比較表!#REF!</f>
        <v>#REF!</v>
      </c>
      <c r="K39" s="163" t="e">
        <f>資金収支予算比較表!#REF!</f>
        <v>#REF!</v>
      </c>
      <c r="L39" s="81" t="e">
        <f>資金収支予算比較表!#REF!</f>
        <v>#REF!</v>
      </c>
    </row>
    <row r="40" spans="1:12" ht="43.5" customHeight="1" x14ac:dyDescent="0.15">
      <c r="A40" s="201"/>
      <c r="B40" s="201"/>
      <c r="C40" s="40" t="s">
        <v>27</v>
      </c>
      <c r="D40" s="80">
        <f>資金収支予算比較表!E39</f>
        <v>0</v>
      </c>
      <c r="E40" s="41">
        <f>資金収支予算比較表!F39</f>
        <v>0</v>
      </c>
      <c r="F40" s="81">
        <f>資金収支予算比較表!G39</f>
        <v>0</v>
      </c>
      <c r="G40" s="80">
        <f>資金収支予算比較表!H39</f>
        <v>550000</v>
      </c>
      <c r="H40" s="41">
        <f>資金収支予算比較表!I39</f>
        <v>150000</v>
      </c>
      <c r="I40" s="81">
        <f>資金収支予算比較表!J39</f>
        <v>-400000</v>
      </c>
      <c r="J40" s="162">
        <f>資金収支予算比較表!K39</f>
        <v>550000</v>
      </c>
      <c r="K40" s="163">
        <f>資金収支予算比較表!L39</f>
        <v>150000</v>
      </c>
      <c r="L40" s="81">
        <f>資金収支予算比較表!M39</f>
        <v>-400000</v>
      </c>
    </row>
    <row r="41" spans="1:12" ht="42.75" customHeight="1" x14ac:dyDescent="0.15">
      <c r="A41" s="201"/>
      <c r="B41" s="201"/>
      <c r="C41" s="40" t="s">
        <v>28</v>
      </c>
      <c r="D41" s="80">
        <f>資金収支予算比較表!E40</f>
        <v>100</v>
      </c>
      <c r="E41" s="41">
        <f>資金収支予算比較表!F40</f>
        <v>100</v>
      </c>
      <c r="F41" s="81">
        <f>資金収支予算比較表!G40</f>
        <v>0</v>
      </c>
      <c r="G41" s="80">
        <f>資金収支予算比較表!H40</f>
        <v>50000</v>
      </c>
      <c r="H41" s="41">
        <f>資金収支予算比較表!I40</f>
        <v>50000</v>
      </c>
      <c r="I41" s="81">
        <f>資金収支予算比較表!J40</f>
        <v>0</v>
      </c>
      <c r="J41" s="162">
        <f>資金収支予算比較表!K40</f>
        <v>50100</v>
      </c>
      <c r="K41" s="163">
        <f>資金収支予算比較表!L40</f>
        <v>50100</v>
      </c>
      <c r="L41" s="81">
        <f>資金収支予算比較表!M40</f>
        <v>0</v>
      </c>
    </row>
    <row r="42" spans="1:12" ht="44.25" customHeight="1" thickBot="1" x14ac:dyDescent="0.2">
      <c r="A42" s="201"/>
      <c r="B42" s="201"/>
      <c r="C42" s="21" t="s">
        <v>29</v>
      </c>
      <c r="D42" s="76">
        <f>資金収支予算比較表!E41</f>
        <v>200000</v>
      </c>
      <c r="E42" s="22">
        <f>資金収支予算比較表!F41</f>
        <v>200000</v>
      </c>
      <c r="F42" s="39">
        <f>資金収支予算比較表!G41</f>
        <v>0</v>
      </c>
      <c r="G42" s="76">
        <f>資金収支予算比較表!H41</f>
        <v>2930000</v>
      </c>
      <c r="H42" s="22">
        <f>資金収支予算比較表!I41</f>
        <v>2930000</v>
      </c>
      <c r="I42" s="39">
        <f>資金収支予算比較表!J41</f>
        <v>0</v>
      </c>
      <c r="J42" s="64">
        <f>資金収支予算比較表!K41</f>
        <v>3130000</v>
      </c>
      <c r="K42" s="38">
        <f>資金収支予算比較表!L41</f>
        <v>3130000</v>
      </c>
      <c r="L42" s="39">
        <f>資金収支予算比較表!M41</f>
        <v>0</v>
      </c>
    </row>
    <row r="43" spans="1:12" ht="24.75" hidden="1" customHeight="1" thickBot="1" x14ac:dyDescent="0.2">
      <c r="A43" s="201"/>
      <c r="B43" s="201"/>
      <c r="C43" s="21" t="s">
        <v>30</v>
      </c>
      <c r="D43" s="76">
        <f>資金収支予算比較表!E42</f>
        <v>0</v>
      </c>
      <c r="E43" s="22">
        <f>資金収支予算比較表!F42</f>
        <v>0</v>
      </c>
      <c r="F43" s="39">
        <f>資金収支予算比較表!G42</f>
        <v>0</v>
      </c>
      <c r="G43" s="76">
        <f>資金収支予算比較表!H42</f>
        <v>10000</v>
      </c>
      <c r="H43" s="22">
        <f>資金収支予算比較表!I42</f>
        <v>10000</v>
      </c>
      <c r="I43" s="39">
        <f>資金収支予算比較表!J42</f>
        <v>0</v>
      </c>
      <c r="J43" s="64">
        <f>資金収支予算比較表!K42</f>
        <v>10000</v>
      </c>
      <c r="K43" s="38">
        <f>資金収支予算比較表!L42</f>
        <v>10000</v>
      </c>
      <c r="L43" s="39">
        <f>資金収支予算比較表!M42</f>
        <v>0</v>
      </c>
    </row>
    <row r="44" spans="1:12" ht="24.75" hidden="1" customHeight="1" thickBot="1" x14ac:dyDescent="0.2">
      <c r="A44" s="201"/>
      <c r="B44" s="201"/>
      <c r="C44" s="21" t="s">
        <v>31</v>
      </c>
      <c r="D44" s="76">
        <f>資金収支予算比較表!E43</f>
        <v>200000</v>
      </c>
      <c r="E44" s="22">
        <f>資金収支予算比較表!F43</f>
        <v>200000</v>
      </c>
      <c r="F44" s="39">
        <f>資金収支予算比較表!G43</f>
        <v>0</v>
      </c>
      <c r="G44" s="76">
        <f>資金収支予算比較表!H43</f>
        <v>2200000</v>
      </c>
      <c r="H44" s="23">
        <f>資金収支予算比較表!I43</f>
        <v>2200000</v>
      </c>
      <c r="I44" s="25">
        <f>資金収支予算比較表!J43</f>
        <v>0</v>
      </c>
      <c r="J44" s="84">
        <f>資金収支予算比較表!K43</f>
        <v>2400000</v>
      </c>
      <c r="K44" s="24">
        <f>資金収支予算比較表!L43</f>
        <v>2400000</v>
      </c>
      <c r="L44" s="25">
        <f>資金収支予算比較表!M43</f>
        <v>0</v>
      </c>
    </row>
    <row r="45" spans="1:12" ht="24.75" hidden="1" customHeight="1" thickBot="1" x14ac:dyDescent="0.2">
      <c r="A45" s="201"/>
      <c r="B45" s="201"/>
      <c r="C45" s="40" t="s">
        <v>32</v>
      </c>
      <c r="D45" s="80">
        <f>資金収支予算比較表!E44</f>
        <v>0</v>
      </c>
      <c r="E45" s="41">
        <f>資金収支予算比較表!F44</f>
        <v>0</v>
      </c>
      <c r="F45" s="81">
        <f>資金収支予算比較表!G44</f>
        <v>0</v>
      </c>
      <c r="G45" s="80">
        <f>資金収支予算比較表!H44</f>
        <v>720000</v>
      </c>
      <c r="H45" s="42">
        <f>資金収支予算比較表!I44</f>
        <v>720000</v>
      </c>
      <c r="I45" s="44">
        <f>資金収支予算比較表!J44</f>
        <v>0</v>
      </c>
      <c r="J45" s="85">
        <f>資金収支予算比較表!K44</f>
        <v>720000</v>
      </c>
      <c r="K45" s="43">
        <f>資金収支予算比較表!L44</f>
        <v>720000</v>
      </c>
      <c r="L45" s="44">
        <f>資金収支予算比較表!M44</f>
        <v>0</v>
      </c>
    </row>
    <row r="46" spans="1:12" ht="48.75" customHeight="1" thickBot="1" x14ac:dyDescent="0.2">
      <c r="A46" s="201"/>
      <c r="B46" s="190" t="s">
        <v>33</v>
      </c>
      <c r="C46" s="194"/>
      <c r="D46" s="79">
        <f>資金収支予算比較表!E45</f>
        <v>25800100</v>
      </c>
      <c r="E46" s="35">
        <f>資金収支予算比較表!F45</f>
        <v>25800100</v>
      </c>
      <c r="F46" s="37">
        <f>資金収支予算比較表!G45</f>
        <v>0</v>
      </c>
      <c r="G46" s="79">
        <f>資金収支予算比較表!H45</f>
        <v>380830002</v>
      </c>
      <c r="H46" s="35">
        <f>資金収支予算比較表!I45</f>
        <v>386230002</v>
      </c>
      <c r="I46" s="37">
        <f>資金収支予算比較表!J45</f>
        <v>5400000</v>
      </c>
      <c r="J46" s="67">
        <f>資金収支予算比較表!K45</f>
        <v>406630102</v>
      </c>
      <c r="K46" s="36">
        <f>資金収支予算比較表!L45</f>
        <v>412030102</v>
      </c>
      <c r="L46" s="37">
        <f>資金収支予算比較表!M45</f>
        <v>5400000</v>
      </c>
    </row>
    <row r="47" spans="1:12" ht="45" customHeight="1" x14ac:dyDescent="0.15">
      <c r="A47" s="201"/>
      <c r="B47" s="200" t="s">
        <v>106</v>
      </c>
      <c r="C47" s="175" t="s">
        <v>34</v>
      </c>
      <c r="D47" s="83">
        <f>資金収支予算比較表!E46</f>
        <v>15740000</v>
      </c>
      <c r="E47" s="53">
        <f>資金収支予算比較表!F46</f>
        <v>15240000</v>
      </c>
      <c r="F47" s="55">
        <f>資金収支予算比較表!G46</f>
        <v>-500000</v>
      </c>
      <c r="G47" s="83">
        <f>資金収支予算比較表!H46</f>
        <v>285300000</v>
      </c>
      <c r="H47" s="53">
        <f>資金収支予算比較表!I46</f>
        <v>288400000</v>
      </c>
      <c r="I47" s="55">
        <f>資金収支予算比較表!J46</f>
        <v>3100000</v>
      </c>
      <c r="J47" s="69">
        <f>資金収支予算比較表!K46</f>
        <v>301040000</v>
      </c>
      <c r="K47" s="54">
        <f>資金収支予算比較表!L46</f>
        <v>303640000</v>
      </c>
      <c r="L47" s="55">
        <f>資金収支予算比較表!M46</f>
        <v>2600000</v>
      </c>
    </row>
    <row r="48" spans="1:12" ht="24.75" hidden="1" customHeight="1" thickBot="1" x14ac:dyDescent="0.2">
      <c r="A48" s="201"/>
      <c r="B48" s="201"/>
      <c r="C48" s="40" t="s">
        <v>35</v>
      </c>
      <c r="D48" s="80">
        <f>資金収支予算比較表!E47</f>
        <v>9500000</v>
      </c>
      <c r="E48" s="41">
        <f>資金収支予算比較表!F47</f>
        <v>9000000</v>
      </c>
      <c r="F48" s="81">
        <f>資金収支予算比較表!G47</f>
        <v>-500000</v>
      </c>
      <c r="G48" s="80">
        <f>資金収支予算比較表!H47</f>
        <v>175000000</v>
      </c>
      <c r="H48" s="41">
        <f>資金収支予算比較表!I47</f>
        <v>176000000</v>
      </c>
      <c r="I48" s="81">
        <f>資金収支予算比較表!J47</f>
        <v>1000000</v>
      </c>
      <c r="J48" s="162">
        <f>資金収支予算比較表!K47</f>
        <v>184500000</v>
      </c>
      <c r="K48" s="163">
        <f>資金収支予算比較表!L47</f>
        <v>185000000</v>
      </c>
      <c r="L48" s="81">
        <f>資金収支予算比較表!M47</f>
        <v>500000</v>
      </c>
    </row>
    <row r="49" spans="1:12" ht="14.25" hidden="1" customHeight="1" thickBot="1" x14ac:dyDescent="0.2">
      <c r="A49" s="201"/>
      <c r="B49" s="201"/>
      <c r="C49" s="40" t="s">
        <v>36</v>
      </c>
      <c r="D49" s="80">
        <f>資金収支予算比較表!E48</f>
        <v>3000000</v>
      </c>
      <c r="E49" s="41">
        <f>資金収支予算比較表!F48</f>
        <v>3000000</v>
      </c>
      <c r="F49" s="81">
        <f>資金収支予算比較表!G48</f>
        <v>0</v>
      </c>
      <c r="G49" s="80">
        <f>資金収支予算比較表!H48</f>
        <v>51000000</v>
      </c>
      <c r="H49" s="41">
        <f>資金収支予算比較表!I48</f>
        <v>51000000</v>
      </c>
      <c r="I49" s="81">
        <f>資金収支予算比較表!J48</f>
        <v>0</v>
      </c>
      <c r="J49" s="162">
        <f>資金収支予算比較表!K48</f>
        <v>54000000</v>
      </c>
      <c r="K49" s="163">
        <f>資金収支予算比較表!L48</f>
        <v>54000000</v>
      </c>
      <c r="L49" s="81">
        <f>資金収支予算比較表!M48</f>
        <v>0</v>
      </c>
    </row>
    <row r="50" spans="1:12" ht="24.75" hidden="1" customHeight="1" thickBot="1" x14ac:dyDescent="0.2">
      <c r="A50" s="201"/>
      <c r="B50" s="201"/>
      <c r="C50" s="40" t="s">
        <v>37</v>
      </c>
      <c r="D50" s="80">
        <f>資金収支予算比較表!E49</f>
        <v>1200000</v>
      </c>
      <c r="E50" s="41">
        <f>資金収支予算比較表!F49</f>
        <v>1200000</v>
      </c>
      <c r="F50" s="81">
        <f>資金収支予算比較表!G49</f>
        <v>0</v>
      </c>
      <c r="G50" s="80">
        <f>資金収支予算比較表!H49</f>
        <v>20000000</v>
      </c>
      <c r="H50" s="41">
        <f>資金収支予算比較表!I49</f>
        <v>21100000</v>
      </c>
      <c r="I50" s="81">
        <f>資金収支予算比較表!J49</f>
        <v>1100000</v>
      </c>
      <c r="J50" s="162">
        <f>資金収支予算比較表!K49</f>
        <v>21200000</v>
      </c>
      <c r="K50" s="163">
        <f>資金収支予算比較表!L49</f>
        <v>22300000</v>
      </c>
      <c r="L50" s="81">
        <f>資金収支予算比較表!M49</f>
        <v>1100000</v>
      </c>
    </row>
    <row r="51" spans="1:12" ht="24.75" hidden="1" customHeight="1" thickBot="1" x14ac:dyDescent="0.2">
      <c r="A51" s="201"/>
      <c r="B51" s="201"/>
      <c r="C51" s="40" t="s">
        <v>38</v>
      </c>
      <c r="D51" s="80">
        <f>資金収支予算比較表!E50</f>
        <v>140000</v>
      </c>
      <c r="E51" s="41">
        <f>資金収支予算比較表!F50</f>
        <v>140000</v>
      </c>
      <c r="F51" s="81">
        <f>資金収支予算比較表!G50</f>
        <v>0</v>
      </c>
      <c r="G51" s="80">
        <f>資金収支予算比較表!H50</f>
        <v>6300000</v>
      </c>
      <c r="H51" s="41">
        <f>資金収支予算比較表!I50</f>
        <v>6300000</v>
      </c>
      <c r="I51" s="81">
        <f>資金収支予算比較表!J50</f>
        <v>0</v>
      </c>
      <c r="J51" s="162">
        <f>資金収支予算比較表!K50</f>
        <v>6440000</v>
      </c>
      <c r="K51" s="163">
        <f>資金収支予算比較表!L50</f>
        <v>6440000</v>
      </c>
      <c r="L51" s="81">
        <f>資金収支予算比較表!M50</f>
        <v>0</v>
      </c>
    </row>
    <row r="52" spans="1:12" ht="24.75" hidden="1" customHeight="1" thickBot="1" x14ac:dyDescent="0.2">
      <c r="A52" s="201"/>
      <c r="B52" s="201"/>
      <c r="C52" s="40" t="s">
        <v>39</v>
      </c>
      <c r="D52" s="80">
        <f>資金収支予算比較表!E51</f>
        <v>1900000</v>
      </c>
      <c r="E52" s="41">
        <f>資金収支予算比較表!F51</f>
        <v>1900000</v>
      </c>
      <c r="F52" s="81">
        <f>資金収支予算比較表!G51</f>
        <v>0</v>
      </c>
      <c r="G52" s="80">
        <f>資金収支予算比較表!H51</f>
        <v>33000000</v>
      </c>
      <c r="H52" s="41">
        <f>資金収支予算比較表!I51</f>
        <v>34000000</v>
      </c>
      <c r="I52" s="81">
        <f>資金収支予算比較表!J51</f>
        <v>1000000</v>
      </c>
      <c r="J52" s="162">
        <f>資金収支予算比較表!K51</f>
        <v>34900000</v>
      </c>
      <c r="K52" s="163">
        <f>資金収支予算比較表!L51</f>
        <v>35900000</v>
      </c>
      <c r="L52" s="81">
        <f>資金収支予算比較表!M51</f>
        <v>1000000</v>
      </c>
    </row>
    <row r="53" spans="1:12" ht="41.25" customHeight="1" x14ac:dyDescent="0.15">
      <c r="A53" s="201"/>
      <c r="B53" s="201"/>
      <c r="C53" s="40" t="s">
        <v>40</v>
      </c>
      <c r="D53" s="80">
        <f>資金収支予算比較表!E52</f>
        <v>14600000</v>
      </c>
      <c r="E53" s="41">
        <f>資金収支予算比較表!F52</f>
        <v>9840000</v>
      </c>
      <c r="F53" s="81">
        <f>資金収支予算比較表!G52</f>
        <v>-4760000</v>
      </c>
      <c r="G53" s="80">
        <f>資金収支予算比較表!H52</f>
        <v>86420000</v>
      </c>
      <c r="H53" s="41">
        <f>資金収支予算比較表!I52</f>
        <v>68820000</v>
      </c>
      <c r="I53" s="81">
        <f>資金収支予算比較表!J52</f>
        <v>-17600000</v>
      </c>
      <c r="J53" s="162">
        <f>資金収支予算比較表!K52</f>
        <v>101020000</v>
      </c>
      <c r="K53" s="163">
        <f>資金収支予算比較表!L52</f>
        <v>78660000</v>
      </c>
      <c r="L53" s="81">
        <f>資金収支予算比較表!M52</f>
        <v>-22360000</v>
      </c>
    </row>
    <row r="54" spans="1:12" ht="24.75" hidden="1" customHeight="1" thickBot="1" x14ac:dyDescent="0.2">
      <c r="A54" s="201"/>
      <c r="B54" s="201"/>
      <c r="C54" s="40" t="s">
        <v>41</v>
      </c>
      <c r="D54" s="80">
        <f>資金収支予算比較表!E53</f>
        <v>3200000</v>
      </c>
      <c r="E54" s="41">
        <f>資金収支予算比較表!F53</f>
        <v>3200000</v>
      </c>
      <c r="F54" s="81">
        <f>資金収支予算比較表!G53</f>
        <v>0</v>
      </c>
      <c r="G54" s="80">
        <f>資金収支予算比較表!H53</f>
        <v>24500000</v>
      </c>
      <c r="H54" s="41">
        <f>資金収支予算比較表!I53</f>
        <v>24500000</v>
      </c>
      <c r="I54" s="81">
        <f>資金収支予算比較表!J53</f>
        <v>0</v>
      </c>
      <c r="J54" s="162">
        <f>資金収支予算比較表!K53</f>
        <v>27700000</v>
      </c>
      <c r="K54" s="163">
        <f>資金収支予算比較表!L53</f>
        <v>27700000</v>
      </c>
      <c r="L54" s="81">
        <f>資金収支予算比較表!M53</f>
        <v>0</v>
      </c>
    </row>
    <row r="55" spans="1:12" ht="24.75" hidden="1" customHeight="1" thickBot="1" x14ac:dyDescent="0.2">
      <c r="A55" s="201"/>
      <c r="B55" s="201"/>
      <c r="C55" s="40" t="s">
        <v>42</v>
      </c>
      <c r="D55" s="80">
        <f>資金収支予算比較表!E54</f>
        <v>0</v>
      </c>
      <c r="E55" s="41">
        <f>資金収支予算比較表!F54</f>
        <v>0</v>
      </c>
      <c r="F55" s="81">
        <f>資金収支予算比較表!G54</f>
        <v>0</v>
      </c>
      <c r="G55" s="80">
        <f>資金収支予算比較表!H54</f>
        <v>5000000</v>
      </c>
      <c r="H55" s="41">
        <f>資金収支予算比較表!I54</f>
        <v>5200000</v>
      </c>
      <c r="I55" s="81">
        <f>資金収支予算比較表!J54</f>
        <v>200000</v>
      </c>
      <c r="J55" s="162">
        <f>資金収支予算比較表!K54</f>
        <v>5000000</v>
      </c>
      <c r="K55" s="163">
        <f>資金収支予算比較表!L54</f>
        <v>5200000</v>
      </c>
      <c r="L55" s="81">
        <f>資金収支予算比較表!M54</f>
        <v>200000</v>
      </c>
    </row>
    <row r="56" spans="1:12" ht="24.75" hidden="1" customHeight="1" thickBot="1" x14ac:dyDescent="0.2">
      <c r="A56" s="201"/>
      <c r="B56" s="201"/>
      <c r="C56" s="40" t="s">
        <v>43</v>
      </c>
      <c r="D56" s="80">
        <f>資金収支予算比較表!E55</f>
        <v>0</v>
      </c>
      <c r="E56" s="41">
        <f>資金収支予算比較表!F55</f>
        <v>0</v>
      </c>
      <c r="F56" s="81">
        <f>資金収支予算比較表!G55</f>
        <v>0</v>
      </c>
      <c r="G56" s="80">
        <f>資金収支予算比較表!H55</f>
        <v>50000</v>
      </c>
      <c r="H56" s="41">
        <f>資金収支予算比較表!I55</f>
        <v>50000</v>
      </c>
      <c r="I56" s="81">
        <f>資金収支予算比較表!J55</f>
        <v>0</v>
      </c>
      <c r="J56" s="162">
        <f>資金収支予算比較表!K55</f>
        <v>50000</v>
      </c>
      <c r="K56" s="163">
        <f>資金収支予算比較表!L55</f>
        <v>50000</v>
      </c>
      <c r="L56" s="81">
        <f>資金収支予算比較表!M55</f>
        <v>0</v>
      </c>
    </row>
    <row r="57" spans="1:12" ht="15" hidden="1" customHeight="1" thickBot="1" x14ac:dyDescent="0.2">
      <c r="A57" s="201"/>
      <c r="B57" s="201"/>
      <c r="C57" s="40" t="s">
        <v>44</v>
      </c>
      <c r="D57" s="80">
        <f>資金収支予算比較表!E56</f>
        <v>30000</v>
      </c>
      <c r="E57" s="41">
        <f>資金収支予算比較表!F56</f>
        <v>30000</v>
      </c>
      <c r="F57" s="81">
        <f>資金収支予算比較表!G56</f>
        <v>0</v>
      </c>
      <c r="G57" s="80">
        <f>資金収支予算比較表!H56</f>
        <v>2600000</v>
      </c>
      <c r="H57" s="41">
        <f>資金収支予算比較表!I56</f>
        <v>2600000</v>
      </c>
      <c r="I57" s="81">
        <f>資金収支予算比較表!J56</f>
        <v>0</v>
      </c>
      <c r="J57" s="162">
        <f>資金収支予算比較表!K56</f>
        <v>2630000</v>
      </c>
      <c r="K57" s="163">
        <f>資金収支予算比較表!L56</f>
        <v>2630000</v>
      </c>
      <c r="L57" s="81">
        <f>資金収支予算比較表!M56</f>
        <v>0</v>
      </c>
    </row>
    <row r="58" spans="1:12" ht="24.75" hidden="1" customHeight="1" thickBot="1" x14ac:dyDescent="0.2">
      <c r="A58" s="201"/>
      <c r="B58" s="201"/>
      <c r="C58" s="40" t="s">
        <v>45</v>
      </c>
      <c r="D58" s="80">
        <f>資金収支予算比較表!E57</f>
        <v>0</v>
      </c>
      <c r="E58" s="41">
        <f>資金収支予算比較表!F57</f>
        <v>0</v>
      </c>
      <c r="F58" s="81">
        <f>資金収支予算比較表!G57</f>
        <v>0</v>
      </c>
      <c r="G58" s="80">
        <f>資金収支予算比較表!H57</f>
        <v>50000</v>
      </c>
      <c r="H58" s="41">
        <f>資金収支予算比較表!I57</f>
        <v>50000</v>
      </c>
      <c r="I58" s="81">
        <f>資金収支予算比較表!J57</f>
        <v>0</v>
      </c>
      <c r="J58" s="162">
        <f>資金収支予算比較表!K57</f>
        <v>50000</v>
      </c>
      <c r="K58" s="163">
        <f>資金収支予算比較表!L57</f>
        <v>50000</v>
      </c>
      <c r="L58" s="81">
        <f>資金収支予算比較表!M57</f>
        <v>0</v>
      </c>
    </row>
    <row r="59" spans="1:12" ht="24.75" hidden="1" customHeight="1" thickBot="1" x14ac:dyDescent="0.2">
      <c r="A59" s="201"/>
      <c r="B59" s="201"/>
      <c r="C59" s="40" t="s">
        <v>46</v>
      </c>
      <c r="D59" s="80">
        <f>資金収支予算比較表!E58</f>
        <v>0</v>
      </c>
      <c r="E59" s="41">
        <f>資金収支予算比較表!F58</f>
        <v>0</v>
      </c>
      <c r="F59" s="81">
        <f>資金収支予算比較表!G58</f>
        <v>0</v>
      </c>
      <c r="G59" s="80">
        <f>資金収支予算比較表!H58</f>
        <v>20000</v>
      </c>
      <c r="H59" s="41">
        <f>資金収支予算比較表!I58</f>
        <v>20000</v>
      </c>
      <c r="I59" s="81">
        <f>資金収支予算比較表!J58</f>
        <v>0</v>
      </c>
      <c r="J59" s="162">
        <f>資金収支予算比較表!K58</f>
        <v>20000</v>
      </c>
      <c r="K59" s="163">
        <f>資金収支予算比較表!L58</f>
        <v>20000</v>
      </c>
      <c r="L59" s="81">
        <f>資金収支予算比較表!M58</f>
        <v>0</v>
      </c>
    </row>
    <row r="60" spans="1:12" ht="24.75" hidden="1" customHeight="1" thickBot="1" x14ac:dyDescent="0.2">
      <c r="A60" s="201"/>
      <c r="B60" s="201"/>
      <c r="C60" s="40" t="s">
        <v>47</v>
      </c>
      <c r="D60" s="80">
        <f>資金収支予算比較表!E59</f>
        <v>80000</v>
      </c>
      <c r="E60" s="41">
        <f>資金収支予算比較表!F59</f>
        <v>80000</v>
      </c>
      <c r="F60" s="81">
        <f>資金収支予算比較表!G59</f>
        <v>0</v>
      </c>
      <c r="G60" s="80">
        <f>資金収支予算比較表!H59</f>
        <v>700000</v>
      </c>
      <c r="H60" s="41">
        <f>資金収支予算比較表!I59</f>
        <v>700000</v>
      </c>
      <c r="I60" s="81">
        <f>資金収支予算比較表!J59</f>
        <v>0</v>
      </c>
      <c r="J60" s="162">
        <f>資金収支予算比較表!K59</f>
        <v>780000</v>
      </c>
      <c r="K60" s="163">
        <f>資金収支予算比較表!L59</f>
        <v>780000</v>
      </c>
      <c r="L60" s="81">
        <f>資金収支予算比較表!M59</f>
        <v>0</v>
      </c>
    </row>
    <row r="61" spans="1:12" ht="24.75" hidden="1" customHeight="1" thickBot="1" x14ac:dyDescent="0.2">
      <c r="A61" s="201"/>
      <c r="B61" s="201"/>
      <c r="C61" s="40" t="s">
        <v>48</v>
      </c>
      <c r="D61" s="80">
        <f>資金収支予算比較表!E60</f>
        <v>4300000</v>
      </c>
      <c r="E61" s="41">
        <f>資金収支予算比較表!F60</f>
        <v>4100000</v>
      </c>
      <c r="F61" s="81">
        <f>資金収支予算比較表!G60</f>
        <v>-200000</v>
      </c>
      <c r="G61" s="80">
        <f>資金収支予算比較表!H60</f>
        <v>15000000</v>
      </c>
      <c r="H61" s="41">
        <f>資金収支予算比較表!I60</f>
        <v>13500000</v>
      </c>
      <c r="I61" s="81">
        <f>資金収支予算比較表!J60</f>
        <v>-1500000</v>
      </c>
      <c r="J61" s="162">
        <f>資金収支予算比較表!K60</f>
        <v>19300000</v>
      </c>
      <c r="K61" s="163">
        <f>資金収支予算比較表!L60</f>
        <v>17600000</v>
      </c>
      <c r="L61" s="81">
        <f>資金収支予算比較表!M60</f>
        <v>-1700000</v>
      </c>
    </row>
    <row r="62" spans="1:12" ht="24.75" hidden="1" customHeight="1" thickBot="1" x14ac:dyDescent="0.2">
      <c r="A62" s="201"/>
      <c r="B62" s="201"/>
      <c r="C62" s="40" t="s">
        <v>49</v>
      </c>
      <c r="D62" s="80">
        <f>資金収支予算比較表!E61</f>
        <v>1000000</v>
      </c>
      <c r="E62" s="41">
        <f>資金収支予算比較表!F61</f>
        <v>900000</v>
      </c>
      <c r="F62" s="81">
        <f>資金収支予算比較表!G61</f>
        <v>-100000</v>
      </c>
      <c r="G62" s="80">
        <f>資金収支予算比較表!H61</f>
        <v>3400000</v>
      </c>
      <c r="H62" s="41">
        <f>資金収支予算比較表!I61</f>
        <v>2800000</v>
      </c>
      <c r="I62" s="81">
        <f>資金収支予算比較表!J61</f>
        <v>-600000</v>
      </c>
      <c r="J62" s="162">
        <f>資金収支予算比較表!K61</f>
        <v>4400000</v>
      </c>
      <c r="K62" s="163">
        <f>資金収支予算比較表!L61</f>
        <v>3700000</v>
      </c>
      <c r="L62" s="81">
        <f>資金収支予算比較表!M61</f>
        <v>-700000</v>
      </c>
    </row>
    <row r="63" spans="1:12" ht="24.75" hidden="1" customHeight="1" thickBot="1" x14ac:dyDescent="0.2">
      <c r="A63" s="201"/>
      <c r="B63" s="201"/>
      <c r="C63" s="40" t="s">
        <v>50</v>
      </c>
      <c r="D63" s="80">
        <f>資金収支予算比較表!E62</f>
        <v>5500000</v>
      </c>
      <c r="E63" s="41">
        <f>資金収支予算比較表!F62</f>
        <v>1040000</v>
      </c>
      <c r="F63" s="81">
        <f>資金収支予算比較表!G62</f>
        <v>-4460000</v>
      </c>
      <c r="G63" s="80">
        <f>資金収支予算比較表!H62</f>
        <v>22400000</v>
      </c>
      <c r="H63" s="41">
        <f>資金収支予算比較表!I62</f>
        <v>6700000</v>
      </c>
      <c r="I63" s="81">
        <f>資金収支予算比較表!J62</f>
        <v>-15700000</v>
      </c>
      <c r="J63" s="162">
        <f>資金収支予算比較表!K62</f>
        <v>27900000</v>
      </c>
      <c r="K63" s="163">
        <f>資金収支予算比較表!L62</f>
        <v>7740000</v>
      </c>
      <c r="L63" s="81">
        <f>資金収支予算比較表!M62</f>
        <v>-20160000</v>
      </c>
    </row>
    <row r="64" spans="1:12" ht="24.75" hidden="1" customHeight="1" thickBot="1" x14ac:dyDescent="0.2">
      <c r="A64" s="201"/>
      <c r="B64" s="201"/>
      <c r="C64" s="40" t="s">
        <v>51</v>
      </c>
      <c r="D64" s="80">
        <f>資金収支予算比較表!E63</f>
        <v>160000</v>
      </c>
      <c r="E64" s="41">
        <f>資金収支予算比較表!F63</f>
        <v>160000</v>
      </c>
      <c r="F64" s="81">
        <f>資金収支予算比較表!G63</f>
        <v>0</v>
      </c>
      <c r="G64" s="80">
        <f>資金収支予算比較表!H63</f>
        <v>1500000</v>
      </c>
      <c r="H64" s="41">
        <f>資金収支予算比較表!I63</f>
        <v>1500000</v>
      </c>
      <c r="I64" s="81">
        <f>資金収支予算比較表!J63</f>
        <v>0</v>
      </c>
      <c r="J64" s="162">
        <f>資金収支予算比較表!K63</f>
        <v>1660000</v>
      </c>
      <c r="K64" s="163">
        <f>資金収支予算比較表!L63</f>
        <v>1660000</v>
      </c>
      <c r="L64" s="81">
        <f>資金収支予算比較表!M63</f>
        <v>0</v>
      </c>
    </row>
    <row r="65" spans="1:12" ht="24.75" hidden="1" customHeight="1" thickBot="1" x14ac:dyDescent="0.2">
      <c r="A65" s="201"/>
      <c r="B65" s="201"/>
      <c r="C65" s="40" t="s">
        <v>52</v>
      </c>
      <c r="D65" s="80">
        <f>資金収支予算比較表!E64</f>
        <v>300000</v>
      </c>
      <c r="E65" s="41">
        <f>資金収支予算比較表!F64</f>
        <v>300000</v>
      </c>
      <c r="F65" s="81">
        <f>資金収支予算比較表!G64</f>
        <v>0</v>
      </c>
      <c r="G65" s="80">
        <f>資金収支予算比較表!H64</f>
        <v>8000000</v>
      </c>
      <c r="H65" s="41">
        <f>資金収支予算比較表!I64</f>
        <v>8000000</v>
      </c>
      <c r="I65" s="81">
        <f>資金収支予算比較表!J64</f>
        <v>0</v>
      </c>
      <c r="J65" s="162">
        <f>資金収支予算比較表!K64</f>
        <v>8300000</v>
      </c>
      <c r="K65" s="163">
        <f>資金収支予算比較表!L64</f>
        <v>8300000</v>
      </c>
      <c r="L65" s="81">
        <f>資金収支予算比較表!M64</f>
        <v>0</v>
      </c>
    </row>
    <row r="66" spans="1:12" ht="24.75" hidden="1" customHeight="1" thickBot="1" x14ac:dyDescent="0.2">
      <c r="A66" s="201"/>
      <c r="B66" s="201"/>
      <c r="C66" s="40" t="s">
        <v>53</v>
      </c>
      <c r="D66" s="80">
        <f>資金収支予算比較表!E65</f>
        <v>0</v>
      </c>
      <c r="E66" s="41">
        <f>資金収支予算比較表!F65</f>
        <v>0</v>
      </c>
      <c r="F66" s="81">
        <f>資金収支予算比較表!G65</f>
        <v>0</v>
      </c>
      <c r="G66" s="80">
        <f>資金収支予算比較表!H65</f>
        <v>1700000</v>
      </c>
      <c r="H66" s="41">
        <f>資金収支予算比較表!I65</f>
        <v>1700000</v>
      </c>
      <c r="I66" s="81">
        <f>資金収支予算比較表!J65</f>
        <v>0</v>
      </c>
      <c r="J66" s="162">
        <f>資金収支予算比較表!K65</f>
        <v>1700000</v>
      </c>
      <c r="K66" s="163">
        <f>資金収支予算比較表!L65</f>
        <v>1700000</v>
      </c>
      <c r="L66" s="81">
        <f>資金収支予算比較表!M65</f>
        <v>0</v>
      </c>
    </row>
    <row r="67" spans="1:12" ht="24.75" hidden="1" customHeight="1" thickBot="1" x14ac:dyDescent="0.2">
      <c r="A67" s="201"/>
      <c r="B67" s="201"/>
      <c r="C67" s="40" t="s">
        <v>54</v>
      </c>
      <c r="D67" s="80">
        <f>資金収支予算比較表!E66</f>
        <v>30000</v>
      </c>
      <c r="E67" s="41">
        <f>資金収支予算比較表!F66</f>
        <v>30000</v>
      </c>
      <c r="F67" s="81">
        <f>資金収支予算比較表!G66</f>
        <v>0</v>
      </c>
      <c r="G67" s="80">
        <f>資金収支予算比較表!H66</f>
        <v>1500000</v>
      </c>
      <c r="H67" s="41">
        <f>資金収支予算比較表!I66</f>
        <v>1500000</v>
      </c>
      <c r="I67" s="81">
        <f>資金収支予算比較表!J66</f>
        <v>0</v>
      </c>
      <c r="J67" s="162">
        <f>資金収支予算比較表!K66</f>
        <v>1530000</v>
      </c>
      <c r="K67" s="163">
        <f>資金収支予算比較表!L66</f>
        <v>1530000</v>
      </c>
      <c r="L67" s="81">
        <f>資金収支予算比較表!M66</f>
        <v>0</v>
      </c>
    </row>
    <row r="68" spans="1:12" ht="38.25" customHeight="1" x14ac:dyDescent="0.15">
      <c r="A68" s="201"/>
      <c r="B68" s="201"/>
      <c r="C68" s="40" t="s">
        <v>55</v>
      </c>
      <c r="D68" s="80">
        <f>資金収支予算比較表!E67</f>
        <v>3092000</v>
      </c>
      <c r="E68" s="41">
        <f>資金収支予算比較表!F67</f>
        <v>2872000</v>
      </c>
      <c r="F68" s="81">
        <f>資金収支予算比較表!G67</f>
        <v>-220000</v>
      </c>
      <c r="G68" s="80">
        <f>資金収支予算比較表!H67</f>
        <v>17310000</v>
      </c>
      <c r="H68" s="41">
        <f>資金収支予算比較表!I67</f>
        <v>16530000</v>
      </c>
      <c r="I68" s="81">
        <f>資金収支予算比較表!J67</f>
        <v>-780000</v>
      </c>
      <c r="J68" s="162">
        <f>資金収支予算比較表!K67</f>
        <v>20402000</v>
      </c>
      <c r="K68" s="163">
        <f>資金収支予算比較表!L67</f>
        <v>19402000</v>
      </c>
      <c r="L68" s="81">
        <f>資金収支予算比較表!M67</f>
        <v>-1000000</v>
      </c>
    </row>
    <row r="69" spans="1:12" ht="24.75" hidden="1" customHeight="1" x14ac:dyDescent="0.15">
      <c r="A69" s="201"/>
      <c r="B69" s="201"/>
      <c r="C69" s="40" t="s">
        <v>56</v>
      </c>
      <c r="D69" s="80">
        <f>資金収支予算比較表!E68</f>
        <v>100000</v>
      </c>
      <c r="E69" s="41">
        <f>資金収支予算比較表!F68</f>
        <v>100000</v>
      </c>
      <c r="F69" s="81">
        <f>資金収支予算比較表!G68</f>
        <v>0</v>
      </c>
      <c r="G69" s="80">
        <f>資金収支予算比較表!H68</f>
        <v>2500000</v>
      </c>
      <c r="H69" s="41">
        <f>資金収支予算比較表!I68</f>
        <v>2500000</v>
      </c>
      <c r="I69" s="81">
        <f>資金収支予算比較表!J68</f>
        <v>0</v>
      </c>
      <c r="J69" s="162">
        <f>資金収支予算比較表!K68</f>
        <v>2600000</v>
      </c>
      <c r="K69" s="163">
        <f>資金収支予算比較表!L68</f>
        <v>2600000</v>
      </c>
      <c r="L69" s="81">
        <f>資金収支予算比較表!M68</f>
        <v>0</v>
      </c>
    </row>
    <row r="70" spans="1:12" ht="24.75" hidden="1" customHeight="1" x14ac:dyDescent="0.15">
      <c r="A70" s="201"/>
      <c r="B70" s="201"/>
      <c r="C70" s="40" t="s">
        <v>57</v>
      </c>
      <c r="D70" s="80">
        <f>資金収支予算比較表!E69</f>
        <v>20000</v>
      </c>
      <c r="E70" s="41">
        <f>資金収支予算比較表!F69</f>
        <v>20000</v>
      </c>
      <c r="F70" s="81">
        <f>資金収支予算比較表!G69</f>
        <v>0</v>
      </c>
      <c r="G70" s="80">
        <f>資金収支予算比較表!H69</f>
        <v>500000</v>
      </c>
      <c r="H70" s="41">
        <f>資金収支予算比較表!I69</f>
        <v>500000</v>
      </c>
      <c r="I70" s="81">
        <f>資金収支予算比較表!J69</f>
        <v>0</v>
      </c>
      <c r="J70" s="162">
        <f>資金収支予算比較表!K69</f>
        <v>520000</v>
      </c>
      <c r="K70" s="163">
        <f>資金収支予算比較表!L69</f>
        <v>520000</v>
      </c>
      <c r="L70" s="81">
        <f>資金収支予算比較表!M69</f>
        <v>0</v>
      </c>
    </row>
    <row r="71" spans="1:12" ht="24.75" hidden="1" customHeight="1" x14ac:dyDescent="0.15">
      <c r="A71" s="201"/>
      <c r="B71" s="201"/>
      <c r="C71" s="40" t="s">
        <v>58</v>
      </c>
      <c r="D71" s="80">
        <f>資金収支予算比較表!E70</f>
        <v>10000</v>
      </c>
      <c r="E71" s="41">
        <f>資金収支予算比較表!F70</f>
        <v>10000</v>
      </c>
      <c r="F71" s="81">
        <f>資金収支予算比較表!G70</f>
        <v>0</v>
      </c>
      <c r="G71" s="80">
        <f>資金収支予算比較表!H70</f>
        <v>600000</v>
      </c>
      <c r="H71" s="41">
        <f>資金収支予算比較表!I70</f>
        <v>600000</v>
      </c>
      <c r="I71" s="81">
        <f>資金収支予算比較表!J70</f>
        <v>0</v>
      </c>
      <c r="J71" s="162">
        <f>資金収支予算比較表!K70</f>
        <v>610000</v>
      </c>
      <c r="K71" s="163">
        <f>資金収支予算比較表!L70</f>
        <v>610000</v>
      </c>
      <c r="L71" s="81">
        <f>資金収支予算比較表!M70</f>
        <v>0</v>
      </c>
    </row>
    <row r="72" spans="1:12" ht="24.75" hidden="1" customHeight="1" x14ac:dyDescent="0.15">
      <c r="A72" s="201"/>
      <c r="B72" s="201"/>
      <c r="C72" s="40" t="s">
        <v>59</v>
      </c>
      <c r="D72" s="80">
        <f>資金収支予算比較表!E71</f>
        <v>10000</v>
      </c>
      <c r="E72" s="41">
        <f>資金収支予算比較表!F71</f>
        <v>10000</v>
      </c>
      <c r="F72" s="81">
        <f>資金収支予算比較表!G71</f>
        <v>0</v>
      </c>
      <c r="G72" s="80">
        <f>資金収支予算比較表!H71</f>
        <v>350000</v>
      </c>
      <c r="H72" s="41">
        <f>資金収支予算比較表!I71</f>
        <v>350000</v>
      </c>
      <c r="I72" s="81">
        <f>資金収支予算比較表!J71</f>
        <v>0</v>
      </c>
      <c r="J72" s="162">
        <f>資金収支予算比較表!K71</f>
        <v>360000</v>
      </c>
      <c r="K72" s="163">
        <f>資金収支予算比較表!L71</f>
        <v>360000</v>
      </c>
      <c r="L72" s="81">
        <f>資金収支予算比較表!M71</f>
        <v>0</v>
      </c>
    </row>
    <row r="73" spans="1:12" ht="24.75" hidden="1" customHeight="1" x14ac:dyDescent="0.15">
      <c r="A73" s="201"/>
      <c r="B73" s="201"/>
      <c r="C73" s="40" t="s">
        <v>60</v>
      </c>
      <c r="D73" s="80">
        <f>資金収支予算比較表!E72</f>
        <v>100000</v>
      </c>
      <c r="E73" s="41">
        <f>資金収支予算比較表!F72</f>
        <v>100000</v>
      </c>
      <c r="F73" s="81">
        <f>資金収支予算比較表!G72</f>
        <v>0</v>
      </c>
      <c r="G73" s="80">
        <f>資金収支予算比較表!H72</f>
        <v>1300000</v>
      </c>
      <c r="H73" s="41">
        <f>資金収支予算比較表!I72</f>
        <v>1300000</v>
      </c>
      <c r="I73" s="81">
        <f>資金収支予算比較表!J72</f>
        <v>0</v>
      </c>
      <c r="J73" s="162">
        <f>資金収支予算比較表!K72</f>
        <v>1400000</v>
      </c>
      <c r="K73" s="163">
        <f>資金収支予算比較表!L72</f>
        <v>1400000</v>
      </c>
      <c r="L73" s="81">
        <f>資金収支予算比較表!M72</f>
        <v>0</v>
      </c>
    </row>
    <row r="74" spans="1:12" ht="24.75" hidden="1" customHeight="1" x14ac:dyDescent="0.15">
      <c r="A74" s="201"/>
      <c r="B74" s="201"/>
      <c r="C74" s="40" t="s">
        <v>61</v>
      </c>
      <c r="D74" s="80">
        <f>資金収支予算比較表!E73</f>
        <v>500000</v>
      </c>
      <c r="E74" s="41">
        <f>資金収支予算比較表!F73</f>
        <v>500000</v>
      </c>
      <c r="F74" s="81">
        <f>資金収支予算比較表!G73</f>
        <v>0</v>
      </c>
      <c r="G74" s="80">
        <f>資金収支予算比較表!H73</f>
        <v>2100000</v>
      </c>
      <c r="H74" s="41">
        <f>資金収支予算比較表!I73</f>
        <v>2100000</v>
      </c>
      <c r="I74" s="81">
        <f>資金収支予算比較表!J73</f>
        <v>0</v>
      </c>
      <c r="J74" s="162">
        <f>資金収支予算比較表!K73</f>
        <v>2600000</v>
      </c>
      <c r="K74" s="163">
        <f>資金収支予算比較表!L73</f>
        <v>2600000</v>
      </c>
      <c r="L74" s="81">
        <f>資金収支予算比較表!M73</f>
        <v>0</v>
      </c>
    </row>
    <row r="75" spans="1:12" ht="24.75" hidden="1" customHeight="1" x14ac:dyDescent="0.15">
      <c r="A75" s="201"/>
      <c r="B75" s="201"/>
      <c r="C75" s="40" t="s">
        <v>62</v>
      </c>
      <c r="D75" s="80">
        <f>資金収支予算比較表!E74</f>
        <v>30000</v>
      </c>
      <c r="E75" s="41">
        <f>資金収支予算比較表!F74</f>
        <v>30000</v>
      </c>
      <c r="F75" s="81">
        <f>資金収支予算比較表!G74</f>
        <v>0</v>
      </c>
      <c r="G75" s="80">
        <f>資金収支予算比較表!H74</f>
        <v>1350000</v>
      </c>
      <c r="H75" s="41">
        <f>資金収支予算比較表!I74</f>
        <v>1350000</v>
      </c>
      <c r="I75" s="81">
        <f>資金収支予算比較表!J74</f>
        <v>0</v>
      </c>
      <c r="J75" s="162">
        <f>資金収支予算比較表!K74</f>
        <v>1380000</v>
      </c>
      <c r="K75" s="163">
        <f>資金収支予算比較表!L74</f>
        <v>1380000</v>
      </c>
      <c r="L75" s="81">
        <f>資金収支予算比較表!M74</f>
        <v>0</v>
      </c>
    </row>
    <row r="76" spans="1:12" ht="24.75" hidden="1" customHeight="1" x14ac:dyDescent="0.15">
      <c r="A76" s="201"/>
      <c r="B76" s="201"/>
      <c r="C76" s="40" t="s">
        <v>63</v>
      </c>
      <c r="D76" s="80">
        <f>資金収支予算比較表!E75</f>
        <v>0</v>
      </c>
      <c r="E76" s="41">
        <f>資金収支予算比較表!F75</f>
        <v>0</v>
      </c>
      <c r="F76" s="81">
        <f>資金収支予算比較表!G75</f>
        <v>0</v>
      </c>
      <c r="G76" s="80">
        <f>資金収支予算比較表!H75</f>
        <v>210000</v>
      </c>
      <c r="H76" s="41">
        <f>資金収支予算比較表!I75</f>
        <v>210000</v>
      </c>
      <c r="I76" s="81">
        <f>資金収支予算比較表!J75</f>
        <v>0</v>
      </c>
      <c r="J76" s="162">
        <f>資金収支予算比較表!K75</f>
        <v>210000</v>
      </c>
      <c r="K76" s="163">
        <f>資金収支予算比較表!L75</f>
        <v>210000</v>
      </c>
      <c r="L76" s="81">
        <f>資金収支予算比較表!M75</f>
        <v>0</v>
      </c>
    </row>
    <row r="77" spans="1:12" ht="24.75" hidden="1" customHeight="1" x14ac:dyDescent="0.15">
      <c r="A77" s="201"/>
      <c r="B77" s="201"/>
      <c r="C77" s="40" t="s">
        <v>64</v>
      </c>
      <c r="D77" s="80">
        <f>資金収支予算比較表!E76</f>
        <v>0</v>
      </c>
      <c r="E77" s="41">
        <f>資金収支予算比較表!F76</f>
        <v>0</v>
      </c>
      <c r="F77" s="81">
        <f>資金収支予算比較表!G76</f>
        <v>0</v>
      </c>
      <c r="G77" s="80">
        <f>資金収支予算比較表!H76</f>
        <v>60000</v>
      </c>
      <c r="H77" s="41">
        <f>資金収支予算比較表!I76</f>
        <v>60000</v>
      </c>
      <c r="I77" s="81">
        <f>資金収支予算比較表!J76</f>
        <v>0</v>
      </c>
      <c r="J77" s="162">
        <f>資金収支予算比較表!K76</f>
        <v>60000</v>
      </c>
      <c r="K77" s="163">
        <f>資金収支予算比較表!L76</f>
        <v>60000</v>
      </c>
      <c r="L77" s="81">
        <f>資金収支予算比較表!M76</f>
        <v>0</v>
      </c>
    </row>
    <row r="78" spans="1:12" ht="24.75" hidden="1" customHeight="1" x14ac:dyDescent="0.15">
      <c r="A78" s="201"/>
      <c r="B78" s="201"/>
      <c r="C78" s="40" t="s">
        <v>65</v>
      </c>
      <c r="D78" s="80">
        <f>資金収支予算比較表!E77</f>
        <v>1100000</v>
      </c>
      <c r="E78" s="41">
        <f>資金収支予算比較表!F77</f>
        <v>880000</v>
      </c>
      <c r="F78" s="81">
        <f>資金収支予算比較表!G77</f>
        <v>-220000</v>
      </c>
      <c r="G78" s="80">
        <f>資金収支予算比較表!H77</f>
        <v>4200000</v>
      </c>
      <c r="H78" s="41">
        <f>資金収支予算比較表!I77</f>
        <v>3420000</v>
      </c>
      <c r="I78" s="81">
        <f>資金収支予算比較表!J77</f>
        <v>-780000</v>
      </c>
      <c r="J78" s="162">
        <f>資金収支予算比較表!K77</f>
        <v>5300000</v>
      </c>
      <c r="K78" s="163">
        <f>資金収支予算比較表!L77</f>
        <v>4300000</v>
      </c>
      <c r="L78" s="81">
        <f>資金収支予算比較表!M77</f>
        <v>-1000000</v>
      </c>
    </row>
    <row r="79" spans="1:12" ht="24.75" hidden="1" customHeight="1" x14ac:dyDescent="0.15">
      <c r="A79" s="201"/>
      <c r="B79" s="201"/>
      <c r="C79" s="40" t="s">
        <v>66</v>
      </c>
      <c r="D79" s="80">
        <f>資金収支予算比較表!E78</f>
        <v>60000</v>
      </c>
      <c r="E79" s="41">
        <f>資金収支予算比較表!F78</f>
        <v>60000</v>
      </c>
      <c r="F79" s="81">
        <f>資金収支予算比較表!G78</f>
        <v>0</v>
      </c>
      <c r="G79" s="80">
        <f>資金収支予算比較表!H78</f>
        <v>550000</v>
      </c>
      <c r="H79" s="41">
        <f>資金収支予算比較表!I78</f>
        <v>550000</v>
      </c>
      <c r="I79" s="81">
        <f>資金収支予算比較表!J78</f>
        <v>0</v>
      </c>
      <c r="J79" s="162">
        <f>資金収支予算比較表!K78</f>
        <v>610000</v>
      </c>
      <c r="K79" s="163">
        <f>資金収支予算比較表!L78</f>
        <v>610000</v>
      </c>
      <c r="L79" s="81">
        <f>資金収支予算比較表!M78</f>
        <v>0</v>
      </c>
    </row>
    <row r="80" spans="1:12" ht="24.75" hidden="1" customHeight="1" x14ac:dyDescent="0.15">
      <c r="A80" s="201"/>
      <c r="B80" s="201"/>
      <c r="C80" s="40" t="s">
        <v>67</v>
      </c>
      <c r="D80" s="80">
        <f>資金収支予算比較表!E79</f>
        <v>0</v>
      </c>
      <c r="E80" s="41">
        <f>資金収支予算比較表!F79</f>
        <v>0</v>
      </c>
      <c r="F80" s="81">
        <f>資金収支予算比較表!G79</f>
        <v>0</v>
      </c>
      <c r="G80" s="80">
        <f>資金収支予算比較表!H79</f>
        <v>180000</v>
      </c>
      <c r="H80" s="41">
        <f>資金収支予算比較表!I79</f>
        <v>180000</v>
      </c>
      <c r="I80" s="81">
        <f>資金収支予算比較表!J79</f>
        <v>0</v>
      </c>
      <c r="J80" s="162">
        <f>資金収支予算比較表!K79</f>
        <v>180000</v>
      </c>
      <c r="K80" s="163">
        <f>資金収支予算比較表!L79</f>
        <v>180000</v>
      </c>
      <c r="L80" s="81">
        <f>資金収支予算比較表!M79</f>
        <v>0</v>
      </c>
    </row>
    <row r="81" spans="1:12" ht="24.75" hidden="1" customHeight="1" x14ac:dyDescent="0.15">
      <c r="A81" s="201"/>
      <c r="B81" s="201"/>
      <c r="C81" s="40" t="s">
        <v>68</v>
      </c>
      <c r="D81" s="80">
        <f>資金収支予算比較表!E80</f>
        <v>1100000</v>
      </c>
      <c r="E81" s="41">
        <f>資金収支予算比較表!F80</f>
        <v>1100000</v>
      </c>
      <c r="F81" s="81">
        <f>資金収支予算比較表!G80</f>
        <v>0</v>
      </c>
      <c r="G81" s="80">
        <f>資金収支予算比較表!H80</f>
        <v>2450000</v>
      </c>
      <c r="H81" s="41">
        <f>資金収支予算比較表!I80</f>
        <v>2450000</v>
      </c>
      <c r="I81" s="81">
        <f>資金収支予算比較表!J80</f>
        <v>0</v>
      </c>
      <c r="J81" s="162">
        <f>資金収支予算比較表!K80</f>
        <v>3550000</v>
      </c>
      <c r="K81" s="163">
        <f>資金収支予算比較表!L80</f>
        <v>3550000</v>
      </c>
      <c r="L81" s="81">
        <f>資金収支予算比較表!M80</f>
        <v>0</v>
      </c>
    </row>
    <row r="82" spans="1:12" ht="24.75" hidden="1" customHeight="1" x14ac:dyDescent="0.15">
      <c r="A82" s="201"/>
      <c r="B82" s="201"/>
      <c r="C82" s="40" t="s">
        <v>69</v>
      </c>
      <c r="D82" s="80">
        <f>資金収支予算比較表!E81</f>
        <v>0</v>
      </c>
      <c r="E82" s="41">
        <f>資金収支予算比較表!F81</f>
        <v>0</v>
      </c>
      <c r="F82" s="81">
        <f>資金収支予算比較表!G81</f>
        <v>0</v>
      </c>
      <c r="G82" s="80">
        <f>資金収支予算比較表!H81</f>
        <v>500000</v>
      </c>
      <c r="H82" s="41">
        <f>資金収支予算比較表!I81</f>
        <v>500000</v>
      </c>
      <c r="I82" s="81">
        <f>資金収支予算比較表!J81</f>
        <v>0</v>
      </c>
      <c r="J82" s="162">
        <f>資金収支予算比較表!K81</f>
        <v>500000</v>
      </c>
      <c r="K82" s="163">
        <f>資金収支予算比較表!L81</f>
        <v>500000</v>
      </c>
      <c r="L82" s="81">
        <f>資金収支予算比較表!M81</f>
        <v>0</v>
      </c>
    </row>
    <row r="83" spans="1:12" ht="24.75" hidden="1" customHeight="1" x14ac:dyDescent="0.15">
      <c r="A83" s="201"/>
      <c r="B83" s="201"/>
      <c r="C83" s="40" t="s">
        <v>70</v>
      </c>
      <c r="D83" s="80">
        <f>資金収支予算比較表!E82</f>
        <v>60000</v>
      </c>
      <c r="E83" s="41">
        <f>資金収支予算比較表!F82</f>
        <v>60000</v>
      </c>
      <c r="F83" s="81">
        <f>資金収支予算比較表!G82</f>
        <v>0</v>
      </c>
      <c r="G83" s="80">
        <f>資金収支予算比較表!H82</f>
        <v>390000</v>
      </c>
      <c r="H83" s="41">
        <f>資金収支予算比較表!I82</f>
        <v>390000</v>
      </c>
      <c r="I83" s="81">
        <f>資金収支予算比較表!J82</f>
        <v>0</v>
      </c>
      <c r="J83" s="162">
        <f>資金収支予算比較表!K82</f>
        <v>450000</v>
      </c>
      <c r="K83" s="163">
        <f>資金収支予算比較表!L82</f>
        <v>450000</v>
      </c>
      <c r="L83" s="81">
        <f>資金収支予算比較表!M82</f>
        <v>0</v>
      </c>
    </row>
    <row r="84" spans="1:12" ht="24.75" hidden="1" customHeight="1" x14ac:dyDescent="0.15">
      <c r="A84" s="201"/>
      <c r="B84" s="201"/>
      <c r="C84" s="40" t="s">
        <v>71</v>
      </c>
      <c r="D84" s="80">
        <f>資金収支予算比較表!E83</f>
        <v>2000</v>
      </c>
      <c r="E84" s="41">
        <f>資金収支予算比較表!F83</f>
        <v>2000</v>
      </c>
      <c r="F84" s="81">
        <f>資金収支予算比較表!G83</f>
        <v>0</v>
      </c>
      <c r="G84" s="80">
        <f>資金収支予算比較表!H83</f>
        <v>70000</v>
      </c>
      <c r="H84" s="41">
        <f>資金収支予算比較表!I83</f>
        <v>70000</v>
      </c>
      <c r="I84" s="81">
        <f>資金収支予算比較表!J83</f>
        <v>0</v>
      </c>
      <c r="J84" s="162">
        <f>資金収支予算比較表!K83</f>
        <v>72000</v>
      </c>
      <c r="K84" s="163">
        <f>資金収支予算比較表!L83</f>
        <v>72000</v>
      </c>
      <c r="L84" s="81">
        <f>資金収支予算比較表!M83</f>
        <v>0</v>
      </c>
    </row>
    <row r="85" spans="1:12" ht="40.5" customHeight="1" x14ac:dyDescent="0.15">
      <c r="A85" s="201"/>
      <c r="B85" s="201"/>
      <c r="C85" s="40" t="s">
        <v>72</v>
      </c>
      <c r="D85" s="80" t="e">
        <f>資金収支予算比較表!#REF!</f>
        <v>#REF!</v>
      </c>
      <c r="E85" s="41" t="e">
        <f>資金収支予算比較表!#REF!</f>
        <v>#REF!</v>
      </c>
      <c r="F85" s="81" t="e">
        <f>資金収支予算比較表!#REF!</f>
        <v>#REF!</v>
      </c>
      <c r="G85" s="80" t="e">
        <f>資金収支予算比較表!#REF!</f>
        <v>#REF!</v>
      </c>
      <c r="H85" s="41" t="e">
        <f>資金収支予算比較表!#REF!</f>
        <v>#REF!</v>
      </c>
      <c r="I85" s="81" t="e">
        <f>資金収支予算比較表!#REF!</f>
        <v>#REF!</v>
      </c>
      <c r="J85" s="162" t="e">
        <f>資金収支予算比較表!#REF!</f>
        <v>#REF!</v>
      </c>
      <c r="K85" s="163" t="e">
        <f>資金収支予算比較表!#REF!</f>
        <v>#REF!</v>
      </c>
      <c r="L85" s="81" t="e">
        <f>資金収支予算比較表!#REF!</f>
        <v>#REF!</v>
      </c>
    </row>
    <row r="86" spans="1:12" ht="39.75" customHeight="1" thickBot="1" x14ac:dyDescent="0.2">
      <c r="A86" s="201"/>
      <c r="B86" s="201"/>
      <c r="C86" s="21" t="s">
        <v>73</v>
      </c>
      <c r="D86" s="76">
        <f>資金収支予算比較表!E84</f>
        <v>150000</v>
      </c>
      <c r="E86" s="22">
        <f>資金収支予算比較表!F84</f>
        <v>150000</v>
      </c>
      <c r="F86" s="39">
        <f>資金収支予算比較表!G84</f>
        <v>0</v>
      </c>
      <c r="G86" s="76">
        <f>資金収支予算比較表!H84</f>
        <v>2800000</v>
      </c>
      <c r="H86" s="22">
        <f>資金収支予算比較表!I84</f>
        <v>2800000</v>
      </c>
      <c r="I86" s="39">
        <f>資金収支予算比較表!J84</f>
        <v>0</v>
      </c>
      <c r="J86" s="64">
        <f>資金収支予算比較表!K84</f>
        <v>2950000</v>
      </c>
      <c r="K86" s="38">
        <f>資金収支予算比較表!L84</f>
        <v>2950000</v>
      </c>
      <c r="L86" s="39">
        <f>資金収支予算比較表!M84</f>
        <v>0</v>
      </c>
    </row>
    <row r="87" spans="1:12" ht="24.75" hidden="1" customHeight="1" thickBot="1" x14ac:dyDescent="0.2">
      <c r="A87" s="201"/>
      <c r="B87" s="201"/>
      <c r="C87" s="52" t="s">
        <v>74</v>
      </c>
      <c r="D87" s="80">
        <f>資金収支予算比較表!E85</f>
        <v>150000</v>
      </c>
      <c r="E87" s="41">
        <f>資金収支予算比較表!F85</f>
        <v>150000</v>
      </c>
      <c r="F87" s="81">
        <f>資金収支予算比較表!G85</f>
        <v>0</v>
      </c>
      <c r="G87" s="80">
        <f>資金収支予算比較表!H85</f>
        <v>2800000</v>
      </c>
      <c r="H87" s="42">
        <f>資金収支予算比較表!I85</f>
        <v>2800000</v>
      </c>
      <c r="I87" s="44">
        <f>資金収支予算比較表!J85</f>
        <v>0</v>
      </c>
      <c r="J87" s="85">
        <f>資金収支予算比較表!K85</f>
        <v>2950000</v>
      </c>
      <c r="K87" s="43">
        <f>資金収支予算比較表!L85</f>
        <v>2950000</v>
      </c>
      <c r="L87" s="44">
        <f>資金収支予算比較表!M85</f>
        <v>0</v>
      </c>
    </row>
    <row r="88" spans="1:12" ht="40.5" customHeight="1" thickBot="1" x14ac:dyDescent="0.2">
      <c r="A88" s="201"/>
      <c r="B88" s="227" t="s">
        <v>75</v>
      </c>
      <c r="C88" s="199"/>
      <c r="D88" s="83">
        <f>資金収支予算比較表!E86</f>
        <v>33582000</v>
      </c>
      <c r="E88" s="53">
        <f>資金収支予算比較表!F86</f>
        <v>28102000</v>
      </c>
      <c r="F88" s="55">
        <f>資金収支予算比較表!G86</f>
        <v>-5480000</v>
      </c>
      <c r="G88" s="83">
        <f>資金収支予算比較表!H86</f>
        <v>391690000</v>
      </c>
      <c r="H88" s="53">
        <f>資金収支予算比較表!I86</f>
        <v>376410000</v>
      </c>
      <c r="I88" s="55">
        <f>資金収支予算比較表!J86</f>
        <v>-15280000</v>
      </c>
      <c r="J88" s="69">
        <f>資金収支予算比較表!K86</f>
        <v>425272000</v>
      </c>
      <c r="K88" s="54">
        <f>資金収支予算比較表!L86</f>
        <v>404512000</v>
      </c>
      <c r="L88" s="55">
        <f>資金収支予算比較表!M86</f>
        <v>-20760000</v>
      </c>
    </row>
    <row r="89" spans="1:12" ht="43.5" customHeight="1" thickBot="1" x14ac:dyDescent="0.2">
      <c r="A89" s="190" t="s">
        <v>76</v>
      </c>
      <c r="B89" s="194"/>
      <c r="C89" s="194"/>
      <c r="D89" s="79">
        <f>資金収支予算比較表!E87</f>
        <v>-7781900</v>
      </c>
      <c r="E89" s="35">
        <f>資金収支予算比較表!F87</f>
        <v>-2301900</v>
      </c>
      <c r="F89" s="37">
        <f>資金収支予算比較表!G87</f>
        <v>5480000</v>
      </c>
      <c r="G89" s="79">
        <f>資金収支予算比較表!H87</f>
        <v>-10859998</v>
      </c>
      <c r="H89" s="35">
        <f>資金収支予算比較表!I87</f>
        <v>9820002</v>
      </c>
      <c r="I89" s="37">
        <f>資金収支予算比較表!J87</f>
        <v>20680000</v>
      </c>
      <c r="J89" s="67">
        <f>資金収支予算比較表!K87</f>
        <v>-18641898</v>
      </c>
      <c r="K89" s="36">
        <f>資金収支予算比較表!L87</f>
        <v>7518102</v>
      </c>
      <c r="L89" s="37">
        <f>資金収支予算比較表!M87</f>
        <v>26160000</v>
      </c>
    </row>
    <row r="90" spans="1:12" ht="47.25" customHeight="1" thickBot="1" x14ac:dyDescent="0.2">
      <c r="A90" s="195" t="s">
        <v>153</v>
      </c>
      <c r="B90" s="187" t="s">
        <v>104</v>
      </c>
      <c r="C90" s="34" t="s">
        <v>155</v>
      </c>
      <c r="D90" s="79">
        <f>資金収支予算比較表!E88</f>
        <v>0</v>
      </c>
      <c r="E90" s="35">
        <f>資金収支予算比較表!F88</f>
        <v>0</v>
      </c>
      <c r="F90" s="37">
        <f>資金収支予算比較表!G88</f>
        <v>0</v>
      </c>
      <c r="G90" s="79">
        <f>資金収支予算比較表!H88</f>
        <v>927000</v>
      </c>
      <c r="H90" s="35">
        <f>資金収支予算比較表!I88</f>
        <v>0</v>
      </c>
      <c r="I90" s="37">
        <f>資金収支予算比較表!J88</f>
        <v>-927000</v>
      </c>
      <c r="J90" s="67">
        <f>資金収支予算比較表!K88</f>
        <v>927000</v>
      </c>
      <c r="K90" s="36">
        <f>資金収支予算比較表!L88</f>
        <v>0</v>
      </c>
      <c r="L90" s="37">
        <f>資金収支予算比較表!M88</f>
        <v>-927000</v>
      </c>
    </row>
    <row r="91" spans="1:12" ht="42.75" customHeight="1" thickBot="1" x14ac:dyDescent="0.2">
      <c r="A91" s="196"/>
      <c r="B91" s="204"/>
      <c r="C91" s="180" t="s">
        <v>154</v>
      </c>
      <c r="D91" s="82">
        <f>資金収支予算比較表!E89</f>
        <v>0</v>
      </c>
      <c r="E91" s="48">
        <f>資金収支予算比較表!F89</f>
        <v>0</v>
      </c>
      <c r="F91" s="59">
        <f>資金収支予算比較表!G89</f>
        <v>0</v>
      </c>
      <c r="G91" s="82">
        <f>資金収支予算比較表!H89</f>
        <v>927000</v>
      </c>
      <c r="H91" s="48">
        <f>資金収支予算比較表!I89</f>
        <v>0</v>
      </c>
      <c r="I91" s="59">
        <f>資金収支予算比較表!J89</f>
        <v>-927000</v>
      </c>
      <c r="J91" s="68">
        <f>資金収支予算比較表!K89</f>
        <v>927000</v>
      </c>
      <c r="K91" s="58">
        <f>資金収支予算比較表!L89</f>
        <v>0</v>
      </c>
      <c r="L91" s="59">
        <f>資金収支予算比較表!M89</f>
        <v>-927000</v>
      </c>
    </row>
    <row r="92" spans="1:12" ht="42.75" customHeight="1" x14ac:dyDescent="0.15">
      <c r="A92" s="197"/>
      <c r="B92" s="187" t="s">
        <v>106</v>
      </c>
      <c r="C92" s="175" t="s">
        <v>77</v>
      </c>
      <c r="D92" s="83" t="e">
        <f>資金収支予算比較表!#REF!</f>
        <v>#REF!</v>
      </c>
      <c r="E92" s="53" t="e">
        <f>資金収支予算比較表!#REF!</f>
        <v>#REF!</v>
      </c>
      <c r="F92" s="55" t="e">
        <f>資金収支予算比較表!#REF!</f>
        <v>#REF!</v>
      </c>
      <c r="G92" s="83" t="e">
        <f>資金収支予算比較表!#REF!</f>
        <v>#REF!</v>
      </c>
      <c r="H92" s="53" t="e">
        <f>資金収支予算比較表!#REF!</f>
        <v>#REF!</v>
      </c>
      <c r="I92" s="55" t="e">
        <f>資金収支予算比較表!#REF!</f>
        <v>#REF!</v>
      </c>
      <c r="J92" s="69" t="e">
        <f>資金収支予算比較表!#REF!</f>
        <v>#REF!</v>
      </c>
      <c r="K92" s="54" t="e">
        <f>資金収支予算比較表!#REF!</f>
        <v>#REF!</v>
      </c>
      <c r="L92" s="55" t="e">
        <f>資金収支予算比較表!#REF!</f>
        <v>#REF!</v>
      </c>
    </row>
    <row r="93" spans="1:12" ht="41.25" customHeight="1" x14ac:dyDescent="0.15">
      <c r="A93" s="197"/>
      <c r="B93" s="188"/>
      <c r="C93" s="40" t="s">
        <v>156</v>
      </c>
      <c r="D93" s="80">
        <f>資金収支予算比較表!E90</f>
        <v>26639712</v>
      </c>
      <c r="E93" s="41">
        <f>資金収支予算比較表!F90</f>
        <v>0</v>
      </c>
      <c r="F93" s="81">
        <f>資金収支予算比較表!G90</f>
        <v>-26639712</v>
      </c>
      <c r="G93" s="80">
        <f>資金収支予算比較表!H90</f>
        <v>96419888</v>
      </c>
      <c r="H93" s="41">
        <f>資金収支予算比較表!I90</f>
        <v>2600000</v>
      </c>
      <c r="I93" s="81">
        <f>資金収支予算比較表!J90</f>
        <v>-93819888</v>
      </c>
      <c r="J93" s="162">
        <f>資金収支予算比較表!K90</f>
        <v>123059600</v>
      </c>
      <c r="K93" s="163">
        <f>資金収支予算比較表!L90</f>
        <v>2600000</v>
      </c>
      <c r="L93" s="81">
        <f>資金収支予算比較表!M90</f>
        <v>-120459600</v>
      </c>
    </row>
    <row r="94" spans="1:12" ht="14.25" hidden="1" customHeight="1" x14ac:dyDescent="0.15">
      <c r="A94" s="197"/>
      <c r="B94" s="188"/>
      <c r="C94" s="40" t="s">
        <v>158</v>
      </c>
      <c r="D94" s="80">
        <f>資金収支予算比較表!E91</f>
        <v>26639712</v>
      </c>
      <c r="E94" s="41">
        <f>資金収支予算比較表!F91</f>
        <v>0</v>
      </c>
      <c r="F94" s="81">
        <f>資金収支予算比較表!G91</f>
        <v>-26639712</v>
      </c>
      <c r="G94" s="80">
        <f>資金収支予算比較表!H91</f>
        <v>94449888</v>
      </c>
      <c r="H94" s="41">
        <f>資金収支予算比較表!I91</f>
        <v>0</v>
      </c>
      <c r="I94" s="81">
        <f>資金収支予算比較表!J91</f>
        <v>-94449888</v>
      </c>
      <c r="J94" s="162">
        <f>資金収支予算比較表!K91</f>
        <v>121089600</v>
      </c>
      <c r="K94" s="163">
        <f>資金収支予算比較表!L91</f>
        <v>0</v>
      </c>
      <c r="L94" s="81">
        <f>資金収支予算比較表!M91</f>
        <v>-121089600</v>
      </c>
    </row>
    <row r="95" spans="1:12" ht="24.75" hidden="1" customHeight="1" x14ac:dyDescent="0.15">
      <c r="A95" s="197"/>
      <c r="B95" s="188"/>
      <c r="C95" s="40" t="s">
        <v>157</v>
      </c>
      <c r="D95" s="80">
        <f>資金収支予算比較表!E92</f>
        <v>0</v>
      </c>
      <c r="E95" s="41">
        <f>資金収支予算比較表!F92</f>
        <v>0</v>
      </c>
      <c r="F95" s="81">
        <f>資金収支予算比較表!G92</f>
        <v>0</v>
      </c>
      <c r="G95" s="80">
        <f>資金収支予算比較表!H92</f>
        <v>470000</v>
      </c>
      <c r="H95" s="41">
        <f>資金収支予算比較表!I92</f>
        <v>1300000</v>
      </c>
      <c r="I95" s="81">
        <f>資金収支予算比較表!J92</f>
        <v>830000</v>
      </c>
      <c r="J95" s="162">
        <f>資金収支予算比較表!K92</f>
        <v>470000</v>
      </c>
      <c r="K95" s="163">
        <f>資金収支予算比較表!L92</f>
        <v>1300000</v>
      </c>
      <c r="L95" s="81">
        <f>資金収支予算比較表!M92</f>
        <v>830000</v>
      </c>
    </row>
    <row r="96" spans="1:12" ht="24.75" hidden="1" customHeight="1" x14ac:dyDescent="0.15">
      <c r="A96" s="197"/>
      <c r="B96" s="188"/>
      <c r="C96" s="40" t="s">
        <v>159</v>
      </c>
      <c r="D96" s="80">
        <f>資金収支予算比較表!E93</f>
        <v>0</v>
      </c>
      <c r="E96" s="41">
        <f>資金収支予算比較表!F93</f>
        <v>0</v>
      </c>
      <c r="F96" s="81">
        <f>資金収支予算比較表!G93</f>
        <v>0</v>
      </c>
      <c r="G96" s="80">
        <f>資金収支予算比較表!H93</f>
        <v>1500000</v>
      </c>
      <c r="H96" s="41">
        <f>資金収支予算比較表!I93</f>
        <v>1300000</v>
      </c>
      <c r="I96" s="81">
        <f>資金収支予算比較表!J93</f>
        <v>-200000</v>
      </c>
      <c r="J96" s="162">
        <f>資金収支予算比較表!K93</f>
        <v>1500000</v>
      </c>
      <c r="K96" s="163">
        <f>資金収支予算比較表!L93</f>
        <v>1300000</v>
      </c>
      <c r="L96" s="81">
        <f>資金収支予算比較表!M93</f>
        <v>-200000</v>
      </c>
    </row>
    <row r="97" spans="1:12" ht="39.75" customHeight="1" thickBot="1" x14ac:dyDescent="0.2">
      <c r="A97" s="197"/>
      <c r="B97" s="188"/>
      <c r="C97" s="176" t="s">
        <v>78</v>
      </c>
      <c r="D97" s="82">
        <f>資金収支予算比較表!E94</f>
        <v>0</v>
      </c>
      <c r="E97" s="48">
        <f>資金収支予算比較表!F94</f>
        <v>0</v>
      </c>
      <c r="F97" s="59">
        <f>資金収支予算比較表!G94</f>
        <v>0</v>
      </c>
      <c r="G97" s="82">
        <f>資金収支予算比較表!H94</f>
        <v>1546020</v>
      </c>
      <c r="H97" s="48">
        <f>資金収支予算比較表!I94</f>
        <v>1546020</v>
      </c>
      <c r="I97" s="59">
        <f>資金収支予算比較表!J94</f>
        <v>0</v>
      </c>
      <c r="J97" s="68">
        <f>資金収支予算比較表!K94</f>
        <v>1546020</v>
      </c>
      <c r="K97" s="58">
        <f>資金収支予算比較表!L94</f>
        <v>1546020</v>
      </c>
      <c r="L97" s="59">
        <f>資金収支予算比較表!M94</f>
        <v>0</v>
      </c>
    </row>
    <row r="98" spans="1:12" ht="39.75" customHeight="1" thickBot="1" x14ac:dyDescent="0.2">
      <c r="A98" s="197"/>
      <c r="B98" s="190" t="s">
        <v>79</v>
      </c>
      <c r="C98" s="191"/>
      <c r="D98" s="82">
        <f>資金収支予算比較表!E95</f>
        <v>26639712</v>
      </c>
      <c r="E98" s="48">
        <f>資金収支予算比較表!F95</f>
        <v>0</v>
      </c>
      <c r="F98" s="59">
        <f>資金収支予算比較表!G95</f>
        <v>-26639712</v>
      </c>
      <c r="G98" s="82">
        <f>資金収支予算比較表!H95</f>
        <v>97965908</v>
      </c>
      <c r="H98" s="48">
        <f>資金収支予算比較表!I95</f>
        <v>4146020</v>
      </c>
      <c r="I98" s="59">
        <f>資金収支予算比較表!J95</f>
        <v>-93819888</v>
      </c>
      <c r="J98" s="68">
        <f>資金収支予算比較表!K95</f>
        <v>124605620</v>
      </c>
      <c r="K98" s="58">
        <f>資金収支予算比較表!L95</f>
        <v>4146020</v>
      </c>
      <c r="L98" s="59">
        <f>資金収支予算比較表!M95</f>
        <v>-120459600</v>
      </c>
    </row>
    <row r="99" spans="1:12" ht="42.75" customHeight="1" thickBot="1" x14ac:dyDescent="0.2">
      <c r="A99" s="190" t="s">
        <v>80</v>
      </c>
      <c r="B99" s="194"/>
      <c r="C99" s="194"/>
      <c r="D99" s="79">
        <f>資金収支予算比較表!E96</f>
        <v>-26639712</v>
      </c>
      <c r="E99" s="35">
        <f>資金収支予算比較表!F96</f>
        <v>0</v>
      </c>
      <c r="F99" s="37">
        <f>資金収支予算比較表!G96</f>
        <v>26639712</v>
      </c>
      <c r="G99" s="79">
        <f>資金収支予算比較表!H96</f>
        <v>-97038908</v>
      </c>
      <c r="H99" s="35">
        <f>資金収支予算比較表!I96</f>
        <v>-4146020</v>
      </c>
      <c r="I99" s="37">
        <f>資金収支予算比較表!J96</f>
        <v>92892888</v>
      </c>
      <c r="J99" s="67">
        <f>資金収支予算比較表!K96</f>
        <v>-123678620</v>
      </c>
      <c r="K99" s="36">
        <f>資金収支予算比較表!L96</f>
        <v>-4146020</v>
      </c>
      <c r="L99" s="37">
        <f>資金収支予算比較表!M96</f>
        <v>119532600</v>
      </c>
    </row>
    <row r="100" spans="1:12" ht="40.5" customHeight="1" x14ac:dyDescent="0.15">
      <c r="A100" s="187" t="s">
        <v>103</v>
      </c>
      <c r="B100" s="187" t="s">
        <v>104</v>
      </c>
      <c r="C100" s="175" t="s">
        <v>81</v>
      </c>
      <c r="D100" s="83">
        <f>資金収支予算比較表!E97</f>
        <v>0</v>
      </c>
      <c r="E100" s="53">
        <f>資金収支予算比較表!F97</f>
        <v>0</v>
      </c>
      <c r="F100" s="55">
        <f>資金収支予算比較表!G97</f>
        <v>0</v>
      </c>
      <c r="G100" s="83">
        <f>資金収支予算比較表!H97</f>
        <v>121050000</v>
      </c>
      <c r="H100" s="53">
        <f>資金収支予算比較表!I97</f>
        <v>50000</v>
      </c>
      <c r="I100" s="55">
        <f>資金収支予算比較表!J97</f>
        <v>-121000000</v>
      </c>
      <c r="J100" s="69">
        <f>資金収支予算比較表!K97</f>
        <v>121050000</v>
      </c>
      <c r="K100" s="54">
        <f>資金収支予算比較表!L97</f>
        <v>50000</v>
      </c>
      <c r="L100" s="55">
        <f>資金収支予算比較表!M97</f>
        <v>-121000000</v>
      </c>
    </row>
    <row r="101" spans="1:12" ht="24.75" hidden="1" customHeight="1" x14ac:dyDescent="0.15">
      <c r="A101" s="188"/>
      <c r="B101" s="188"/>
      <c r="C101" s="40" t="s">
        <v>82</v>
      </c>
      <c r="D101" s="80">
        <f>資金収支予算比較表!E98</f>
        <v>0</v>
      </c>
      <c r="E101" s="41">
        <f>資金収支予算比較表!F98</f>
        <v>0</v>
      </c>
      <c r="F101" s="81">
        <f>資金収支予算比較表!G98</f>
        <v>0</v>
      </c>
      <c r="G101" s="80">
        <f>資金収支予算比較表!H98</f>
        <v>50000</v>
      </c>
      <c r="H101" s="41">
        <f>資金収支予算比較表!I98</f>
        <v>50000</v>
      </c>
      <c r="I101" s="81">
        <f>資金収支予算比較表!J98</f>
        <v>0</v>
      </c>
      <c r="J101" s="162">
        <f>資金収支予算比較表!K98</f>
        <v>50000</v>
      </c>
      <c r="K101" s="163">
        <f>資金収支予算比較表!L98</f>
        <v>50000</v>
      </c>
      <c r="L101" s="81">
        <f>資金収支予算比較表!M98</f>
        <v>0</v>
      </c>
    </row>
    <row r="102" spans="1:12" ht="15.75" hidden="1" customHeight="1" x14ac:dyDescent="0.15">
      <c r="A102" s="188"/>
      <c r="B102" s="188"/>
      <c r="C102" s="40" t="s">
        <v>152</v>
      </c>
      <c r="D102" s="80">
        <f>資金収支予算比較表!E99</f>
        <v>0</v>
      </c>
      <c r="E102" s="41">
        <f>資金収支予算比較表!F99</f>
        <v>0</v>
      </c>
      <c r="F102" s="81">
        <f>資金収支予算比較表!G99</f>
        <v>0</v>
      </c>
      <c r="G102" s="80">
        <f>資金収支予算比較表!H99</f>
        <v>121000000</v>
      </c>
      <c r="H102" s="41">
        <f>資金収支予算比較表!I99</f>
        <v>0</v>
      </c>
      <c r="I102" s="81">
        <f>資金収支予算比較表!J99</f>
        <v>-121000000</v>
      </c>
      <c r="J102" s="162">
        <f>資金収支予算比較表!K99</f>
        <v>121000000</v>
      </c>
      <c r="K102" s="163">
        <f>資金収支予算比較表!L99</f>
        <v>0</v>
      </c>
      <c r="L102" s="81">
        <f>資金収支予算比較表!M99</f>
        <v>-121000000</v>
      </c>
    </row>
    <row r="103" spans="1:12" ht="42.75" customHeight="1" thickBot="1" x14ac:dyDescent="0.2">
      <c r="A103" s="188"/>
      <c r="B103" s="188"/>
      <c r="C103" s="176" t="s">
        <v>83</v>
      </c>
      <c r="D103" s="82">
        <f>資金収支予算比較表!E100</f>
        <v>34453612</v>
      </c>
      <c r="E103" s="48">
        <f>資金収支予算比較表!F100</f>
        <v>2333900</v>
      </c>
      <c r="F103" s="59">
        <f>資金収支予算比較表!G100</f>
        <v>-32119712</v>
      </c>
      <c r="G103" s="82">
        <f>資金収支予算比較表!H100</f>
        <v>0</v>
      </c>
      <c r="H103" s="48">
        <f>資金収支予算比較表!I100</f>
        <v>0</v>
      </c>
      <c r="I103" s="59">
        <f>資金収支予算比較表!J100</f>
        <v>0</v>
      </c>
      <c r="J103" s="68">
        <f>資金収支予算比較表!K100</f>
        <v>34453612</v>
      </c>
      <c r="K103" s="58">
        <f>資金収支予算比較表!L100</f>
        <v>2333900</v>
      </c>
      <c r="L103" s="59">
        <f>資金収支予算比較表!M100</f>
        <v>-32119712</v>
      </c>
    </row>
    <row r="104" spans="1:12" ht="45" customHeight="1" thickBot="1" x14ac:dyDescent="0.2">
      <c r="A104" s="188"/>
      <c r="B104" s="190" t="s">
        <v>85</v>
      </c>
      <c r="C104" s="191"/>
      <c r="D104" s="82">
        <f>資金収支予算比較表!E101</f>
        <v>34453612</v>
      </c>
      <c r="E104" s="48">
        <f>資金収支予算比較表!F101</f>
        <v>2333900</v>
      </c>
      <c r="F104" s="59">
        <f>資金収支予算比較表!G101</f>
        <v>-32119712</v>
      </c>
      <c r="G104" s="82">
        <f>資金収支予算比較表!H101</f>
        <v>121050000</v>
      </c>
      <c r="H104" s="48">
        <f>資金収支予算比較表!I101</f>
        <v>50000</v>
      </c>
      <c r="I104" s="59">
        <f>資金収支予算比較表!J101</f>
        <v>-121000000</v>
      </c>
      <c r="J104" s="68">
        <f>資金収支予算比較表!K101</f>
        <v>155503612</v>
      </c>
      <c r="K104" s="58">
        <f>資金収支予算比較表!L101</f>
        <v>2383900</v>
      </c>
      <c r="L104" s="59">
        <f>資金収支予算比較表!M101</f>
        <v>-153119712</v>
      </c>
    </row>
    <row r="105" spans="1:12" ht="42.75" customHeight="1" x14ac:dyDescent="0.15">
      <c r="A105" s="188"/>
      <c r="B105" s="187" t="s">
        <v>106</v>
      </c>
      <c r="C105" s="175" t="s">
        <v>86</v>
      </c>
      <c r="D105" s="83">
        <f>資金収支予算比較表!E102</f>
        <v>32000</v>
      </c>
      <c r="E105" s="53">
        <f>資金収支予算比較表!F102</f>
        <v>32000</v>
      </c>
      <c r="F105" s="55">
        <f>資金収支予算比較表!G102</f>
        <v>0</v>
      </c>
      <c r="G105" s="83">
        <f>資金収支予算比較表!H102</f>
        <v>580000</v>
      </c>
      <c r="H105" s="53">
        <f>資金収支予算比較表!I102</f>
        <v>580000</v>
      </c>
      <c r="I105" s="55">
        <f>資金収支予算比較表!J102</f>
        <v>0</v>
      </c>
      <c r="J105" s="69">
        <f>資金収支予算比較表!K102</f>
        <v>612000</v>
      </c>
      <c r="K105" s="54">
        <f>資金収支予算比較表!L102</f>
        <v>612000</v>
      </c>
      <c r="L105" s="55">
        <f>資金収支予算比較表!M102</f>
        <v>0</v>
      </c>
    </row>
    <row r="106" spans="1:12" ht="24.75" hidden="1" customHeight="1" x14ac:dyDescent="0.15">
      <c r="A106" s="188"/>
      <c r="B106" s="188"/>
      <c r="C106" s="40" t="s">
        <v>87</v>
      </c>
      <c r="D106" s="80">
        <f>資金収支予算比較表!E103</f>
        <v>32000</v>
      </c>
      <c r="E106" s="41">
        <f>資金収支予算比較表!F103</f>
        <v>32000</v>
      </c>
      <c r="F106" s="81">
        <f>資金収支予算比較表!G103</f>
        <v>0</v>
      </c>
      <c r="G106" s="80">
        <f>資金収支予算比較表!H103</f>
        <v>580000</v>
      </c>
      <c r="H106" s="41">
        <f>資金収支予算比較表!I103</f>
        <v>580000</v>
      </c>
      <c r="I106" s="81">
        <f>資金収支予算比較表!J103</f>
        <v>0</v>
      </c>
      <c r="J106" s="162">
        <f>資金収支予算比較表!K103</f>
        <v>612000</v>
      </c>
      <c r="K106" s="163">
        <f>資金収支予算比較表!L103</f>
        <v>612000</v>
      </c>
      <c r="L106" s="81">
        <f>資金収支予算比較表!M103</f>
        <v>0</v>
      </c>
    </row>
    <row r="107" spans="1:12" ht="42" customHeight="1" x14ac:dyDescent="0.15">
      <c r="A107" s="188"/>
      <c r="B107" s="188"/>
      <c r="C107" s="40" t="s">
        <v>88</v>
      </c>
      <c r="D107" s="80">
        <f>資金収支予算比較表!E104</f>
        <v>0</v>
      </c>
      <c r="E107" s="41">
        <f>資金収支予算比較表!F104</f>
        <v>0</v>
      </c>
      <c r="F107" s="81">
        <f>資金収支予算比較表!G104</f>
        <v>0</v>
      </c>
      <c r="G107" s="80">
        <f>資金収支予算比較表!H104</f>
        <v>34453612</v>
      </c>
      <c r="H107" s="41">
        <f>資金収支予算比較表!I104</f>
        <v>2333900</v>
      </c>
      <c r="I107" s="81">
        <f>資金収支予算比較表!J104</f>
        <v>-32119712</v>
      </c>
      <c r="J107" s="162">
        <f>資金収支予算比較表!K104</f>
        <v>34453612</v>
      </c>
      <c r="K107" s="163">
        <f>資金収支予算比較表!L104</f>
        <v>2333900</v>
      </c>
      <c r="L107" s="81">
        <f>資金収支予算比較表!M104</f>
        <v>-32119712</v>
      </c>
    </row>
    <row r="108" spans="1:12" ht="42" customHeight="1" x14ac:dyDescent="0.15">
      <c r="A108" s="188"/>
      <c r="B108" s="188"/>
      <c r="C108" s="40" t="s">
        <v>141</v>
      </c>
      <c r="D108" s="80" t="e">
        <f>資金収支予算比較表!#REF!</f>
        <v>#REF!</v>
      </c>
      <c r="E108" s="41" t="e">
        <f>資金収支予算比較表!#REF!</f>
        <v>#REF!</v>
      </c>
      <c r="F108" s="81" t="e">
        <f>資金収支予算比較表!#REF!</f>
        <v>#REF!</v>
      </c>
      <c r="G108" s="80" t="e">
        <f>資金収支予算比較表!#REF!</f>
        <v>#REF!</v>
      </c>
      <c r="H108" s="41" t="e">
        <f>資金収支予算比較表!#REF!</f>
        <v>#REF!</v>
      </c>
      <c r="I108" s="81" t="e">
        <f>資金収支予算比較表!#REF!</f>
        <v>#REF!</v>
      </c>
      <c r="J108" s="162" t="e">
        <f>資金収支予算比較表!#REF!</f>
        <v>#REF!</v>
      </c>
      <c r="K108" s="163" t="e">
        <f>資金収支予算比較表!#REF!</f>
        <v>#REF!</v>
      </c>
      <c r="L108" s="81" t="e">
        <f>資金収支予算比較表!#REF!</f>
        <v>#REF!</v>
      </c>
    </row>
    <row r="109" spans="1:12" ht="42" customHeight="1" thickBot="1" x14ac:dyDescent="0.2">
      <c r="A109" s="188"/>
      <c r="B109" s="172"/>
      <c r="C109" s="176" t="s">
        <v>147</v>
      </c>
      <c r="D109" s="82" t="e">
        <f>資金収支予算比較表!#REF!</f>
        <v>#REF!</v>
      </c>
      <c r="E109" s="48" t="e">
        <f>資金収支予算比較表!#REF!</f>
        <v>#REF!</v>
      </c>
      <c r="F109" s="59" t="e">
        <f>資金収支予算比較表!#REF!</f>
        <v>#REF!</v>
      </c>
      <c r="G109" s="82" t="e">
        <f>資金収支予算比較表!#REF!</f>
        <v>#REF!</v>
      </c>
      <c r="H109" s="48" t="e">
        <f>資金収支予算比較表!#REF!</f>
        <v>#REF!</v>
      </c>
      <c r="I109" s="59" t="e">
        <f>資金収支予算比較表!#REF!</f>
        <v>#REF!</v>
      </c>
      <c r="J109" s="68" t="e">
        <f>資金収支予算比較表!#REF!</f>
        <v>#REF!</v>
      </c>
      <c r="K109" s="58" t="e">
        <f>資金収支予算比較表!#REF!</f>
        <v>#REF!</v>
      </c>
      <c r="L109" s="59" t="e">
        <f>資金収支予算比較表!#REF!</f>
        <v>#REF!</v>
      </c>
    </row>
    <row r="110" spans="1:12" ht="42.75" customHeight="1" thickBot="1" x14ac:dyDescent="0.2">
      <c r="A110" s="188"/>
      <c r="B110" s="190" t="s">
        <v>90</v>
      </c>
      <c r="C110" s="191"/>
      <c r="D110" s="82">
        <f>資金収支予算比較表!E105</f>
        <v>32000</v>
      </c>
      <c r="E110" s="48">
        <f>資金収支予算比較表!F105</f>
        <v>32000</v>
      </c>
      <c r="F110" s="59">
        <f>資金収支予算比較表!G105</f>
        <v>0</v>
      </c>
      <c r="G110" s="82">
        <f>資金収支予算比較表!H105</f>
        <v>35033612</v>
      </c>
      <c r="H110" s="48">
        <f>資金収支予算比較表!I105</f>
        <v>2913900</v>
      </c>
      <c r="I110" s="59">
        <f>資金収支予算比較表!J105</f>
        <v>-32119712</v>
      </c>
      <c r="J110" s="68">
        <f>資金収支予算比較表!K105</f>
        <v>35065612</v>
      </c>
      <c r="K110" s="58">
        <f>資金収支予算比較表!L105</f>
        <v>2945900</v>
      </c>
      <c r="L110" s="59">
        <f>資金収支予算比較表!M105</f>
        <v>-32119712</v>
      </c>
    </row>
    <row r="111" spans="1:12" ht="42.75" customHeight="1" thickBot="1" x14ac:dyDescent="0.2">
      <c r="A111" s="190" t="s">
        <v>91</v>
      </c>
      <c r="B111" s="191"/>
      <c r="C111" s="191"/>
      <c r="D111" s="82">
        <f>資金収支予算比較表!E106</f>
        <v>34421612</v>
      </c>
      <c r="E111" s="48">
        <f>資金収支予算比較表!F106</f>
        <v>2301900</v>
      </c>
      <c r="F111" s="59">
        <f>資金収支予算比較表!G106</f>
        <v>-32119712</v>
      </c>
      <c r="G111" s="82">
        <f>資金収支予算比較表!H106</f>
        <v>86016388</v>
      </c>
      <c r="H111" s="48">
        <f>資金収支予算比較表!I106</f>
        <v>-2863900</v>
      </c>
      <c r="I111" s="59">
        <f>資金収支予算比較表!J106</f>
        <v>-88880288</v>
      </c>
      <c r="J111" s="68">
        <f>資金収支予算比較表!K106</f>
        <v>120438000</v>
      </c>
      <c r="K111" s="58">
        <f>資金収支予算比較表!L106</f>
        <v>-562000</v>
      </c>
      <c r="L111" s="59">
        <f>資金収支予算比較表!M106</f>
        <v>-121000000</v>
      </c>
    </row>
    <row r="112" spans="1:12" ht="42.75" customHeight="1" thickBot="1" x14ac:dyDescent="0.2">
      <c r="A112" s="185" t="s">
        <v>92</v>
      </c>
      <c r="B112" s="186"/>
      <c r="C112" s="186"/>
      <c r="D112" s="79">
        <f>資金収支予算比較表!E107</f>
        <v>0</v>
      </c>
      <c r="E112" s="35">
        <f>資金収支予算比較表!F107</f>
        <v>0</v>
      </c>
      <c r="F112" s="37">
        <f>資金収支予算比較表!G107</f>
        <v>0</v>
      </c>
      <c r="G112" s="79">
        <f>資金収支予算比較表!H107</f>
        <v>0</v>
      </c>
      <c r="H112" s="35">
        <f>資金収支予算比較表!I107</f>
        <v>2807082</v>
      </c>
      <c r="I112" s="37">
        <f>資金収支予算比較表!J107</f>
        <v>2807082</v>
      </c>
      <c r="J112" s="67">
        <f>資金収支予算比較表!K107</f>
        <v>0</v>
      </c>
      <c r="K112" s="36">
        <f>資金収支予算比較表!L107</f>
        <v>2807082</v>
      </c>
      <c r="L112" s="37">
        <f>資金収支予算比較表!M107</f>
        <v>2807082</v>
      </c>
    </row>
    <row r="113" spans="1:12" ht="42.75" customHeight="1" thickBot="1" x14ac:dyDescent="0.2">
      <c r="A113" s="185" t="s">
        <v>93</v>
      </c>
      <c r="B113" s="186"/>
      <c r="C113" s="186"/>
      <c r="D113" s="79">
        <f>資金収支予算比較表!E108</f>
        <v>0</v>
      </c>
      <c r="E113" s="35">
        <f>資金収支予算比較表!F108</f>
        <v>0</v>
      </c>
      <c r="F113" s="37">
        <f>資金収支予算比較表!G108</f>
        <v>0</v>
      </c>
      <c r="G113" s="79">
        <f>資金収支予算比較表!H108</f>
        <v>-21885518</v>
      </c>
      <c r="H113" s="35">
        <f>資金収支予算比較表!I108</f>
        <v>0</v>
      </c>
      <c r="I113" s="37">
        <f>資金収支予算比較表!J108</f>
        <v>21885518</v>
      </c>
      <c r="J113" s="67">
        <f>資金収支予算比較表!K108</f>
        <v>-21885518</v>
      </c>
      <c r="K113" s="36">
        <f>資金収支予算比較表!L108</f>
        <v>0</v>
      </c>
      <c r="L113" s="37">
        <f>資金収支予算比較表!M108</f>
        <v>21885518</v>
      </c>
    </row>
    <row r="114" spans="1:12" ht="42.75" customHeight="1" thickBot="1" x14ac:dyDescent="0.2">
      <c r="A114" s="185" t="s">
        <v>94</v>
      </c>
      <c r="B114" s="186"/>
      <c r="C114" s="186"/>
      <c r="D114" s="79">
        <f>資金収支予算比較表!E109</f>
        <v>1544053</v>
      </c>
      <c r="E114" s="35">
        <f>資金収支予算比較表!F109</f>
        <v>1544053</v>
      </c>
      <c r="F114" s="37">
        <f>資金収支予算比較表!G109</f>
        <v>0</v>
      </c>
      <c r="G114" s="79">
        <f>資金収支予算比較表!H109</f>
        <v>176206138</v>
      </c>
      <c r="H114" s="35">
        <f>資金収支予算比較表!I109</f>
        <v>154320620</v>
      </c>
      <c r="I114" s="37">
        <f>資金収支予算比較表!J109</f>
        <v>-21885518</v>
      </c>
      <c r="J114" s="67">
        <f>資金収支予算比較表!K109</f>
        <v>177750191</v>
      </c>
      <c r="K114" s="36">
        <f>資金収支予算比較表!L109</f>
        <v>155864673</v>
      </c>
      <c r="L114" s="37">
        <f>資金収支予算比較表!M109</f>
        <v>-21885518</v>
      </c>
    </row>
    <row r="115" spans="1:12" ht="42.75" customHeight="1" thickBot="1" x14ac:dyDescent="0.2">
      <c r="A115" s="185" t="s">
        <v>95</v>
      </c>
      <c r="B115" s="186"/>
      <c r="C115" s="186"/>
      <c r="D115" s="79">
        <f>資金収支予算比較表!E110</f>
        <v>1544053</v>
      </c>
      <c r="E115" s="35">
        <f>資金収支予算比較表!F110</f>
        <v>1544053</v>
      </c>
      <c r="F115" s="37">
        <f>資金収支予算比較表!G110</f>
        <v>0</v>
      </c>
      <c r="G115" s="79">
        <f>資金収支予算比較表!H110</f>
        <v>154320620</v>
      </c>
      <c r="H115" s="35">
        <f>資金収支予算比較表!I110</f>
        <v>154320620</v>
      </c>
      <c r="I115" s="37">
        <f>資金収支予算比較表!J110</f>
        <v>0</v>
      </c>
      <c r="J115" s="67">
        <f>資金収支予算比較表!K110</f>
        <v>155864673</v>
      </c>
      <c r="K115" s="36">
        <f>資金収支予算比較表!L110</f>
        <v>155864673</v>
      </c>
      <c r="L115" s="37">
        <f>資金収支予算比較表!M110</f>
        <v>0</v>
      </c>
    </row>
    <row r="116" spans="1:12" x14ac:dyDescent="0.15">
      <c r="C116" s="4"/>
      <c r="D116" s="3"/>
      <c r="E116" s="3"/>
      <c r="F116" s="3"/>
      <c r="G116" s="3"/>
      <c r="H116" s="3"/>
      <c r="I116" s="3"/>
      <c r="J116" s="3"/>
    </row>
  </sheetData>
  <mergeCells count="35">
    <mergeCell ref="A113:C113"/>
    <mergeCell ref="A114:C114"/>
    <mergeCell ref="A115:C115"/>
    <mergeCell ref="A2:L3"/>
    <mergeCell ref="A9:A88"/>
    <mergeCell ref="B9:B45"/>
    <mergeCell ref="B46:C46"/>
    <mergeCell ref="B47:B87"/>
    <mergeCell ref="B88:C88"/>
    <mergeCell ref="C5:C8"/>
    <mergeCell ref="J5:L6"/>
    <mergeCell ref="D6:F6"/>
    <mergeCell ref="G6:I6"/>
    <mergeCell ref="D7:D8"/>
    <mergeCell ref="E7:E8"/>
    <mergeCell ref="F7:F8"/>
    <mergeCell ref="L7:L8"/>
    <mergeCell ref="A89:C89"/>
    <mergeCell ref="A90:A98"/>
    <mergeCell ref="B90:B91"/>
    <mergeCell ref="B92:B97"/>
    <mergeCell ref="B98:C98"/>
    <mergeCell ref="G7:G8"/>
    <mergeCell ref="H7:H8"/>
    <mergeCell ref="I7:I8"/>
    <mergeCell ref="J7:J8"/>
    <mergeCell ref="K7:K8"/>
    <mergeCell ref="A99:C99"/>
    <mergeCell ref="A100:A110"/>
    <mergeCell ref="B100:B103"/>
    <mergeCell ref="B104:C104"/>
    <mergeCell ref="A112:C112"/>
    <mergeCell ref="A111:C111"/>
    <mergeCell ref="B105:B108"/>
    <mergeCell ref="B110:C110"/>
  </mergeCells>
  <phoneticPr fontId="4"/>
  <pageMargins left="0.78700000000000003" right="0.78700000000000003" top="0.98399999999999999" bottom="0.98399999999999999" header="0.51200000000000001" footer="0.51200000000000001"/>
  <pageSetup paperSize="9" scale="44"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75" zoomScaleNormal="75" workbookViewId="0">
      <selection activeCell="H16" sqref="H16"/>
    </sheetView>
  </sheetViews>
  <sheetFormatPr defaultRowHeight="13.5" x14ac:dyDescent="0.15"/>
  <cols>
    <col min="1" max="1" width="8.875" customWidth="1"/>
    <col min="2" max="2" width="4.5" customWidth="1"/>
    <col min="3" max="3" width="37.75" style="1" customWidth="1"/>
    <col min="4" max="12" width="17.125" customWidth="1"/>
  </cols>
  <sheetData>
    <row r="1" spans="1:16" ht="24.75" customHeight="1" x14ac:dyDescent="0.15"/>
    <row r="2" spans="1:16" ht="13.5" customHeight="1" x14ac:dyDescent="0.15">
      <c r="A2" s="205" t="s">
        <v>107</v>
      </c>
      <c r="B2" s="205"/>
      <c r="C2" s="205"/>
      <c r="D2" s="205"/>
      <c r="E2" s="205"/>
      <c r="F2" s="205"/>
      <c r="G2" s="205"/>
      <c r="H2" s="205"/>
      <c r="I2" s="205"/>
      <c r="J2" s="205"/>
      <c r="K2" s="205"/>
      <c r="L2" s="205"/>
      <c r="M2" s="205"/>
      <c r="N2" s="205"/>
      <c r="O2" s="205"/>
      <c r="P2" s="205"/>
    </row>
    <row r="3" spans="1:16" ht="13.5" customHeight="1" x14ac:dyDescent="0.15">
      <c r="A3" s="205"/>
      <c r="B3" s="205"/>
      <c r="C3" s="205"/>
      <c r="D3" s="205"/>
      <c r="E3" s="205"/>
      <c r="F3" s="205"/>
      <c r="G3" s="205"/>
      <c r="H3" s="205"/>
      <c r="I3" s="205"/>
      <c r="J3" s="205"/>
      <c r="K3" s="205"/>
      <c r="L3" s="205"/>
      <c r="M3" s="205"/>
      <c r="N3" s="205"/>
      <c r="O3" s="205"/>
      <c r="P3" s="205"/>
    </row>
    <row r="4" spans="1:16" ht="14.25" thickBot="1" x14ac:dyDescent="0.2">
      <c r="C4" s="2"/>
    </row>
    <row r="5" spans="1:16" ht="18.75" customHeight="1" thickBot="1" x14ac:dyDescent="0.2">
      <c r="C5" s="222" t="s">
        <v>0</v>
      </c>
      <c r="D5" s="70"/>
      <c r="E5" s="71"/>
      <c r="F5" s="71"/>
      <c r="G5" s="71"/>
      <c r="H5" s="71"/>
      <c r="I5" s="71"/>
      <c r="J5" s="209" t="s">
        <v>101</v>
      </c>
      <c r="K5" s="209"/>
      <c r="L5" s="210"/>
    </row>
    <row r="6" spans="1:16" ht="18.75" customHeight="1" x14ac:dyDescent="0.15">
      <c r="C6" s="223"/>
      <c r="D6" s="217" t="s">
        <v>96</v>
      </c>
      <c r="E6" s="218"/>
      <c r="F6" s="219"/>
      <c r="G6" s="217" t="s">
        <v>97</v>
      </c>
      <c r="H6" s="220"/>
      <c r="I6" s="221"/>
      <c r="J6" s="211"/>
      <c r="K6" s="211"/>
      <c r="L6" s="212"/>
    </row>
    <row r="7" spans="1:16" ht="18.75" customHeight="1" x14ac:dyDescent="0.15">
      <c r="C7" s="223"/>
      <c r="D7" s="215" t="s">
        <v>98</v>
      </c>
      <c r="E7" s="183" t="s">
        <v>100</v>
      </c>
      <c r="F7" s="213" t="s">
        <v>99</v>
      </c>
      <c r="G7" s="215" t="s">
        <v>98</v>
      </c>
      <c r="H7" s="231" t="s">
        <v>100</v>
      </c>
      <c r="I7" s="240" t="s">
        <v>99</v>
      </c>
      <c r="J7" s="241" t="s">
        <v>98</v>
      </c>
      <c r="K7" s="243" t="s">
        <v>100</v>
      </c>
      <c r="L7" s="245" t="s">
        <v>99</v>
      </c>
    </row>
    <row r="8" spans="1:16" ht="18.75" customHeight="1" thickBot="1" x14ac:dyDescent="0.2">
      <c r="C8" s="223"/>
      <c r="D8" s="230"/>
      <c r="E8" s="228"/>
      <c r="F8" s="229"/>
      <c r="G8" s="230"/>
      <c r="H8" s="183"/>
      <c r="I8" s="213"/>
      <c r="J8" s="242"/>
      <c r="K8" s="244"/>
      <c r="L8" s="246"/>
    </row>
    <row r="9" spans="1:16" ht="28.5" customHeight="1" thickTop="1" x14ac:dyDescent="0.15">
      <c r="A9" s="247" t="s">
        <v>102</v>
      </c>
      <c r="B9" s="248" t="s">
        <v>104</v>
      </c>
      <c r="C9" s="97" t="s">
        <v>1</v>
      </c>
      <c r="D9" s="110">
        <v>0</v>
      </c>
      <c r="E9" s="111">
        <f>D9+F9</f>
        <v>0</v>
      </c>
      <c r="F9" s="112"/>
      <c r="G9" s="110">
        <v>389710000</v>
      </c>
      <c r="H9" s="111">
        <f>G9+I9</f>
        <v>374010000</v>
      </c>
      <c r="I9" s="112">
        <f>I10+I13+I16</f>
        <v>-15700000</v>
      </c>
      <c r="J9" s="113">
        <v>389710000</v>
      </c>
      <c r="K9" s="114">
        <f>J9+L9</f>
        <v>374010000</v>
      </c>
      <c r="L9" s="112">
        <f t="shared" ref="L9:L32" si="0">F9+I9</f>
        <v>-15700000</v>
      </c>
    </row>
    <row r="10" spans="1:16" ht="28.5" customHeight="1" x14ac:dyDescent="0.15">
      <c r="A10" s="237"/>
      <c r="B10" s="249"/>
      <c r="C10" s="158" t="s">
        <v>126</v>
      </c>
      <c r="D10" s="120">
        <v>0</v>
      </c>
      <c r="E10" s="121">
        <v>0</v>
      </c>
      <c r="F10" s="122"/>
      <c r="G10" s="120">
        <v>95400000</v>
      </c>
      <c r="H10" s="121">
        <f>G10+I10</f>
        <v>93100000</v>
      </c>
      <c r="I10" s="122">
        <v>-2300000</v>
      </c>
      <c r="J10" s="123">
        <v>95400000</v>
      </c>
      <c r="K10" s="124">
        <f t="shared" ref="K10:K32" si="1">J10+L10</f>
        <v>93100000</v>
      </c>
      <c r="L10" s="122">
        <f t="shared" si="0"/>
        <v>-2300000</v>
      </c>
    </row>
    <row r="11" spans="1:16" ht="28.5" customHeight="1" x14ac:dyDescent="0.15">
      <c r="A11" s="237"/>
      <c r="B11" s="249"/>
      <c r="C11" s="159" t="s">
        <v>127</v>
      </c>
      <c r="D11" s="125">
        <v>0</v>
      </c>
      <c r="E11" s="126">
        <f t="shared" ref="E11:E32" si="2">D11+F11</f>
        <v>0</v>
      </c>
      <c r="F11" s="127"/>
      <c r="G11" s="125">
        <v>7800000</v>
      </c>
      <c r="H11" s="126">
        <f t="shared" ref="H11:H32" si="3">G11+I11</f>
        <v>5500000</v>
      </c>
      <c r="I11" s="127">
        <v>-2300000</v>
      </c>
      <c r="J11" s="128">
        <v>7800000</v>
      </c>
      <c r="K11" s="129">
        <f t="shared" si="1"/>
        <v>5500000</v>
      </c>
      <c r="L11" s="127">
        <f t="shared" si="0"/>
        <v>-2300000</v>
      </c>
      <c r="M11" t="s">
        <v>116</v>
      </c>
    </row>
    <row r="12" spans="1:16" ht="28.5" customHeight="1" x14ac:dyDescent="0.15">
      <c r="A12" s="237"/>
      <c r="B12" s="249"/>
      <c r="C12" s="159" t="s">
        <v>140</v>
      </c>
      <c r="D12" s="125">
        <v>0</v>
      </c>
      <c r="E12" s="126">
        <f>D12+F12</f>
        <v>0</v>
      </c>
      <c r="F12" s="127"/>
      <c r="G12" s="125">
        <v>87600000</v>
      </c>
      <c r="H12" s="126">
        <f>G12+I12</f>
        <v>87600000</v>
      </c>
      <c r="I12" s="127"/>
      <c r="J12" s="128">
        <v>87600000</v>
      </c>
      <c r="K12" s="129">
        <f>J12+L12</f>
        <v>87600000</v>
      </c>
      <c r="L12" s="127">
        <f>F12+I12</f>
        <v>0</v>
      </c>
    </row>
    <row r="13" spans="1:16" ht="28.5" customHeight="1" x14ac:dyDescent="0.15">
      <c r="A13" s="237"/>
      <c r="B13" s="249"/>
      <c r="C13" s="159" t="s">
        <v>128</v>
      </c>
      <c r="D13" s="125">
        <v>0</v>
      </c>
      <c r="E13" s="126">
        <f>D13+F13</f>
        <v>0</v>
      </c>
      <c r="F13" s="127"/>
      <c r="G13" s="125">
        <v>75010000</v>
      </c>
      <c r="H13" s="126">
        <f t="shared" si="3"/>
        <v>61610000</v>
      </c>
      <c r="I13" s="127">
        <f>SUM(I14:I15)</f>
        <v>-13400000</v>
      </c>
      <c r="J13" s="128">
        <v>75010000</v>
      </c>
      <c r="K13" s="129">
        <f t="shared" si="1"/>
        <v>61610000</v>
      </c>
      <c r="L13" s="127">
        <f t="shared" si="0"/>
        <v>-13400000</v>
      </c>
    </row>
    <row r="14" spans="1:16" s="3" customFormat="1" ht="28.5" customHeight="1" x14ac:dyDescent="0.15">
      <c r="A14" s="237"/>
      <c r="B14" s="249"/>
      <c r="C14" s="159" t="s">
        <v>129</v>
      </c>
      <c r="D14" s="125">
        <v>0</v>
      </c>
      <c r="E14" s="126">
        <f t="shared" si="2"/>
        <v>0</v>
      </c>
      <c r="F14" s="127"/>
      <c r="G14" s="125">
        <v>27700000</v>
      </c>
      <c r="H14" s="126">
        <f t="shared" si="3"/>
        <v>14300000</v>
      </c>
      <c r="I14" s="127">
        <v>-13400000</v>
      </c>
      <c r="J14" s="128">
        <v>27700000</v>
      </c>
      <c r="K14" s="129">
        <f t="shared" si="1"/>
        <v>14300000</v>
      </c>
      <c r="L14" s="127">
        <f t="shared" si="0"/>
        <v>-13400000</v>
      </c>
      <c r="M14" s="232" t="s">
        <v>119</v>
      </c>
      <c r="N14" s="233"/>
      <c r="O14" s="233"/>
      <c r="P14" s="233"/>
    </row>
    <row r="15" spans="1:16" s="3" customFormat="1" ht="28.5" customHeight="1" x14ac:dyDescent="0.15">
      <c r="A15" s="237"/>
      <c r="B15" s="249"/>
      <c r="C15" s="159" t="s">
        <v>121</v>
      </c>
      <c r="D15" s="125">
        <v>0</v>
      </c>
      <c r="E15" s="126">
        <f t="shared" si="2"/>
        <v>0</v>
      </c>
      <c r="F15" s="127"/>
      <c r="G15" s="125">
        <v>47310000</v>
      </c>
      <c r="H15" s="126">
        <f t="shared" si="3"/>
        <v>47310000</v>
      </c>
      <c r="I15" s="127"/>
      <c r="J15" s="128">
        <v>47310000</v>
      </c>
      <c r="K15" s="129">
        <f t="shared" si="1"/>
        <v>47310000</v>
      </c>
      <c r="L15" s="127">
        <f t="shared" si="0"/>
        <v>0</v>
      </c>
      <c r="M15" s="232"/>
      <c r="N15" s="233"/>
      <c r="O15" s="233"/>
      <c r="P15" s="233"/>
    </row>
    <row r="16" spans="1:16" ht="28.5" customHeight="1" x14ac:dyDescent="0.15">
      <c r="A16" s="237"/>
      <c r="B16" s="249"/>
      <c r="C16" s="160" t="s">
        <v>122</v>
      </c>
      <c r="D16" s="130">
        <v>0</v>
      </c>
      <c r="E16" s="131">
        <f>D16+F16</f>
        <v>0</v>
      </c>
      <c r="F16" s="132"/>
      <c r="G16" s="130">
        <v>219300000</v>
      </c>
      <c r="H16" s="131">
        <f>G16+I16</f>
        <v>219300000</v>
      </c>
      <c r="I16" s="132"/>
      <c r="J16" s="133">
        <v>219300000</v>
      </c>
      <c r="K16" s="134">
        <f>J16+L16</f>
        <v>219300000</v>
      </c>
      <c r="L16" s="132">
        <f>F16+I16</f>
        <v>0</v>
      </c>
      <c r="M16" s="157"/>
      <c r="N16" s="87"/>
      <c r="O16" s="87"/>
      <c r="P16" s="87"/>
    </row>
    <row r="17" spans="1:13" ht="28.5" customHeight="1" x14ac:dyDescent="0.15">
      <c r="A17" s="237"/>
      <c r="B17" s="249"/>
      <c r="C17" s="99" t="s">
        <v>29</v>
      </c>
      <c r="D17" s="120">
        <v>280000</v>
      </c>
      <c r="E17" s="121">
        <f>D17+F17</f>
        <v>280000</v>
      </c>
      <c r="F17" s="122"/>
      <c r="G17" s="120">
        <v>2890000</v>
      </c>
      <c r="H17" s="121">
        <f t="shared" si="3"/>
        <v>3390000</v>
      </c>
      <c r="I17" s="122">
        <f>SUM(I18:I18)</f>
        <v>500000</v>
      </c>
      <c r="J17" s="123">
        <v>3170000</v>
      </c>
      <c r="K17" s="124">
        <f t="shared" si="1"/>
        <v>3670000</v>
      </c>
      <c r="L17" s="122">
        <f t="shared" si="0"/>
        <v>500000</v>
      </c>
    </row>
    <row r="18" spans="1:13" ht="28.5" customHeight="1" x14ac:dyDescent="0.15">
      <c r="A18" s="237"/>
      <c r="B18" s="249"/>
      <c r="C18" s="100" t="s">
        <v>130</v>
      </c>
      <c r="D18" s="125">
        <v>80000</v>
      </c>
      <c r="E18" s="126">
        <f t="shared" si="2"/>
        <v>80000</v>
      </c>
      <c r="F18" s="127"/>
      <c r="G18" s="125">
        <v>220000</v>
      </c>
      <c r="H18" s="126">
        <f t="shared" si="3"/>
        <v>720000</v>
      </c>
      <c r="I18" s="127">
        <v>500000</v>
      </c>
      <c r="J18" s="128">
        <v>300000</v>
      </c>
      <c r="K18" s="129">
        <f t="shared" si="1"/>
        <v>800000</v>
      </c>
      <c r="L18" s="127">
        <f t="shared" si="0"/>
        <v>500000</v>
      </c>
      <c r="M18" t="s">
        <v>115</v>
      </c>
    </row>
    <row r="19" spans="1:13" ht="28.5" customHeight="1" x14ac:dyDescent="0.15">
      <c r="A19" s="237"/>
      <c r="B19" s="102"/>
      <c r="C19" s="100" t="s">
        <v>122</v>
      </c>
      <c r="D19" s="125">
        <v>200000</v>
      </c>
      <c r="E19" s="126">
        <f>D19+F19</f>
        <v>200000</v>
      </c>
      <c r="F19" s="127"/>
      <c r="G19" s="125">
        <v>2670000</v>
      </c>
      <c r="H19" s="126">
        <f>G19+I19</f>
        <v>2670000</v>
      </c>
      <c r="I19" s="127"/>
      <c r="J19" s="128">
        <v>2870000</v>
      </c>
      <c r="K19" s="129">
        <f>J19+L19</f>
        <v>2870000</v>
      </c>
      <c r="L19" s="127">
        <f>F19+I19</f>
        <v>0</v>
      </c>
    </row>
    <row r="20" spans="1:13" ht="28.5" customHeight="1" thickBot="1" x14ac:dyDescent="0.2">
      <c r="A20" s="237"/>
      <c r="B20" s="102"/>
      <c r="C20" s="156" t="s">
        <v>120</v>
      </c>
      <c r="D20" s="151">
        <v>23729800</v>
      </c>
      <c r="E20" s="152">
        <f>D20+F20</f>
        <v>23729800</v>
      </c>
      <c r="F20" s="153"/>
      <c r="G20" s="151">
        <v>1381200</v>
      </c>
      <c r="H20" s="152">
        <f>G20+I20</f>
        <v>1381200</v>
      </c>
      <c r="I20" s="153"/>
      <c r="J20" s="154">
        <v>25111000</v>
      </c>
      <c r="K20" s="155">
        <f>J20+L20</f>
        <v>25111000</v>
      </c>
      <c r="L20" s="153">
        <f>F20+I20</f>
        <v>0</v>
      </c>
    </row>
    <row r="21" spans="1:13" ht="34.5" customHeight="1" thickTop="1" thickBot="1" x14ac:dyDescent="0.2">
      <c r="A21" s="237"/>
      <c r="B21" s="234" t="s">
        <v>33</v>
      </c>
      <c r="C21" s="235"/>
      <c r="D21" s="88">
        <v>24009800</v>
      </c>
      <c r="E21" s="89">
        <f>D21+F21</f>
        <v>24009800</v>
      </c>
      <c r="F21" s="90"/>
      <c r="G21" s="88">
        <v>393981200</v>
      </c>
      <c r="H21" s="89">
        <f>G21+I21</f>
        <v>378781200</v>
      </c>
      <c r="I21" s="90">
        <f>I9+I17+I20</f>
        <v>-15200000</v>
      </c>
      <c r="J21" s="91">
        <v>417991000</v>
      </c>
      <c r="K21" s="92">
        <f t="shared" si="1"/>
        <v>402791000</v>
      </c>
      <c r="L21" s="90">
        <f t="shared" si="0"/>
        <v>-15200000</v>
      </c>
    </row>
    <row r="22" spans="1:13" ht="28.5" customHeight="1" x14ac:dyDescent="0.15">
      <c r="A22" s="237"/>
      <c r="B22" s="236" t="s">
        <v>106</v>
      </c>
      <c r="C22" s="103" t="s">
        <v>34</v>
      </c>
      <c r="D22" s="135">
        <v>13670000</v>
      </c>
      <c r="E22" s="136">
        <f>SUM(E23:E27)</f>
        <v>13270000</v>
      </c>
      <c r="F22" s="137">
        <f>SUM(F23:F27)</f>
        <v>-400000</v>
      </c>
      <c r="G22" s="135">
        <v>277380000</v>
      </c>
      <c r="H22" s="136">
        <f t="shared" si="3"/>
        <v>262980000</v>
      </c>
      <c r="I22" s="137">
        <f>SUM(I23:I27)</f>
        <v>-14400000</v>
      </c>
      <c r="J22" s="138">
        <v>291050000</v>
      </c>
      <c r="K22" s="139">
        <f t="shared" si="1"/>
        <v>276250000</v>
      </c>
      <c r="L22" s="137">
        <f t="shared" si="0"/>
        <v>-14800000</v>
      </c>
    </row>
    <row r="23" spans="1:13" ht="28.5" customHeight="1" x14ac:dyDescent="0.15">
      <c r="A23" s="237"/>
      <c r="B23" s="237"/>
      <c r="C23" s="100" t="s">
        <v>131</v>
      </c>
      <c r="D23" s="125">
        <v>7800000</v>
      </c>
      <c r="E23" s="126">
        <f t="shared" si="2"/>
        <v>8200000</v>
      </c>
      <c r="F23" s="127">
        <v>400000</v>
      </c>
      <c r="G23" s="125">
        <v>160500000</v>
      </c>
      <c r="H23" s="126">
        <f t="shared" si="3"/>
        <v>159000000</v>
      </c>
      <c r="I23" s="127">
        <v>-1500000</v>
      </c>
      <c r="J23" s="128">
        <v>168300000</v>
      </c>
      <c r="K23" s="129">
        <f t="shared" si="1"/>
        <v>167200000</v>
      </c>
      <c r="L23" s="127">
        <f t="shared" si="0"/>
        <v>-1100000</v>
      </c>
      <c r="M23" t="s">
        <v>117</v>
      </c>
    </row>
    <row r="24" spans="1:13" ht="28.5" customHeight="1" x14ac:dyDescent="0.15">
      <c r="A24" s="237"/>
      <c r="B24" s="237"/>
      <c r="C24" s="100" t="s">
        <v>123</v>
      </c>
      <c r="D24" s="125">
        <v>2500000</v>
      </c>
      <c r="E24" s="126">
        <f t="shared" si="2"/>
        <v>2500000</v>
      </c>
      <c r="F24" s="127"/>
      <c r="G24" s="125">
        <v>53000000</v>
      </c>
      <c r="H24" s="126">
        <f t="shared" si="3"/>
        <v>44000000</v>
      </c>
      <c r="I24" s="127">
        <v>-9000000</v>
      </c>
      <c r="J24" s="128">
        <v>55500000</v>
      </c>
      <c r="K24" s="129">
        <f t="shared" si="1"/>
        <v>46500000</v>
      </c>
      <c r="L24" s="127">
        <f t="shared" si="0"/>
        <v>-9000000</v>
      </c>
      <c r="M24" t="s">
        <v>117</v>
      </c>
    </row>
    <row r="25" spans="1:13" ht="28.5" customHeight="1" x14ac:dyDescent="0.15">
      <c r="A25" s="237"/>
      <c r="B25" s="237"/>
      <c r="C25" s="100" t="s">
        <v>132</v>
      </c>
      <c r="D25" s="125">
        <v>1600000</v>
      </c>
      <c r="E25" s="126">
        <f t="shared" si="2"/>
        <v>700000</v>
      </c>
      <c r="F25" s="127">
        <v>-900000</v>
      </c>
      <c r="G25" s="125">
        <v>25500000</v>
      </c>
      <c r="H25" s="126">
        <f t="shared" si="3"/>
        <v>22000000</v>
      </c>
      <c r="I25" s="127">
        <v>-3500000</v>
      </c>
      <c r="J25" s="128">
        <v>27100000</v>
      </c>
      <c r="K25" s="129">
        <f t="shared" si="1"/>
        <v>22700000</v>
      </c>
      <c r="L25" s="127">
        <f t="shared" si="0"/>
        <v>-4400000</v>
      </c>
      <c r="M25" t="s">
        <v>117</v>
      </c>
    </row>
    <row r="26" spans="1:13" ht="28.5" customHeight="1" x14ac:dyDescent="0.15">
      <c r="A26" s="237"/>
      <c r="B26" s="237"/>
      <c r="C26" s="100" t="s">
        <v>133</v>
      </c>
      <c r="D26" s="125">
        <v>170000</v>
      </c>
      <c r="E26" s="126">
        <f t="shared" si="2"/>
        <v>170000</v>
      </c>
      <c r="F26" s="127"/>
      <c r="G26" s="125">
        <v>6380000</v>
      </c>
      <c r="H26" s="126">
        <f t="shared" si="3"/>
        <v>7580000</v>
      </c>
      <c r="I26" s="127">
        <v>1200000</v>
      </c>
      <c r="J26" s="128">
        <v>6550000</v>
      </c>
      <c r="K26" s="129">
        <f t="shared" si="1"/>
        <v>7750000</v>
      </c>
      <c r="L26" s="127">
        <f t="shared" si="0"/>
        <v>1200000</v>
      </c>
      <c r="M26" t="s">
        <v>109</v>
      </c>
    </row>
    <row r="27" spans="1:13" ht="28.5" customHeight="1" x14ac:dyDescent="0.15">
      <c r="A27" s="237"/>
      <c r="B27" s="237"/>
      <c r="C27" s="101" t="s">
        <v>134</v>
      </c>
      <c r="D27" s="130">
        <v>1600000</v>
      </c>
      <c r="E27" s="131">
        <f t="shared" si="2"/>
        <v>1700000</v>
      </c>
      <c r="F27" s="132">
        <v>100000</v>
      </c>
      <c r="G27" s="130">
        <v>32000000</v>
      </c>
      <c r="H27" s="131">
        <f t="shared" si="3"/>
        <v>30400000</v>
      </c>
      <c r="I27" s="132">
        <v>-1600000</v>
      </c>
      <c r="J27" s="133">
        <v>33600000</v>
      </c>
      <c r="K27" s="134">
        <f t="shared" si="1"/>
        <v>32100000</v>
      </c>
      <c r="L27" s="132">
        <f t="shared" si="0"/>
        <v>-1500000</v>
      </c>
      <c r="M27" t="s">
        <v>117</v>
      </c>
    </row>
    <row r="28" spans="1:13" ht="28.5" customHeight="1" x14ac:dyDescent="0.15">
      <c r="A28" s="237"/>
      <c r="B28" s="237"/>
      <c r="C28" s="98" t="s">
        <v>40</v>
      </c>
      <c r="D28" s="115">
        <v>10050000</v>
      </c>
      <c r="E28" s="116">
        <f>D28+F28</f>
        <v>10050000</v>
      </c>
      <c r="F28" s="117"/>
      <c r="G28" s="115">
        <v>74210000</v>
      </c>
      <c r="H28" s="116">
        <f t="shared" si="3"/>
        <v>74210000</v>
      </c>
      <c r="I28" s="117"/>
      <c r="J28" s="118">
        <v>84260000</v>
      </c>
      <c r="K28" s="119">
        <f t="shared" si="1"/>
        <v>84260000</v>
      </c>
      <c r="L28" s="117">
        <f t="shared" si="0"/>
        <v>0</v>
      </c>
    </row>
    <row r="29" spans="1:13" ht="28.5" customHeight="1" x14ac:dyDescent="0.15">
      <c r="A29" s="237"/>
      <c r="B29" s="237"/>
      <c r="C29" s="100" t="s">
        <v>55</v>
      </c>
      <c r="D29" s="125">
        <v>2570000</v>
      </c>
      <c r="E29" s="126">
        <f>D29+F29</f>
        <v>2880000</v>
      </c>
      <c r="F29" s="127">
        <f>SUM(F30:F33)</f>
        <v>310000</v>
      </c>
      <c r="G29" s="125">
        <v>20350000</v>
      </c>
      <c r="H29" s="126">
        <f t="shared" si="3"/>
        <v>20690000</v>
      </c>
      <c r="I29" s="127">
        <f>SUM(I30:I33)</f>
        <v>340000</v>
      </c>
      <c r="J29" s="128">
        <v>22920000</v>
      </c>
      <c r="K29" s="129">
        <f t="shared" si="1"/>
        <v>23570000</v>
      </c>
      <c r="L29" s="127">
        <f t="shared" si="0"/>
        <v>650000</v>
      </c>
    </row>
    <row r="30" spans="1:13" ht="28.5" customHeight="1" x14ac:dyDescent="0.15">
      <c r="A30" s="237"/>
      <c r="B30" s="237"/>
      <c r="C30" s="100" t="s">
        <v>135</v>
      </c>
      <c r="D30" s="125">
        <v>100000</v>
      </c>
      <c r="E30" s="126">
        <f t="shared" si="2"/>
        <v>400000</v>
      </c>
      <c r="F30" s="127">
        <v>300000</v>
      </c>
      <c r="G30" s="125">
        <v>3300000</v>
      </c>
      <c r="H30" s="126">
        <f t="shared" si="3"/>
        <v>3000000</v>
      </c>
      <c r="I30" s="127">
        <v>-300000</v>
      </c>
      <c r="J30" s="128">
        <v>3400000</v>
      </c>
      <c r="K30" s="129">
        <f t="shared" si="1"/>
        <v>3400000</v>
      </c>
      <c r="L30" s="127">
        <f t="shared" si="0"/>
        <v>0</v>
      </c>
      <c r="M30" t="s">
        <v>114</v>
      </c>
    </row>
    <row r="31" spans="1:13" ht="28.5" customHeight="1" x14ac:dyDescent="0.15">
      <c r="A31" s="237"/>
      <c r="B31" s="237"/>
      <c r="C31" s="100" t="s">
        <v>136</v>
      </c>
      <c r="D31" s="125">
        <v>50000</v>
      </c>
      <c r="E31" s="126">
        <f t="shared" si="2"/>
        <v>70000</v>
      </c>
      <c r="F31" s="127">
        <v>20000</v>
      </c>
      <c r="G31" s="125">
        <v>1370000</v>
      </c>
      <c r="H31" s="126">
        <f t="shared" si="3"/>
        <v>1650000</v>
      </c>
      <c r="I31" s="127">
        <v>280000</v>
      </c>
      <c r="J31" s="128">
        <v>1420000</v>
      </c>
      <c r="K31" s="129">
        <f t="shared" si="1"/>
        <v>1720000</v>
      </c>
      <c r="L31" s="127">
        <f t="shared" si="0"/>
        <v>300000</v>
      </c>
      <c r="M31" t="s">
        <v>113</v>
      </c>
    </row>
    <row r="32" spans="1:13" ht="28.5" customHeight="1" x14ac:dyDescent="0.15">
      <c r="A32" s="237"/>
      <c r="B32" s="237"/>
      <c r="C32" s="100" t="s">
        <v>137</v>
      </c>
      <c r="D32" s="125">
        <v>0</v>
      </c>
      <c r="E32" s="126">
        <f t="shared" si="2"/>
        <v>0</v>
      </c>
      <c r="F32" s="127"/>
      <c r="G32" s="125">
        <v>160000</v>
      </c>
      <c r="H32" s="126">
        <f t="shared" si="3"/>
        <v>210000</v>
      </c>
      <c r="I32" s="127">
        <v>50000</v>
      </c>
      <c r="J32" s="128">
        <v>160000</v>
      </c>
      <c r="K32" s="129">
        <f t="shared" si="1"/>
        <v>210000</v>
      </c>
      <c r="L32" s="127">
        <f t="shared" si="0"/>
        <v>50000</v>
      </c>
      <c r="M32" t="s">
        <v>108</v>
      </c>
    </row>
    <row r="33" spans="1:13" ht="28.5" customHeight="1" x14ac:dyDescent="0.15">
      <c r="A33" s="237"/>
      <c r="B33" s="237"/>
      <c r="C33" s="100" t="s">
        <v>138</v>
      </c>
      <c r="D33" s="125">
        <v>20000</v>
      </c>
      <c r="E33" s="126">
        <f t="shared" ref="E33:E39" si="4">D33+F33</f>
        <v>10000</v>
      </c>
      <c r="F33" s="127">
        <v>-10000</v>
      </c>
      <c r="G33" s="125">
        <v>190000</v>
      </c>
      <c r="H33" s="126">
        <f t="shared" ref="H33:H53" si="5">G33+I33</f>
        <v>500000</v>
      </c>
      <c r="I33" s="127">
        <v>310000</v>
      </c>
      <c r="J33" s="128">
        <v>210000</v>
      </c>
      <c r="K33" s="129">
        <f t="shared" ref="K33:K54" si="6">J33+L33</f>
        <v>510000</v>
      </c>
      <c r="L33" s="127">
        <f t="shared" ref="L33:L54" si="7">F33+I33</f>
        <v>300000</v>
      </c>
      <c r="M33" t="s">
        <v>112</v>
      </c>
    </row>
    <row r="34" spans="1:13" ht="28.5" customHeight="1" x14ac:dyDescent="0.15">
      <c r="A34" s="237"/>
      <c r="B34" s="237"/>
      <c r="C34" s="100" t="s">
        <v>122</v>
      </c>
      <c r="D34" s="125">
        <v>2400000</v>
      </c>
      <c r="E34" s="126">
        <f t="shared" si="4"/>
        <v>2400000</v>
      </c>
      <c r="F34" s="127"/>
      <c r="G34" s="125">
        <v>15330000</v>
      </c>
      <c r="H34" s="126">
        <f>G34+I34</f>
        <v>15330000</v>
      </c>
      <c r="I34" s="127"/>
      <c r="J34" s="128">
        <v>17730000</v>
      </c>
      <c r="K34" s="129">
        <f>J34+L34</f>
        <v>17730000</v>
      </c>
      <c r="L34" s="127">
        <f>F34+I34</f>
        <v>0</v>
      </c>
    </row>
    <row r="35" spans="1:13" ht="28.5" customHeight="1" thickBot="1" x14ac:dyDescent="0.2">
      <c r="A35" s="237"/>
      <c r="B35" s="102"/>
      <c r="C35" s="99" t="s">
        <v>120</v>
      </c>
      <c r="D35" s="120">
        <v>426800</v>
      </c>
      <c r="E35" s="121">
        <f t="shared" si="4"/>
        <v>426800</v>
      </c>
      <c r="F35" s="122"/>
      <c r="G35" s="120">
        <v>3743200</v>
      </c>
      <c r="H35" s="121">
        <f>G35+I35</f>
        <v>3743200</v>
      </c>
      <c r="I35" s="122"/>
      <c r="J35" s="123">
        <v>4170000</v>
      </c>
      <c r="K35" s="124">
        <f>J35+L35</f>
        <v>4170000</v>
      </c>
      <c r="L35" s="122">
        <f>F35+I35</f>
        <v>0</v>
      </c>
    </row>
    <row r="36" spans="1:13" ht="31.5" customHeight="1" thickTop="1" thickBot="1" x14ac:dyDescent="0.2">
      <c r="A36" s="237"/>
      <c r="B36" s="238" t="s">
        <v>75</v>
      </c>
      <c r="C36" s="239"/>
      <c r="D36" s="140">
        <v>26716800</v>
      </c>
      <c r="E36" s="141">
        <f t="shared" si="4"/>
        <v>26626800</v>
      </c>
      <c r="F36" s="142">
        <f>F22+F28+F29+F35</f>
        <v>-90000</v>
      </c>
      <c r="G36" s="140">
        <v>375683200</v>
      </c>
      <c r="H36" s="141">
        <f t="shared" si="5"/>
        <v>361623200</v>
      </c>
      <c r="I36" s="142">
        <f>I22+I28+I29+I35</f>
        <v>-14060000</v>
      </c>
      <c r="J36" s="143">
        <v>402400000</v>
      </c>
      <c r="K36" s="144">
        <f t="shared" si="6"/>
        <v>388250000</v>
      </c>
      <c r="L36" s="142">
        <f t="shared" si="7"/>
        <v>-14150000</v>
      </c>
    </row>
    <row r="37" spans="1:13" ht="57" customHeight="1" thickTop="1" thickBot="1" x14ac:dyDescent="0.2">
      <c r="A37" s="234" t="s">
        <v>76</v>
      </c>
      <c r="B37" s="250"/>
      <c r="C37" s="250"/>
      <c r="D37" s="88">
        <v>-2707000</v>
      </c>
      <c r="E37" s="89">
        <f t="shared" si="4"/>
        <v>-2617000</v>
      </c>
      <c r="F37" s="90">
        <f>F21-F36</f>
        <v>90000</v>
      </c>
      <c r="G37" s="88">
        <v>18298000</v>
      </c>
      <c r="H37" s="89">
        <f t="shared" si="5"/>
        <v>17158000</v>
      </c>
      <c r="I37" s="90">
        <f>I21-I36</f>
        <v>-1140000</v>
      </c>
      <c r="J37" s="91">
        <v>15591000</v>
      </c>
      <c r="K37" s="92">
        <f t="shared" si="6"/>
        <v>14541000</v>
      </c>
      <c r="L37" s="90">
        <f t="shared" si="7"/>
        <v>-1050000</v>
      </c>
    </row>
    <row r="38" spans="1:13" ht="49.5" customHeight="1" thickBot="1" x14ac:dyDescent="0.2">
      <c r="A38" s="258" t="s">
        <v>105</v>
      </c>
      <c r="B38" s="253" t="s">
        <v>124</v>
      </c>
      <c r="C38" s="254"/>
      <c r="D38" s="93">
        <v>0</v>
      </c>
      <c r="E38" s="94">
        <f t="shared" si="4"/>
        <v>0</v>
      </c>
      <c r="F38" s="95"/>
      <c r="G38" s="93">
        <v>0</v>
      </c>
      <c r="H38" s="94">
        <f t="shared" si="5"/>
        <v>0</v>
      </c>
      <c r="I38" s="95"/>
      <c r="J38" s="96">
        <v>0</v>
      </c>
      <c r="K38" s="145">
        <f t="shared" si="6"/>
        <v>0</v>
      </c>
      <c r="L38" s="95">
        <f t="shared" si="7"/>
        <v>0</v>
      </c>
    </row>
    <row r="39" spans="1:13" ht="49.5" customHeight="1" thickBot="1" x14ac:dyDescent="0.2">
      <c r="A39" s="259"/>
      <c r="B39" s="260" t="s">
        <v>79</v>
      </c>
      <c r="C39" s="261"/>
      <c r="D39" s="135">
        <v>2160000</v>
      </c>
      <c r="E39" s="136">
        <f t="shared" si="4"/>
        <v>2160000</v>
      </c>
      <c r="F39" s="137"/>
      <c r="G39" s="135">
        <v>11386020</v>
      </c>
      <c r="H39" s="136">
        <f t="shared" si="5"/>
        <v>11386020</v>
      </c>
      <c r="I39" s="137"/>
      <c r="J39" s="138">
        <v>13546020</v>
      </c>
      <c r="K39" s="139">
        <f t="shared" si="6"/>
        <v>13546020</v>
      </c>
      <c r="L39" s="137">
        <f t="shared" si="7"/>
        <v>0</v>
      </c>
    </row>
    <row r="40" spans="1:13" ht="55.5" customHeight="1" thickTop="1" thickBot="1" x14ac:dyDescent="0.2">
      <c r="A40" s="234" t="s">
        <v>80</v>
      </c>
      <c r="B40" s="250"/>
      <c r="C40" s="250"/>
      <c r="D40" s="88">
        <v>-2160000</v>
      </c>
      <c r="E40" s="89">
        <f>E38-E39</f>
        <v>-2160000</v>
      </c>
      <c r="F40" s="90">
        <f>F38-F39</f>
        <v>0</v>
      </c>
      <c r="G40" s="88">
        <v>-11386020</v>
      </c>
      <c r="H40" s="89">
        <f t="shared" si="5"/>
        <v>-11386020</v>
      </c>
      <c r="I40" s="90">
        <f>I38-I39</f>
        <v>0</v>
      </c>
      <c r="J40" s="91">
        <v>-13546020</v>
      </c>
      <c r="K40" s="92">
        <f t="shared" si="6"/>
        <v>-13546020</v>
      </c>
      <c r="L40" s="90">
        <f t="shared" si="7"/>
        <v>0</v>
      </c>
    </row>
    <row r="41" spans="1:13" ht="28.5" customHeight="1" x14ac:dyDescent="0.15">
      <c r="A41" s="255" t="s">
        <v>103</v>
      </c>
      <c r="B41" s="256" t="s">
        <v>104</v>
      </c>
      <c r="C41" s="104" t="s">
        <v>81</v>
      </c>
      <c r="D41" s="135">
        <v>0</v>
      </c>
      <c r="E41" s="136">
        <f>E42</f>
        <v>0</v>
      </c>
      <c r="F41" s="137"/>
      <c r="G41" s="135">
        <v>100000</v>
      </c>
      <c r="H41" s="136">
        <f t="shared" si="5"/>
        <v>450000</v>
      </c>
      <c r="I41" s="137">
        <f>I42</f>
        <v>350000</v>
      </c>
      <c r="J41" s="138">
        <v>100000</v>
      </c>
      <c r="K41" s="139">
        <f t="shared" si="6"/>
        <v>450000</v>
      </c>
      <c r="L41" s="137">
        <f t="shared" si="7"/>
        <v>350000</v>
      </c>
    </row>
    <row r="42" spans="1:13" ht="28.5" customHeight="1" x14ac:dyDescent="0.15">
      <c r="A42" s="249"/>
      <c r="B42" s="257"/>
      <c r="C42" s="105" t="s">
        <v>139</v>
      </c>
      <c r="D42" s="130">
        <v>0</v>
      </c>
      <c r="E42" s="131">
        <f>D42+F42</f>
        <v>0</v>
      </c>
      <c r="F42" s="132"/>
      <c r="G42" s="130">
        <v>100000</v>
      </c>
      <c r="H42" s="131">
        <f t="shared" si="5"/>
        <v>450000</v>
      </c>
      <c r="I42" s="132">
        <v>350000</v>
      </c>
      <c r="J42" s="133">
        <v>100000</v>
      </c>
      <c r="K42" s="134">
        <f t="shared" si="6"/>
        <v>450000</v>
      </c>
      <c r="L42" s="132">
        <f t="shared" si="7"/>
        <v>350000</v>
      </c>
      <c r="M42" t="s">
        <v>111</v>
      </c>
    </row>
    <row r="43" spans="1:13" ht="28.5" customHeight="1" x14ac:dyDescent="0.15">
      <c r="A43" s="249"/>
      <c r="B43" s="257"/>
      <c r="C43" s="105" t="s">
        <v>83</v>
      </c>
      <c r="D43" s="130">
        <v>4917000</v>
      </c>
      <c r="E43" s="131">
        <f>D43+F43</f>
        <v>4827000</v>
      </c>
      <c r="F43" s="132">
        <v>-90000</v>
      </c>
      <c r="G43" s="130">
        <v>0</v>
      </c>
      <c r="H43" s="131">
        <f t="shared" si="5"/>
        <v>0</v>
      </c>
      <c r="I43" s="132"/>
      <c r="J43" s="133">
        <v>4917000</v>
      </c>
      <c r="K43" s="134">
        <f t="shared" si="6"/>
        <v>4827000</v>
      </c>
      <c r="L43" s="132">
        <f t="shared" si="7"/>
        <v>-90000</v>
      </c>
      <c r="M43" t="s">
        <v>118</v>
      </c>
    </row>
    <row r="44" spans="1:13" ht="28.5" customHeight="1" thickBot="1" x14ac:dyDescent="0.2">
      <c r="A44" s="249"/>
      <c r="B44" s="257"/>
      <c r="C44" s="106" t="s">
        <v>84</v>
      </c>
      <c r="D44" s="120">
        <v>0</v>
      </c>
      <c r="E44" s="121">
        <f>D44+F44</f>
        <v>0</v>
      </c>
      <c r="F44" s="122"/>
      <c r="G44" s="120">
        <v>25133020</v>
      </c>
      <c r="H44" s="121">
        <f t="shared" si="5"/>
        <v>0</v>
      </c>
      <c r="I44" s="122">
        <v>-25133020</v>
      </c>
      <c r="J44" s="123">
        <v>25133020</v>
      </c>
      <c r="K44" s="124">
        <f t="shared" si="6"/>
        <v>0</v>
      </c>
      <c r="L44" s="122">
        <f t="shared" si="7"/>
        <v>-25133020</v>
      </c>
      <c r="M44" t="s">
        <v>125</v>
      </c>
    </row>
    <row r="45" spans="1:13" ht="39.75" customHeight="1" thickTop="1" thickBot="1" x14ac:dyDescent="0.2">
      <c r="A45" s="249"/>
      <c r="B45" s="234" t="s">
        <v>85</v>
      </c>
      <c r="C45" s="250"/>
      <c r="D45" s="88">
        <v>4917000</v>
      </c>
      <c r="E45" s="89">
        <f>E41+E43+E44</f>
        <v>4827000</v>
      </c>
      <c r="F45" s="90">
        <f>F41+F43+F44</f>
        <v>-90000</v>
      </c>
      <c r="G45" s="88">
        <v>25233020</v>
      </c>
      <c r="H45" s="89">
        <f t="shared" si="5"/>
        <v>450000</v>
      </c>
      <c r="I45" s="90">
        <f>I41+I43+I44</f>
        <v>-24783020</v>
      </c>
      <c r="J45" s="91">
        <v>30150020</v>
      </c>
      <c r="K45" s="92">
        <f t="shared" si="6"/>
        <v>5277000</v>
      </c>
      <c r="L45" s="90">
        <f t="shared" si="7"/>
        <v>-24873020</v>
      </c>
    </row>
    <row r="46" spans="1:13" ht="28.5" customHeight="1" x14ac:dyDescent="0.15">
      <c r="A46" s="249"/>
      <c r="B46" s="256" t="s">
        <v>106</v>
      </c>
      <c r="C46" s="107" t="s">
        <v>86</v>
      </c>
      <c r="D46" s="146">
        <v>50000</v>
      </c>
      <c r="E46" s="147">
        <f>D46+F46</f>
        <v>50000</v>
      </c>
      <c r="F46" s="148"/>
      <c r="G46" s="146">
        <v>850000</v>
      </c>
      <c r="H46" s="147">
        <f t="shared" si="5"/>
        <v>850000</v>
      </c>
      <c r="I46" s="148"/>
      <c r="J46" s="149">
        <v>900000</v>
      </c>
      <c r="K46" s="150">
        <f t="shared" si="6"/>
        <v>900000</v>
      </c>
      <c r="L46" s="148">
        <f t="shared" si="7"/>
        <v>0</v>
      </c>
    </row>
    <row r="47" spans="1:13" ht="28.5" customHeight="1" x14ac:dyDescent="0.15">
      <c r="A47" s="249"/>
      <c r="B47" s="257"/>
      <c r="C47" s="108" t="s">
        <v>88</v>
      </c>
      <c r="D47" s="115">
        <v>0</v>
      </c>
      <c r="E47" s="116">
        <f>D47+F47</f>
        <v>0</v>
      </c>
      <c r="F47" s="117"/>
      <c r="G47" s="115">
        <v>4917000</v>
      </c>
      <c r="H47" s="116">
        <f t="shared" si="5"/>
        <v>4827000</v>
      </c>
      <c r="I47" s="117">
        <v>-90000</v>
      </c>
      <c r="J47" s="118">
        <v>4917000</v>
      </c>
      <c r="K47" s="119">
        <f t="shared" si="6"/>
        <v>4827000</v>
      </c>
      <c r="L47" s="117">
        <f t="shared" si="7"/>
        <v>-90000</v>
      </c>
      <c r="M47" t="s">
        <v>118</v>
      </c>
    </row>
    <row r="48" spans="1:13" ht="28.5" customHeight="1" thickBot="1" x14ac:dyDescent="0.2">
      <c r="A48" s="249"/>
      <c r="B48" s="257"/>
      <c r="C48" s="109" t="s">
        <v>89</v>
      </c>
      <c r="D48" s="151">
        <v>0</v>
      </c>
      <c r="E48" s="152">
        <f>D48+F48</f>
        <v>0</v>
      </c>
      <c r="F48" s="153"/>
      <c r="G48" s="151">
        <v>25133020</v>
      </c>
      <c r="H48" s="152">
        <f t="shared" si="5"/>
        <v>0</v>
      </c>
      <c r="I48" s="153">
        <v>-25133020</v>
      </c>
      <c r="J48" s="154">
        <v>25133020</v>
      </c>
      <c r="K48" s="155">
        <f t="shared" si="6"/>
        <v>0</v>
      </c>
      <c r="L48" s="153">
        <f t="shared" si="7"/>
        <v>-25133020</v>
      </c>
      <c r="M48" t="s">
        <v>125</v>
      </c>
    </row>
    <row r="49" spans="1:13" ht="35.25" customHeight="1" thickTop="1" thickBot="1" x14ac:dyDescent="0.2">
      <c r="A49" s="249"/>
      <c r="B49" s="238" t="s">
        <v>90</v>
      </c>
      <c r="C49" s="239"/>
      <c r="D49" s="140">
        <v>50000</v>
      </c>
      <c r="E49" s="141">
        <f>E46+E47+E48</f>
        <v>50000</v>
      </c>
      <c r="F49" s="142">
        <f>F46+F47+F48</f>
        <v>0</v>
      </c>
      <c r="G49" s="140">
        <v>30900020</v>
      </c>
      <c r="H49" s="141">
        <f t="shared" si="5"/>
        <v>5677000</v>
      </c>
      <c r="I49" s="142">
        <f>I46+I47+I48</f>
        <v>-25223020</v>
      </c>
      <c r="J49" s="143">
        <v>30950020</v>
      </c>
      <c r="K49" s="144">
        <f t="shared" si="6"/>
        <v>5727000</v>
      </c>
      <c r="L49" s="142">
        <f t="shared" si="7"/>
        <v>-25223020</v>
      </c>
    </row>
    <row r="50" spans="1:13" ht="56.25" customHeight="1" thickTop="1" thickBot="1" x14ac:dyDescent="0.2">
      <c r="A50" s="234" t="s">
        <v>91</v>
      </c>
      <c r="B50" s="250"/>
      <c r="C50" s="250"/>
      <c r="D50" s="88">
        <v>4867000</v>
      </c>
      <c r="E50" s="89">
        <f>E45-E49</f>
        <v>4777000</v>
      </c>
      <c r="F50" s="90">
        <f>F45-F49</f>
        <v>-90000</v>
      </c>
      <c r="G50" s="88">
        <v>-5667000</v>
      </c>
      <c r="H50" s="89">
        <f t="shared" si="5"/>
        <v>-5227000</v>
      </c>
      <c r="I50" s="90">
        <f>I45-I49</f>
        <v>440000</v>
      </c>
      <c r="J50" s="91">
        <v>-800000</v>
      </c>
      <c r="K50" s="92">
        <f t="shared" si="6"/>
        <v>-450000</v>
      </c>
      <c r="L50" s="90">
        <f t="shared" si="7"/>
        <v>350000</v>
      </c>
    </row>
    <row r="51" spans="1:13" ht="48.75" customHeight="1" thickBot="1" x14ac:dyDescent="0.2">
      <c r="A51" s="251" t="s">
        <v>92</v>
      </c>
      <c r="B51" s="252"/>
      <c r="C51" s="252"/>
      <c r="D51" s="93">
        <v>0</v>
      </c>
      <c r="E51" s="94">
        <f>D51+F51</f>
        <v>0</v>
      </c>
      <c r="F51" s="95">
        <v>0</v>
      </c>
      <c r="G51" s="93">
        <v>1244980</v>
      </c>
      <c r="H51" s="94">
        <f t="shared" si="5"/>
        <v>544980</v>
      </c>
      <c r="I51" s="95">
        <v>-700000</v>
      </c>
      <c r="J51" s="96">
        <v>1244980</v>
      </c>
      <c r="K51" s="145">
        <f t="shared" si="6"/>
        <v>544980</v>
      </c>
      <c r="L51" s="95">
        <f t="shared" si="7"/>
        <v>-700000</v>
      </c>
    </row>
    <row r="52" spans="1:13" ht="48.75" customHeight="1" thickBot="1" x14ac:dyDescent="0.2">
      <c r="A52" s="251" t="s">
        <v>93</v>
      </c>
      <c r="B52" s="252"/>
      <c r="C52" s="252"/>
      <c r="D52" s="93">
        <v>0</v>
      </c>
      <c r="E52" s="94">
        <f>D52+F52</f>
        <v>0</v>
      </c>
      <c r="F52" s="95">
        <f>F37+F40+F50-F51</f>
        <v>0</v>
      </c>
      <c r="G52" s="93">
        <v>0</v>
      </c>
      <c r="H52" s="94">
        <f t="shared" si="5"/>
        <v>0</v>
      </c>
      <c r="I52" s="95">
        <f>I37+I40+I50-I51</f>
        <v>0</v>
      </c>
      <c r="J52" s="96">
        <v>0</v>
      </c>
      <c r="K52" s="145">
        <f t="shared" si="6"/>
        <v>0</v>
      </c>
      <c r="L52" s="95">
        <f t="shared" si="7"/>
        <v>0</v>
      </c>
    </row>
    <row r="53" spans="1:13" ht="48.75" customHeight="1" thickBot="1" x14ac:dyDescent="0.2">
      <c r="A53" s="251" t="s">
        <v>94</v>
      </c>
      <c r="B53" s="252"/>
      <c r="C53" s="252"/>
      <c r="D53" s="93">
        <v>5845392</v>
      </c>
      <c r="E53" s="94">
        <f>D53+F53</f>
        <v>1544053</v>
      </c>
      <c r="F53" s="95">
        <v>-4301339</v>
      </c>
      <c r="G53" s="93">
        <v>321237134</v>
      </c>
      <c r="H53" s="94">
        <f t="shared" si="5"/>
        <v>351200239</v>
      </c>
      <c r="I53" s="95">
        <v>29963105</v>
      </c>
      <c r="J53" s="96">
        <v>327082526</v>
      </c>
      <c r="K53" s="145">
        <f t="shared" si="6"/>
        <v>352744292</v>
      </c>
      <c r="L53" s="95">
        <f t="shared" si="7"/>
        <v>25661766</v>
      </c>
      <c r="M53" t="s">
        <v>110</v>
      </c>
    </row>
    <row r="54" spans="1:13" ht="48.75" customHeight="1" thickBot="1" x14ac:dyDescent="0.2">
      <c r="A54" s="251" t="s">
        <v>95</v>
      </c>
      <c r="B54" s="252"/>
      <c r="C54" s="252"/>
      <c r="D54" s="93">
        <v>5845392</v>
      </c>
      <c r="E54" s="94">
        <f>E53+E52</f>
        <v>1544053</v>
      </c>
      <c r="F54" s="95">
        <f>F52+F53</f>
        <v>-4301339</v>
      </c>
      <c r="G54" s="93">
        <v>321237134</v>
      </c>
      <c r="H54" s="94">
        <f>G54+I54</f>
        <v>351200239</v>
      </c>
      <c r="I54" s="95">
        <f>I52+I53</f>
        <v>29963105</v>
      </c>
      <c r="J54" s="96">
        <v>327082526</v>
      </c>
      <c r="K54" s="145">
        <f t="shared" si="6"/>
        <v>352744292</v>
      </c>
      <c r="L54" s="95">
        <f t="shared" si="7"/>
        <v>25661766</v>
      </c>
    </row>
    <row r="55" spans="1:13" x14ac:dyDescent="0.15">
      <c r="C55" s="4"/>
      <c r="D55" s="3"/>
      <c r="E55" s="3"/>
      <c r="F55" s="3"/>
      <c r="G55" s="3"/>
      <c r="H55" s="3"/>
      <c r="I55" s="3"/>
      <c r="J55" s="3"/>
    </row>
  </sheetData>
  <mergeCells count="35">
    <mergeCell ref="A37:C37"/>
    <mergeCell ref="B38:C38"/>
    <mergeCell ref="A40:C40"/>
    <mergeCell ref="A41:A49"/>
    <mergeCell ref="B41:B44"/>
    <mergeCell ref="B45:C45"/>
    <mergeCell ref="B46:B48"/>
    <mergeCell ref="B49:C49"/>
    <mergeCell ref="A38:A39"/>
    <mergeCell ref="B39:C39"/>
    <mergeCell ref="A50:C50"/>
    <mergeCell ref="A51:C51"/>
    <mergeCell ref="A52:C52"/>
    <mergeCell ref="A53:C53"/>
    <mergeCell ref="A54:C54"/>
    <mergeCell ref="B21:C21"/>
    <mergeCell ref="B22:B34"/>
    <mergeCell ref="B36:C36"/>
    <mergeCell ref="A2:P3"/>
    <mergeCell ref="I7:I8"/>
    <mergeCell ref="J7:J8"/>
    <mergeCell ref="K7:K8"/>
    <mergeCell ref="L7:L8"/>
    <mergeCell ref="C5:C8"/>
    <mergeCell ref="A9:A36"/>
    <mergeCell ref="B9:B18"/>
    <mergeCell ref="J5:L6"/>
    <mergeCell ref="D6:F6"/>
    <mergeCell ref="G6:I6"/>
    <mergeCell ref="D7:D8"/>
    <mergeCell ref="E7:E8"/>
    <mergeCell ref="F7:F8"/>
    <mergeCell ref="G7:G8"/>
    <mergeCell ref="H7:H8"/>
    <mergeCell ref="M14:P15"/>
  </mergeCells>
  <phoneticPr fontId="4"/>
  <pageMargins left="0.70866141732283472" right="0.70866141732283472" top="0.74803149606299213" bottom="0.74803149606299213" header="0.31496062992125984" footer="0.31496062992125984"/>
  <pageSetup paperSize="8" scale="55"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資金収支予算比較表</vt:lpstr>
      <vt:lpstr>Sheet1</vt:lpstr>
      <vt:lpstr>予算案簡略版</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nagomi</dc:creator>
  <cp:lastModifiedBy>nagomi-01</cp:lastModifiedBy>
  <cp:lastPrinted>2017-02-27T03:48:22Z</cp:lastPrinted>
  <dcterms:created xsi:type="dcterms:W3CDTF">2015-11-17T02:57:45Z</dcterms:created>
  <dcterms:modified xsi:type="dcterms:W3CDTF">2017-02-27T06:28:40Z</dcterms:modified>
</cp:coreProperties>
</file>