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PO法人　ふじのくに学校給食を考える会\2019年度総会資料\2019年度総会関係\"/>
    </mc:Choice>
  </mc:AlternateContent>
  <bookViews>
    <workbookView xWindow="0" yWindow="0" windowWidth="20490" windowHeight="7230"/>
  </bookViews>
  <sheets>
    <sheet name="活動計算書" sheetId="1" r:id="rId1"/>
  </sheets>
  <externalReferences>
    <externalReference r:id="rId2"/>
  </externalReferences>
  <definedNames>
    <definedName name="_xlnm.Print_Area" localSheetId="0">活動計算書!$B$1:$I$98</definedName>
    <definedName name="コード">[1]コード!$D$2:$F$62</definedName>
    <definedName name="期首資産">[1]精算表!$A$5:$A$14</definedName>
    <definedName name="期首負債資本">[1]精算表!$A$15:$A$23</definedName>
    <definedName name="期中取引">[1]収支合計!$A$4:$AB$65</definedName>
    <definedName name="期末資産">[1]精算表!$F$5:$F$14</definedName>
    <definedName name="期末事業費用">[1]精算表!$F$36:$F$60</definedName>
    <definedName name="期末収益">[1]精算表!$F$24:$F$35</definedName>
    <definedName name="期末負債資本">[1]精算表!$F$15:$F$23</definedName>
    <definedName name="区分">[1]コード!$A$24:$B$31</definedName>
    <definedName name="決算資産">[1]精算表!$I$5:$I$14</definedName>
    <definedName name="決算事業費用">[1]精算表!$I$36:$I$60</definedName>
    <definedName name="決算収益">[1]精算表!$I$24:$I$35</definedName>
    <definedName name="決算貸方区分">[1]!決算修正仕訳[貸方区分]</definedName>
    <definedName name="決算負債資本">[1]精算表!$I$15:$I$23</definedName>
    <definedName name="現金コード">[1]!現金[コード]</definedName>
    <definedName name="現金区分">[1]!現金[区分]</definedName>
    <definedName name="現金月">[1]!現金[月]</definedName>
    <definedName name="現金借方">[1]!現金[入金]</definedName>
    <definedName name="現金貸方">[1]!現金[出金]</definedName>
    <definedName name="事業損益">[1]事業損益!$A$23:$AJ$49</definedName>
    <definedName name="修正借方コード">[1]精算表!$M$5:$M$26</definedName>
    <definedName name="修正借方金額">[1]精算表!$P$5:$P$26</definedName>
    <definedName name="修正借方区分">[1]!決算修正仕訳[借方区分]</definedName>
    <definedName name="修正貸方コード">[1]精算表!$Q$5:$Q$26</definedName>
    <definedName name="修正貸方金額">[1]精算表!$T$5:$T$26</definedName>
    <definedName name="精算表">[1]精算表!$B$5:$I$65</definedName>
    <definedName name="普通１コード">[1]普通１!$C$3:$C$30</definedName>
    <definedName name="普通１区分">[1]普通１!$G$3:$G$30</definedName>
    <definedName name="普通１月">[1]普通１!$B$3:$B$30</definedName>
    <definedName name="普通１借方">[1]普通１!$H$3:$H$30</definedName>
    <definedName name="普通１貸方">[1]普通１!$I$3:$I$30</definedName>
    <definedName name="普通２コード">[1]普通２!$C$3:$C$31</definedName>
    <definedName name="普通２区分">[1]普通２!$G$3:$G$31</definedName>
    <definedName name="普通２月">[1]普通２!$B$3:$B$31</definedName>
    <definedName name="普通２借方">[1]普通２!$H$3:$H$31</definedName>
    <definedName name="普通２貸方">[1]普通２!$I$3:$I$31</definedName>
    <definedName name="普通３コード">[1]普通３!$C$3:$C$33</definedName>
    <definedName name="普通３区分">[1]普通３!$G$3:$G$33</definedName>
    <definedName name="普通３月">[1]普通３!$B$3:$B$33</definedName>
    <definedName name="普通３借方">[1]普通３!$H$3:$H$33</definedName>
    <definedName name="普通３貸方">[1]普通３!$I$3:$I$33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C95" i="1"/>
  <c r="H93" i="1"/>
  <c r="F93" i="1"/>
  <c r="H92" i="1"/>
  <c r="I93" i="1" s="1"/>
  <c r="F92" i="1"/>
  <c r="H90" i="1"/>
  <c r="I90" i="1" s="1"/>
  <c r="F90" i="1"/>
  <c r="H89" i="1"/>
  <c r="F89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F70" i="1"/>
  <c r="F69" i="1"/>
  <c r="F68" i="1"/>
  <c r="G67" i="1"/>
  <c r="F67" i="1"/>
  <c r="G66" i="1"/>
  <c r="G84" i="1" s="1"/>
  <c r="F66" i="1"/>
  <c r="G65" i="1"/>
  <c r="F65" i="1"/>
  <c r="G62" i="1"/>
  <c r="F62" i="1"/>
  <c r="G61" i="1"/>
  <c r="F61" i="1"/>
  <c r="G60" i="1"/>
  <c r="F60" i="1"/>
  <c r="G59" i="1"/>
  <c r="F59" i="1"/>
  <c r="G58" i="1"/>
  <c r="G63" i="1" s="1"/>
  <c r="H85" i="1" s="1"/>
  <c r="F58" i="1"/>
  <c r="G57" i="1"/>
  <c r="F57" i="1"/>
  <c r="G52" i="1"/>
  <c r="F52" i="1"/>
  <c r="G51" i="1"/>
  <c r="F51" i="1"/>
  <c r="G50" i="1"/>
  <c r="F50" i="1"/>
  <c r="G49" i="1"/>
  <c r="F49" i="1"/>
  <c r="F48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F39" i="1"/>
  <c r="F38" i="1"/>
  <c r="F37" i="1"/>
  <c r="G36" i="1"/>
  <c r="F36" i="1"/>
  <c r="G35" i="1"/>
  <c r="F35" i="1"/>
  <c r="G34" i="1"/>
  <c r="G53" i="1" s="1"/>
  <c r="F34" i="1"/>
  <c r="G31" i="1"/>
  <c r="F31" i="1"/>
  <c r="G30" i="1"/>
  <c r="F30" i="1"/>
  <c r="G29" i="1"/>
  <c r="F29" i="1"/>
  <c r="G28" i="1"/>
  <c r="F28" i="1"/>
  <c r="G27" i="1"/>
  <c r="G32" i="1" s="1"/>
  <c r="F27" i="1"/>
  <c r="G26" i="1"/>
  <c r="F26" i="1"/>
  <c r="G21" i="1"/>
  <c r="F21" i="1"/>
  <c r="G20" i="1"/>
  <c r="H21" i="1" s="1"/>
  <c r="F20" i="1"/>
  <c r="G18" i="1"/>
  <c r="F18" i="1"/>
  <c r="G17" i="1"/>
  <c r="F17" i="1"/>
  <c r="G16" i="1"/>
  <c r="F16" i="1"/>
  <c r="G15" i="1"/>
  <c r="H18" i="1" s="1"/>
  <c r="F15" i="1"/>
  <c r="G13" i="1"/>
  <c r="H13" i="1" s="1"/>
  <c r="F13" i="1"/>
  <c r="G10" i="1"/>
  <c r="H10" i="1" s="1"/>
  <c r="F10" i="1"/>
  <c r="G8" i="1"/>
  <c r="F8" i="1"/>
  <c r="G7" i="1"/>
  <c r="H8" i="1" s="1"/>
  <c r="I22" i="1" s="1"/>
  <c r="F7" i="1"/>
  <c r="B3" i="1"/>
  <c r="H54" i="1" l="1"/>
  <c r="I86" i="1" s="1"/>
  <c r="I87" i="1" s="1"/>
  <c r="I94" i="1" s="1"/>
  <c r="I96" i="1" s="1"/>
  <c r="I98" i="1" s="1"/>
</calcChain>
</file>

<file path=xl/sharedStrings.xml><?xml version="1.0" encoding="utf-8"?>
<sst xmlns="http://schemas.openxmlformats.org/spreadsheetml/2006/main" count="36" uniqueCount="32">
  <si>
    <t>活　　動　　計　　算　　書</t>
    <rPh sb="0" eb="1">
      <t>カツ</t>
    </rPh>
    <rPh sb="3" eb="4">
      <t>ドウ</t>
    </rPh>
    <rPh sb="6" eb="7">
      <t>ケイ</t>
    </rPh>
    <rPh sb="9" eb="10">
      <t>サン</t>
    </rPh>
    <rPh sb="12" eb="13">
      <t>ショ</t>
    </rPh>
    <phoneticPr fontId="2"/>
  </si>
  <si>
    <t>平成30年4月1日～平成31年3月31日</t>
    <rPh sb="0" eb="2">
      <t>ヘイセイ</t>
    </rPh>
    <rPh sb="4" eb="5">
      <t>ネン</t>
    </rPh>
    <rPh sb="6" eb="7">
      <t>ガツ</t>
    </rPh>
    <rPh sb="8" eb="9">
      <t>ヒ</t>
    </rPh>
    <rPh sb="10" eb="12">
      <t>ヘイセイ</t>
    </rPh>
    <rPh sb="14" eb="15">
      <t>ネン</t>
    </rPh>
    <rPh sb="16" eb="17">
      <t>ガツ</t>
    </rPh>
    <rPh sb="19" eb="20">
      <t>ニチ</t>
    </rPh>
    <phoneticPr fontId="2"/>
  </si>
  <si>
    <t>（単位:円）</t>
    <rPh sb="1" eb="3">
      <t>タンイ</t>
    </rPh>
    <rPh sb="4" eb="5">
      <t>エン</t>
    </rPh>
    <phoneticPr fontId="2"/>
  </si>
  <si>
    <t>コード</t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</si>
  <si>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</si>
  <si>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</si>
  <si>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</si>
  <si>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</t>
    <rPh sb="2" eb="4">
      <t>ウケトリ</t>
    </rPh>
    <rPh sb="4" eb="6">
      <t>カイヒ</t>
    </rPh>
    <phoneticPr fontId="2"/>
  </si>
  <si>
    <t>２．受取寄付金</t>
    <rPh sb="2" eb="4">
      <t>ウケトリ</t>
    </rPh>
    <rPh sb="4" eb="7">
      <t>キフキン</t>
    </rPh>
    <phoneticPr fontId="2"/>
  </si>
  <si>
    <t>３．補助金等</t>
    <rPh sb="2" eb="5">
      <t>ホジョキン</t>
    </rPh>
    <rPh sb="5" eb="6">
      <t>トウ</t>
    </rPh>
    <phoneticPr fontId="2"/>
  </si>
  <si>
    <t>静岡県農業振興基金</t>
    <rPh sb="0" eb="3">
      <t>シズオカケン</t>
    </rPh>
    <rPh sb="3" eb="5">
      <t>ノウギョウ</t>
    </rPh>
    <rPh sb="5" eb="7">
      <t>シンコウ</t>
    </rPh>
    <rPh sb="7" eb="9">
      <t>キキン</t>
    </rPh>
    <phoneticPr fontId="2"/>
  </si>
  <si>
    <t>４．事業収益</t>
    <rPh sb="2" eb="4">
      <t>ジギョウ</t>
    </rPh>
    <rPh sb="4" eb="6">
      <t>シュウエキ</t>
    </rPh>
    <phoneticPr fontId="2"/>
  </si>
  <si>
    <t>５．その他収益</t>
    <rPh sb="4" eb="5">
      <t>タ</t>
    </rPh>
    <rPh sb="5" eb="7">
      <t>シュウエキ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</si>
  <si>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</si>
  <si>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</si>
  <si>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</si>
  <si>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</si>
  <si>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人件費計</t>
    <rPh sb="0" eb="3">
      <t>ジンケンヒ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</si>
  <si>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</si>
  <si>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</si>
  <si>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</si>
  <si>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２．管理費</t>
    <rPh sb="2" eb="5">
      <t>カンリヒ</t>
    </rPh>
    <phoneticPr fontId="2"/>
  </si>
  <si>
    <t>管理費計</t>
    <rPh sb="0" eb="3">
      <t>カンリヒ</t>
    </rPh>
    <rPh sb="3" eb="4">
      <t>ケイ</t>
    </rPh>
    <phoneticPr fontId="2"/>
  </si>
  <si>
    <t>経常費用合計</t>
    <rPh sb="0" eb="2">
      <t>ケイジョウ</t>
    </rPh>
    <rPh sb="2" eb="4">
      <t>ヒヨウ</t>
    </rPh>
    <rPh sb="4" eb="6">
      <t>ゴウケイ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</si>
  <si>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</si>
  <si>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</si>
  <si>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</si>
  <si>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0">
      <t>ゾウ</t>
    </rPh>
    <rPh sb="10" eb="12">
      <t>ゲンガク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</si>
  <si>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</si>
  <si>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→精算表【Ｉ８４】欄へ</t>
    <rPh sb="1" eb="3">
      <t>セイサン</t>
    </rPh>
    <rPh sb="3" eb="4">
      <t>ヒョウ</t>
    </rPh>
    <rPh sb="9" eb="10">
      <t>ラン</t>
    </rPh>
    <phoneticPr fontId="8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</si>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</sst>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Black]\△\ #,##0\ "/>
  </numFmts>
  <fonts count="9" x14ac:knownFonts="1">
    <font>
      <sz val="9"/>
      <color theme="1"/>
      <name val="Meiryo UI"/>
      <family val="2"/>
      <charset val="128"/>
    </font>
    <font>
      <sz val="8"/>
      <color theme="0" tint="-0.34998626667073579"/>
      <name val="Meiryo UI"/>
      <family val="3"/>
      <charset val="128"/>
    </font>
    <font>
      <sz val="6"/>
      <name val="Meiryo UI"/>
      <family val="2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176" fontId="7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176" fontId="7" fillId="0" borderId="13" xfId="0" applyNumberFormat="1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76" fontId="7" fillId="0" borderId="0" xfId="0" applyNumberFormat="1" applyFont="1">
      <alignment vertical="center"/>
    </xf>
    <xf numFmtId="176" fontId="7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7355;&#12467;&#12500;&#12540;NPO&#20250;&#35336;2018&#12288;&#12405;&#12376;&#12398;&#12367;&#12395;&#23398;&#26657;&#32102;&#39135;&#12434;&#32771;&#12360;&#12427;&#20250;&#65288;&#36001;&#29987;&#30446;&#37682;&#12539;&#36024;&#20511;&#23550;&#29031;&#34920;&#12539;&#27963;&#21205;&#35336;&#31639;&#263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現金"/>
      <sheetName val="普通１"/>
      <sheetName val="普通２"/>
      <sheetName val="普通３"/>
      <sheetName val="収支合計"/>
      <sheetName val="精算表"/>
      <sheetName val="事業損益"/>
      <sheetName val="活動計算書"/>
      <sheetName val="貸借対照表"/>
      <sheetName val="財産目録"/>
      <sheetName val="注記（県）"/>
      <sheetName val="現金収支"/>
      <sheetName val="普通１収支"/>
      <sheetName val="普通２収支"/>
      <sheetName val="普通３収支"/>
    </sheetNames>
    <sheetDataSet>
      <sheetData sheetId="0">
        <row r="2">
          <cell r="A2" t="str">
            <v>NPO法人ふじのくに学校給食を考える会</v>
          </cell>
          <cell r="D2">
            <v>100</v>
          </cell>
          <cell r="E2" t="str">
            <v>現　　　　　金</v>
          </cell>
        </row>
        <row r="3">
          <cell r="D3">
            <v>110</v>
          </cell>
          <cell r="E3" t="str">
            <v>ゆうちょ銀行</v>
          </cell>
          <cell r="F3" t="str">
            <v>ゆうちょ銀行</v>
          </cell>
        </row>
        <row r="4">
          <cell r="D4">
            <v>111</v>
          </cell>
          <cell r="E4" t="str">
            <v>富士宮信用金庫</v>
          </cell>
          <cell r="F4" t="str">
            <v>富士宮信用金庫</v>
          </cell>
        </row>
        <row r="5">
          <cell r="D5">
            <v>112</v>
          </cell>
          <cell r="E5" t="str">
            <v>普通預金３</v>
          </cell>
        </row>
        <row r="6">
          <cell r="D6">
            <v>120</v>
          </cell>
          <cell r="E6" t="str">
            <v>定期預金</v>
          </cell>
        </row>
        <row r="7">
          <cell r="D7">
            <v>152</v>
          </cell>
          <cell r="E7" t="str">
            <v>立　　替　　金</v>
          </cell>
        </row>
        <row r="8">
          <cell r="D8">
            <v>153</v>
          </cell>
          <cell r="E8" t="str">
            <v>未　　収　　金</v>
          </cell>
        </row>
        <row r="9">
          <cell r="D9">
            <v>154</v>
          </cell>
          <cell r="E9" t="str">
            <v>仮　　払　　金</v>
          </cell>
        </row>
        <row r="10">
          <cell r="D10">
            <v>164</v>
          </cell>
          <cell r="E10" t="str">
            <v>車 両 運 搬 具</v>
          </cell>
        </row>
        <row r="11">
          <cell r="D11">
            <v>165</v>
          </cell>
          <cell r="E11" t="str">
            <v>備　　　　　品</v>
          </cell>
        </row>
        <row r="12">
          <cell r="D12">
            <v>202</v>
          </cell>
          <cell r="E12" t="str">
            <v>未　　払　　金</v>
          </cell>
        </row>
        <row r="13">
          <cell r="D13">
            <v>204</v>
          </cell>
          <cell r="E13" t="str">
            <v>短 期 借 入 金</v>
          </cell>
        </row>
        <row r="14">
          <cell r="D14">
            <v>207</v>
          </cell>
          <cell r="E14" t="str">
            <v>仮　　受　　金</v>
          </cell>
        </row>
        <row r="15">
          <cell r="D15">
            <v>208</v>
          </cell>
          <cell r="E15" t="str">
            <v>預り金　給与源泉</v>
          </cell>
          <cell r="F15" t="str">
            <v>預　　り　　金</v>
          </cell>
        </row>
        <row r="16">
          <cell r="D16">
            <v>209</v>
          </cell>
          <cell r="E16" t="str">
            <v>預り金　報酬源泉</v>
          </cell>
        </row>
        <row r="17">
          <cell r="D17">
            <v>210</v>
          </cell>
          <cell r="E17" t="str">
            <v>預り金　その他</v>
          </cell>
        </row>
        <row r="18">
          <cell r="D18">
            <v>212</v>
          </cell>
          <cell r="E18" t="str">
            <v>未払法人税　等</v>
          </cell>
        </row>
        <row r="19">
          <cell r="D19">
            <v>213</v>
          </cell>
          <cell r="E19" t="str">
            <v>未 払 消 費 税</v>
          </cell>
        </row>
        <row r="20">
          <cell r="D20">
            <v>300</v>
          </cell>
          <cell r="E20" t="str">
            <v>繰 越 正味財産</v>
          </cell>
        </row>
        <row r="21">
          <cell r="D21">
            <v>500</v>
          </cell>
          <cell r="E21" t="str">
            <v>正 会 員 会 費</v>
          </cell>
        </row>
        <row r="22">
          <cell r="D22">
            <v>501</v>
          </cell>
          <cell r="E22" t="str">
            <v>賛助会員 会 費</v>
          </cell>
        </row>
        <row r="23">
          <cell r="D23">
            <v>502</v>
          </cell>
          <cell r="E23" t="str">
            <v>協　　賛　　金</v>
          </cell>
        </row>
        <row r="24">
          <cell r="A24">
            <v>1</v>
          </cell>
          <cell r="B24" t="str">
            <v>食育活動支援</v>
          </cell>
          <cell r="D24">
            <v>503</v>
          </cell>
          <cell r="E24" t="str">
            <v>みやしん地域振興基金</v>
          </cell>
        </row>
        <row r="25">
          <cell r="A25">
            <v>2</v>
          </cell>
          <cell r="B25" t="str">
            <v>食育の理解と普及</v>
          </cell>
          <cell r="D25">
            <v>504</v>
          </cell>
          <cell r="E25" t="str">
            <v>富士市･きらり交流会議</v>
          </cell>
        </row>
        <row r="26">
          <cell r="A26">
            <v>3</v>
          </cell>
          <cell r="B26" t="str">
            <v>地場産品・生産者</v>
          </cell>
          <cell r="D26">
            <v>510</v>
          </cell>
          <cell r="E26" t="str">
            <v>食育活動支援</v>
          </cell>
        </row>
        <row r="27">
          <cell r="A27">
            <v>4</v>
          </cell>
          <cell r="B27" t="str">
            <v>食育の情報発信</v>
          </cell>
          <cell r="D27">
            <v>511</v>
          </cell>
          <cell r="E27" t="str">
            <v>食育の理解と普及</v>
          </cell>
        </row>
        <row r="28">
          <cell r="A28">
            <v>5</v>
          </cell>
          <cell r="B28" t="str">
            <v>他団体との交流</v>
          </cell>
          <cell r="D28">
            <v>512</v>
          </cell>
          <cell r="E28" t="str">
            <v>地場産品・生産者支援</v>
          </cell>
        </row>
        <row r="29">
          <cell r="A29">
            <v>6</v>
          </cell>
          <cell r="B29" t="str">
            <v>みやしん地域振興基金</v>
          </cell>
          <cell r="D29">
            <v>513</v>
          </cell>
          <cell r="E29" t="str">
            <v>食育の情報発信</v>
          </cell>
        </row>
        <row r="30">
          <cell r="A30">
            <v>7</v>
          </cell>
          <cell r="B30" t="str">
            <v>富士市･きらり交流会議</v>
          </cell>
          <cell r="D30">
            <v>514</v>
          </cell>
          <cell r="E30" t="str">
            <v>他団体との交流</v>
          </cell>
        </row>
        <row r="31">
          <cell r="A31">
            <v>8</v>
          </cell>
          <cell r="B31" t="str">
            <v>管理</v>
          </cell>
          <cell r="D31">
            <v>520</v>
          </cell>
          <cell r="E31" t="str">
            <v>受　取　利　息</v>
          </cell>
        </row>
        <row r="32">
          <cell r="D32">
            <v>521</v>
          </cell>
          <cell r="E32" t="str">
            <v>雑　　収　　入</v>
          </cell>
        </row>
        <row r="33">
          <cell r="D33">
            <v>600</v>
          </cell>
          <cell r="E33" t="str">
            <v>役　員　報　酬</v>
          </cell>
        </row>
        <row r="34">
          <cell r="D34">
            <v>601</v>
          </cell>
          <cell r="E34" t="str">
            <v>給　　　　　与</v>
          </cell>
        </row>
        <row r="35">
          <cell r="D35">
            <v>602</v>
          </cell>
          <cell r="E35" t="str">
            <v>雑　　　　　給</v>
          </cell>
        </row>
        <row r="36">
          <cell r="D36">
            <v>603</v>
          </cell>
          <cell r="E36" t="str">
            <v>謝　　　　　金</v>
          </cell>
        </row>
        <row r="37">
          <cell r="D37">
            <v>604</v>
          </cell>
          <cell r="E37" t="str">
            <v>法 定 福 利 費</v>
          </cell>
        </row>
        <row r="38">
          <cell r="D38">
            <v>605</v>
          </cell>
          <cell r="E38" t="str">
            <v>福 利 厚 生 費</v>
          </cell>
        </row>
        <row r="39">
          <cell r="D39">
            <v>610</v>
          </cell>
          <cell r="E39" t="str">
            <v>広 告 宣 伝 費</v>
          </cell>
        </row>
        <row r="40">
          <cell r="D40">
            <v>611</v>
          </cell>
          <cell r="E40" t="str">
            <v>業 務 委 託 費</v>
          </cell>
        </row>
        <row r="41">
          <cell r="D41">
            <v>612</v>
          </cell>
          <cell r="E41" t="str">
            <v>水 道 光 熱 費</v>
          </cell>
        </row>
        <row r="42">
          <cell r="D42">
            <v>613</v>
          </cell>
          <cell r="E42" t="str">
            <v>事 務 用 品 費</v>
          </cell>
        </row>
        <row r="43">
          <cell r="D43">
            <v>614</v>
          </cell>
          <cell r="E43" t="str">
            <v>消　耗　品　費</v>
          </cell>
        </row>
        <row r="44">
          <cell r="D44">
            <v>615</v>
          </cell>
          <cell r="E44" t="str">
            <v>印 刷 製 本 費</v>
          </cell>
        </row>
        <row r="45">
          <cell r="D45">
            <v>616</v>
          </cell>
          <cell r="E45" t="str">
            <v>賃 借 料(会場)</v>
          </cell>
        </row>
        <row r="46">
          <cell r="D46">
            <v>617</v>
          </cell>
          <cell r="E46" t="str">
            <v>保　　険　　料</v>
          </cell>
        </row>
        <row r="47">
          <cell r="D47">
            <v>618</v>
          </cell>
          <cell r="E47" t="str">
            <v>修　　繕　　費</v>
          </cell>
        </row>
        <row r="48">
          <cell r="D48">
            <v>619</v>
          </cell>
          <cell r="E48" t="str">
            <v>租　税　公　課</v>
          </cell>
        </row>
        <row r="49">
          <cell r="D49">
            <v>620</v>
          </cell>
          <cell r="E49" t="str">
            <v>減 価 償 却 費</v>
          </cell>
        </row>
        <row r="50">
          <cell r="D50">
            <v>621</v>
          </cell>
          <cell r="E50" t="str">
            <v>交　　際　　費</v>
          </cell>
        </row>
        <row r="51">
          <cell r="D51">
            <v>622</v>
          </cell>
          <cell r="E51" t="str">
            <v>旅 費 交 通 費</v>
          </cell>
        </row>
        <row r="52">
          <cell r="D52">
            <v>623</v>
          </cell>
          <cell r="E52" t="str">
            <v>通　　信　　費</v>
          </cell>
        </row>
        <row r="53">
          <cell r="D53">
            <v>624</v>
          </cell>
          <cell r="E53" t="str">
            <v>諸　　会　　費</v>
          </cell>
        </row>
        <row r="54">
          <cell r="D54">
            <v>625</v>
          </cell>
          <cell r="E54" t="str">
            <v>会　　議　　費</v>
          </cell>
        </row>
        <row r="55">
          <cell r="D55">
            <v>626</v>
          </cell>
          <cell r="E55" t="str">
            <v>新 聞 図 書 費</v>
          </cell>
        </row>
        <row r="56">
          <cell r="D56">
            <v>627</v>
          </cell>
          <cell r="E56" t="str">
            <v>研　　修　　費</v>
          </cell>
        </row>
        <row r="57">
          <cell r="D57">
            <v>640</v>
          </cell>
          <cell r="E57" t="str">
            <v>雑　　　　　費</v>
          </cell>
        </row>
        <row r="58">
          <cell r="D58">
            <v>800</v>
          </cell>
          <cell r="E58" t="str">
            <v>前期損益修正益</v>
          </cell>
        </row>
        <row r="59">
          <cell r="D59">
            <v>801</v>
          </cell>
          <cell r="E59" t="str">
            <v>　</v>
          </cell>
        </row>
        <row r="60">
          <cell r="D60">
            <v>850</v>
          </cell>
          <cell r="E60" t="str">
            <v>前期損益修正損</v>
          </cell>
        </row>
        <row r="61">
          <cell r="D61">
            <v>851</v>
          </cell>
          <cell r="E61" t="str">
            <v>　</v>
          </cell>
        </row>
        <row r="62">
          <cell r="D62">
            <v>900</v>
          </cell>
          <cell r="E62" t="str">
            <v>法　人　税　等</v>
          </cell>
          <cell r="F62" t="str">
            <v>法人税、住民税及び事業税</v>
          </cell>
        </row>
      </sheetData>
      <sheetData sheetId="1"/>
      <sheetData sheetId="2">
        <row r="3">
          <cell r="B3">
            <v>3</v>
          </cell>
        </row>
        <row r="4">
          <cell r="B4">
            <v>4</v>
          </cell>
          <cell r="C4">
            <v>501</v>
          </cell>
          <cell r="G4">
            <v>8</v>
          </cell>
          <cell r="H4">
            <v>2000</v>
          </cell>
        </row>
        <row r="5">
          <cell r="B5">
            <v>4</v>
          </cell>
          <cell r="C5">
            <v>501</v>
          </cell>
          <cell r="G5">
            <v>8</v>
          </cell>
          <cell r="H5">
            <v>2000</v>
          </cell>
        </row>
        <row r="6">
          <cell r="B6">
            <v>4</v>
          </cell>
          <cell r="C6">
            <v>501</v>
          </cell>
          <cell r="G6">
            <v>8</v>
          </cell>
          <cell r="H6">
            <v>3000</v>
          </cell>
        </row>
        <row r="7">
          <cell r="B7">
            <v>4</v>
          </cell>
          <cell r="C7">
            <v>501</v>
          </cell>
          <cell r="G7">
            <v>8</v>
          </cell>
          <cell r="H7">
            <v>2000</v>
          </cell>
        </row>
        <row r="8">
          <cell r="B8">
            <v>4</v>
          </cell>
          <cell r="C8">
            <v>501</v>
          </cell>
          <cell r="G8">
            <v>8</v>
          </cell>
          <cell r="H8">
            <v>2000</v>
          </cell>
        </row>
        <row r="9">
          <cell r="B9">
            <v>4</v>
          </cell>
          <cell r="C9">
            <v>501</v>
          </cell>
          <cell r="G9">
            <v>8</v>
          </cell>
          <cell r="H9">
            <v>2000</v>
          </cell>
        </row>
        <row r="10">
          <cell r="B10">
            <v>4</v>
          </cell>
          <cell r="C10">
            <v>501</v>
          </cell>
          <cell r="G10">
            <v>8</v>
          </cell>
          <cell r="H10">
            <v>2000</v>
          </cell>
        </row>
        <row r="11">
          <cell r="B11">
            <v>5</v>
          </cell>
          <cell r="C11">
            <v>501</v>
          </cell>
          <cell r="G11">
            <v>8</v>
          </cell>
          <cell r="H11">
            <v>2000</v>
          </cell>
        </row>
        <row r="12">
          <cell r="B12">
            <v>9</v>
          </cell>
          <cell r="C12">
            <v>501</v>
          </cell>
          <cell r="G12">
            <v>8</v>
          </cell>
          <cell r="H12">
            <v>2000</v>
          </cell>
        </row>
        <row r="13">
          <cell r="B13">
            <v>11</v>
          </cell>
          <cell r="C13">
            <v>501</v>
          </cell>
          <cell r="G13">
            <v>8</v>
          </cell>
          <cell r="H13">
            <v>3000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</sheetData>
      <sheetData sheetId="3">
        <row r="3">
          <cell r="B3">
            <v>3</v>
          </cell>
        </row>
        <row r="4">
          <cell r="B4">
            <v>4</v>
          </cell>
          <cell r="C4">
            <v>501</v>
          </cell>
          <cell r="G4">
            <v>8</v>
          </cell>
          <cell r="H4">
            <v>10000</v>
          </cell>
        </row>
        <row r="5">
          <cell r="B5">
            <v>4</v>
          </cell>
          <cell r="C5">
            <v>501</v>
          </cell>
          <cell r="G5">
            <v>8</v>
          </cell>
          <cell r="H5">
            <v>3000</v>
          </cell>
        </row>
        <row r="6">
          <cell r="B6">
            <v>4</v>
          </cell>
          <cell r="C6">
            <v>501</v>
          </cell>
          <cell r="G6">
            <v>8</v>
          </cell>
          <cell r="H6">
            <v>10000</v>
          </cell>
        </row>
        <row r="7">
          <cell r="B7">
            <v>5</v>
          </cell>
          <cell r="C7">
            <v>501</v>
          </cell>
          <cell r="G7">
            <v>8</v>
          </cell>
          <cell r="H7">
            <v>2000</v>
          </cell>
        </row>
        <row r="8">
          <cell r="B8">
            <v>9</v>
          </cell>
          <cell r="C8">
            <v>513</v>
          </cell>
          <cell r="G8">
            <v>4</v>
          </cell>
          <cell r="H8">
            <v>100000</v>
          </cell>
        </row>
        <row r="9">
          <cell r="B9">
            <v>2</v>
          </cell>
          <cell r="C9">
            <v>100</v>
          </cell>
          <cell r="I9">
            <v>90000</v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</sheetData>
      <sheetData sheetId="4">
        <row r="3">
          <cell r="B3">
            <v>3</v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</sheetData>
      <sheetData sheetId="5">
        <row r="4">
          <cell r="A4">
            <v>100</v>
          </cell>
          <cell r="B4" t="str">
            <v>現　　　　　金</v>
          </cell>
          <cell r="C4">
            <v>73858</v>
          </cell>
          <cell r="D4">
            <v>0</v>
          </cell>
          <cell r="E4">
            <v>76000</v>
          </cell>
          <cell r="F4">
            <v>19326</v>
          </cell>
          <cell r="G4">
            <v>10000</v>
          </cell>
          <cell r="H4">
            <v>21520</v>
          </cell>
          <cell r="I4">
            <v>36200</v>
          </cell>
          <cell r="J4">
            <v>73770</v>
          </cell>
          <cell r="K4">
            <v>22000</v>
          </cell>
          <cell r="L4">
            <v>14536</v>
          </cell>
          <cell r="M4">
            <v>2000</v>
          </cell>
          <cell r="N4">
            <v>66584</v>
          </cell>
          <cell r="O4">
            <v>8000</v>
          </cell>
          <cell r="P4">
            <v>26980</v>
          </cell>
          <cell r="Q4">
            <v>41550</v>
          </cell>
          <cell r="R4">
            <v>47014</v>
          </cell>
          <cell r="S4">
            <v>0</v>
          </cell>
          <cell r="T4">
            <v>22973</v>
          </cell>
          <cell r="U4">
            <v>0</v>
          </cell>
          <cell r="V4">
            <v>119996</v>
          </cell>
          <cell r="W4">
            <v>180000</v>
          </cell>
          <cell r="X4">
            <v>13173</v>
          </cell>
          <cell r="Y4">
            <v>20000</v>
          </cell>
          <cell r="Z4">
            <v>160983</v>
          </cell>
          <cell r="AA4">
            <v>469608</v>
          </cell>
          <cell r="AB4">
            <v>586855</v>
          </cell>
        </row>
        <row r="5">
          <cell r="A5">
            <v>110</v>
          </cell>
          <cell r="B5" t="str">
            <v>ゆうちょ銀行</v>
          </cell>
          <cell r="C5">
            <v>13000</v>
          </cell>
          <cell r="D5">
            <v>0</v>
          </cell>
          <cell r="E5">
            <v>2000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2000</v>
          </cell>
          <cell r="N5">
            <v>0</v>
          </cell>
          <cell r="O5">
            <v>0</v>
          </cell>
          <cell r="P5">
            <v>0</v>
          </cell>
          <cell r="Q5">
            <v>3000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20000</v>
          </cell>
          <cell r="AB5">
            <v>0</v>
          </cell>
        </row>
        <row r="6">
          <cell r="A6">
            <v>111</v>
          </cell>
          <cell r="B6" t="str">
            <v>富士宮信用金庫</v>
          </cell>
          <cell r="C6">
            <v>100000</v>
          </cell>
          <cell r="D6">
            <v>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100000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90000</v>
          </cell>
          <cell r="Y6">
            <v>0</v>
          </cell>
          <cell r="Z6">
            <v>0</v>
          </cell>
          <cell r="AA6">
            <v>202000</v>
          </cell>
          <cell r="AB6">
            <v>90000</v>
          </cell>
        </row>
        <row r="7">
          <cell r="A7">
            <v>112</v>
          </cell>
          <cell r="B7" t="str">
            <v>普通預金３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120</v>
          </cell>
          <cell r="B8" t="str">
            <v>定期預金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>
            <v>152</v>
          </cell>
          <cell r="B9" t="str">
            <v>立　　替　　金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>
            <v>153</v>
          </cell>
          <cell r="B10" t="str">
            <v>未　　収　　金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>
            <v>154</v>
          </cell>
          <cell r="B11" t="str">
            <v>仮　　払　　金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>
            <v>164</v>
          </cell>
          <cell r="B12" t="str">
            <v>車 両 運 搬 具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>
            <v>165</v>
          </cell>
          <cell r="B13" t="str">
            <v>備　　　　　品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>
            <v>202</v>
          </cell>
          <cell r="B14" t="str">
            <v>未　　払　　金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204</v>
          </cell>
          <cell r="B15" t="str">
            <v>短 期 借 入 金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>
            <v>207</v>
          </cell>
          <cell r="B16" t="str">
            <v>仮　　受　　金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208</v>
          </cell>
          <cell r="B17" t="str">
            <v>預り金　給与源泉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>
            <v>209</v>
          </cell>
          <cell r="B18" t="str">
            <v>預り金　報酬源泉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>
            <v>210</v>
          </cell>
          <cell r="B19" t="str">
            <v>預り金　その他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>
            <v>212</v>
          </cell>
          <cell r="B20" t="str">
            <v>未払法人税　等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>
            <v>213</v>
          </cell>
          <cell r="B21" t="str">
            <v>未 払 消 費 税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300</v>
          </cell>
          <cell r="B22" t="str">
            <v>繰 越 正味財産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>
            <v>500</v>
          </cell>
          <cell r="B23" t="str">
            <v>正 会 員 会 費</v>
          </cell>
          <cell r="C23">
            <v>0</v>
          </cell>
          <cell r="D23">
            <v>24000</v>
          </cell>
          <cell r="E23">
            <v>0</v>
          </cell>
          <cell r="F23">
            <v>18000</v>
          </cell>
          <cell r="G23">
            <v>0</v>
          </cell>
          <cell r="H23">
            <v>0</v>
          </cell>
          <cell r="I23">
            <v>0</v>
          </cell>
          <cell r="J23">
            <v>2000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48000</v>
          </cell>
        </row>
        <row r="24">
          <cell r="A24">
            <v>501</v>
          </cell>
          <cell r="B24" t="str">
            <v>賛助会員 会 費</v>
          </cell>
          <cell r="C24">
            <v>0</v>
          </cell>
          <cell r="D24">
            <v>57000</v>
          </cell>
          <cell r="E24">
            <v>0</v>
          </cell>
          <cell r="F24">
            <v>20000</v>
          </cell>
          <cell r="G24">
            <v>0</v>
          </cell>
          <cell r="H24">
            <v>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4000</v>
          </cell>
          <cell r="O24">
            <v>0</v>
          </cell>
          <cell r="P24">
            <v>0</v>
          </cell>
          <cell r="Q24">
            <v>0</v>
          </cell>
          <cell r="R24">
            <v>13000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102000</v>
          </cell>
        </row>
        <row r="25">
          <cell r="A25">
            <v>502</v>
          </cell>
          <cell r="B25" t="str">
            <v>協　　賛　　金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503</v>
          </cell>
          <cell r="B26" t="str">
            <v>みやしん地域振興基金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>
            <v>504</v>
          </cell>
          <cell r="B27" t="str">
            <v>富士市･きらり交流会議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25000</v>
          </cell>
        </row>
        <row r="28">
          <cell r="A28">
            <v>510</v>
          </cell>
          <cell r="B28" t="str">
            <v>食育活動支援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>
            <v>511</v>
          </cell>
          <cell r="B29" t="str">
            <v>食育の理解と普及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7200</v>
          </cell>
          <cell r="K29">
            <v>0</v>
          </cell>
          <cell r="L29">
            <v>22000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31550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20000</v>
          </cell>
          <cell r="AA29">
            <v>0</v>
          </cell>
          <cell r="AB29">
            <v>80750</v>
          </cell>
        </row>
        <row r="30">
          <cell r="A30">
            <v>512</v>
          </cell>
          <cell r="B30" t="str">
            <v>地場産品・生産者支援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>
            <v>513</v>
          </cell>
          <cell r="B31" t="str">
            <v>食育の情報発信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100000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100000</v>
          </cell>
        </row>
        <row r="32">
          <cell r="A32">
            <v>514</v>
          </cell>
          <cell r="B32" t="str">
            <v>他団体との交流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520</v>
          </cell>
          <cell r="B33" t="str">
            <v>受　取　利　息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521</v>
          </cell>
          <cell r="B34" t="str">
            <v>雑　　収　　入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>
            <v>600</v>
          </cell>
          <cell r="B35" t="str">
            <v>役　員　報　酬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601</v>
          </cell>
          <cell r="B36" t="str">
            <v>給　　　　　与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>
            <v>602</v>
          </cell>
          <cell r="B37" t="str">
            <v>雑　　　　　給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>
            <v>603</v>
          </cell>
          <cell r="B38" t="str">
            <v>謝　　　　　金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>
            <v>604</v>
          </cell>
          <cell r="B39" t="str">
            <v>法 定 福 利 費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>
            <v>605</v>
          </cell>
          <cell r="B40" t="str">
            <v>福 利 厚 生 費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>
            <v>610</v>
          </cell>
          <cell r="B41" t="str">
            <v>広 告 宣 伝 費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611</v>
          </cell>
          <cell r="B42" t="str">
            <v>業 務 委 託 費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612</v>
          </cell>
          <cell r="B43" t="str">
            <v>水 道 光 熱 費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613</v>
          </cell>
          <cell r="B44" t="str">
            <v>事 務 用 品 費</v>
          </cell>
          <cell r="C44">
            <v>3128</v>
          </cell>
          <cell r="D44">
            <v>0</v>
          </cell>
          <cell r="E44">
            <v>0</v>
          </cell>
          <cell r="F44">
            <v>0</v>
          </cell>
          <cell r="G44">
            <v>2148</v>
          </cell>
          <cell r="H44">
            <v>0</v>
          </cell>
          <cell r="I44">
            <v>2461</v>
          </cell>
          <cell r="J44">
            <v>0</v>
          </cell>
          <cell r="K44">
            <v>1638</v>
          </cell>
          <cell r="L44">
            <v>0</v>
          </cell>
          <cell r="M44">
            <v>891</v>
          </cell>
          <cell r="N44">
            <v>0</v>
          </cell>
          <cell r="O44">
            <v>0</v>
          </cell>
          <cell r="P44">
            <v>0</v>
          </cell>
          <cell r="Q44">
            <v>3511</v>
          </cell>
          <cell r="R44">
            <v>0</v>
          </cell>
          <cell r="S44">
            <v>6663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612</v>
          </cell>
          <cell r="Z44">
            <v>0</v>
          </cell>
          <cell r="AA44">
            <v>21052</v>
          </cell>
          <cell r="AB44">
            <v>0</v>
          </cell>
        </row>
        <row r="45">
          <cell r="A45">
            <v>614</v>
          </cell>
          <cell r="B45" t="str">
            <v>消　耗　品　費</v>
          </cell>
          <cell r="C45">
            <v>0</v>
          </cell>
          <cell r="D45">
            <v>0</v>
          </cell>
          <cell r="E45">
            <v>1058</v>
          </cell>
          <cell r="F45">
            <v>0</v>
          </cell>
          <cell r="G45">
            <v>892</v>
          </cell>
          <cell r="H45">
            <v>0</v>
          </cell>
          <cell r="I45">
            <v>33250</v>
          </cell>
          <cell r="J45">
            <v>0</v>
          </cell>
          <cell r="K45">
            <v>848</v>
          </cell>
          <cell r="L45">
            <v>0</v>
          </cell>
          <cell r="M45">
            <v>0</v>
          </cell>
          <cell r="N45">
            <v>0</v>
          </cell>
          <cell r="O45">
            <v>15000</v>
          </cell>
          <cell r="P45">
            <v>0</v>
          </cell>
          <cell r="Q45">
            <v>31760</v>
          </cell>
          <cell r="R45">
            <v>0</v>
          </cell>
          <cell r="S45">
            <v>7147</v>
          </cell>
          <cell r="T45">
            <v>0</v>
          </cell>
          <cell r="U45">
            <v>0</v>
          </cell>
          <cell r="V45">
            <v>0</v>
          </cell>
          <cell r="W45">
            <v>9041</v>
          </cell>
          <cell r="X45">
            <v>0</v>
          </cell>
          <cell r="Y45">
            <v>1913</v>
          </cell>
          <cell r="Z45">
            <v>0</v>
          </cell>
          <cell r="AA45">
            <v>100909</v>
          </cell>
          <cell r="AB45">
            <v>0</v>
          </cell>
        </row>
        <row r="46">
          <cell r="A46">
            <v>615</v>
          </cell>
          <cell r="B46" t="str">
            <v>印 刷 製 本 費</v>
          </cell>
          <cell r="C46">
            <v>7404</v>
          </cell>
          <cell r="D46">
            <v>0</v>
          </cell>
          <cell r="E46">
            <v>1125</v>
          </cell>
          <cell r="F46">
            <v>0</v>
          </cell>
          <cell r="G46">
            <v>7470</v>
          </cell>
          <cell r="H46">
            <v>0</v>
          </cell>
          <cell r="I46">
            <v>742</v>
          </cell>
          <cell r="J46">
            <v>0</v>
          </cell>
          <cell r="K46">
            <v>1212</v>
          </cell>
          <cell r="L46">
            <v>0</v>
          </cell>
          <cell r="M46">
            <v>12753</v>
          </cell>
          <cell r="N46">
            <v>0</v>
          </cell>
          <cell r="O46">
            <v>425</v>
          </cell>
          <cell r="P46">
            <v>0</v>
          </cell>
          <cell r="Q46">
            <v>696</v>
          </cell>
          <cell r="R46">
            <v>0</v>
          </cell>
          <cell r="S46">
            <v>0</v>
          </cell>
          <cell r="T46">
            <v>0</v>
          </cell>
          <cell r="U46">
            <v>59998</v>
          </cell>
          <cell r="V46">
            <v>0</v>
          </cell>
          <cell r="W46">
            <v>226</v>
          </cell>
          <cell r="X46">
            <v>0</v>
          </cell>
          <cell r="Y46">
            <v>9140</v>
          </cell>
          <cell r="Z46">
            <v>0</v>
          </cell>
          <cell r="AA46">
            <v>101191</v>
          </cell>
          <cell r="AB46">
            <v>0</v>
          </cell>
        </row>
        <row r="47">
          <cell r="A47">
            <v>616</v>
          </cell>
          <cell r="B47" t="str">
            <v>賃 借 料(会場)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617</v>
          </cell>
          <cell r="B48" t="str">
            <v>保　　険　　料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0</v>
          </cell>
          <cell r="Y48">
            <v>0</v>
          </cell>
          <cell r="Z48">
            <v>0</v>
          </cell>
          <cell r="AA48">
            <v>3000</v>
          </cell>
          <cell r="AB48">
            <v>0</v>
          </cell>
        </row>
        <row r="49">
          <cell r="A49">
            <v>618</v>
          </cell>
          <cell r="B49" t="str">
            <v>修　　繕　　費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>
            <v>619</v>
          </cell>
          <cell r="B50" t="str">
            <v>租　税　公　課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620</v>
          </cell>
          <cell r="B51" t="str">
            <v>減 価 償 却 費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>
            <v>621</v>
          </cell>
          <cell r="B52" t="str">
            <v>交　　際　　費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>
            <v>622</v>
          </cell>
          <cell r="B53" t="str">
            <v>旅 費 交 通 費</v>
          </cell>
          <cell r="C53">
            <v>0</v>
          </cell>
          <cell r="D53">
            <v>0</v>
          </cell>
          <cell r="E53">
            <v>1200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6340</v>
          </cell>
          <cell r="N53">
            <v>0</v>
          </cell>
          <cell r="O53">
            <v>1600</v>
          </cell>
          <cell r="P53">
            <v>0</v>
          </cell>
          <cell r="Q53">
            <v>300</v>
          </cell>
          <cell r="R53">
            <v>0</v>
          </cell>
          <cell r="S53">
            <v>1600</v>
          </cell>
          <cell r="T53">
            <v>0</v>
          </cell>
          <cell r="U53">
            <v>0</v>
          </cell>
          <cell r="V53">
            <v>0</v>
          </cell>
          <cell r="W53">
            <v>500</v>
          </cell>
          <cell r="X53">
            <v>0</v>
          </cell>
          <cell r="Y53">
            <v>57540</v>
          </cell>
          <cell r="Z53">
            <v>0</v>
          </cell>
          <cell r="AA53">
            <v>69080</v>
          </cell>
          <cell r="AB53">
            <v>0</v>
          </cell>
        </row>
        <row r="54">
          <cell r="A54">
            <v>623</v>
          </cell>
          <cell r="B54" t="str">
            <v>通　　信　　費</v>
          </cell>
          <cell r="C54">
            <v>10046</v>
          </cell>
          <cell r="D54">
            <v>0</v>
          </cell>
          <cell r="E54">
            <v>3280</v>
          </cell>
          <cell r="F54">
            <v>0</v>
          </cell>
          <cell r="G54">
            <v>250</v>
          </cell>
          <cell r="H54">
            <v>0</v>
          </cell>
          <cell r="I54">
            <v>432</v>
          </cell>
          <cell r="J54">
            <v>0</v>
          </cell>
          <cell r="K54">
            <v>570</v>
          </cell>
          <cell r="L54">
            <v>0</v>
          </cell>
          <cell r="M54">
            <v>11308</v>
          </cell>
          <cell r="N54">
            <v>0</v>
          </cell>
          <cell r="O54">
            <v>140</v>
          </cell>
          <cell r="P54">
            <v>0</v>
          </cell>
          <cell r="Q54">
            <v>120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140</v>
          </cell>
          <cell r="X54">
            <v>0</v>
          </cell>
          <cell r="Y54">
            <v>12243</v>
          </cell>
          <cell r="Z54">
            <v>0</v>
          </cell>
          <cell r="AA54">
            <v>38529</v>
          </cell>
          <cell r="AB54">
            <v>0</v>
          </cell>
        </row>
        <row r="55">
          <cell r="A55">
            <v>624</v>
          </cell>
          <cell r="B55" t="str">
            <v>諸　　会　　費</v>
          </cell>
          <cell r="C55">
            <v>3000</v>
          </cell>
          <cell r="D55">
            <v>0</v>
          </cell>
          <cell r="E55">
            <v>3000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2000</v>
          </cell>
          <cell r="L55">
            <v>0</v>
          </cell>
          <cell r="M55">
            <v>2000</v>
          </cell>
          <cell r="N55">
            <v>0</v>
          </cell>
          <cell r="O55">
            <v>3825</v>
          </cell>
          <cell r="P55">
            <v>0</v>
          </cell>
          <cell r="Q55">
            <v>2000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15825</v>
          </cell>
          <cell r="AB55">
            <v>0</v>
          </cell>
        </row>
        <row r="56">
          <cell r="A56">
            <v>625</v>
          </cell>
          <cell r="B56" t="str">
            <v>会　　議　　費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626</v>
          </cell>
          <cell r="B57" t="str">
            <v>新 聞 図 書 費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627</v>
          </cell>
          <cell r="B58" t="str">
            <v>研　　修　　費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640</v>
          </cell>
          <cell r="B59" t="str">
            <v>雑　　　　　費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800</v>
          </cell>
          <cell r="B60" t="str">
            <v>前期損益修正益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801</v>
          </cell>
          <cell r="B61" t="str">
            <v>　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850</v>
          </cell>
          <cell r="B62" t="str">
            <v>前期損益修正損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>
            <v>851</v>
          </cell>
          <cell r="B63" t="str">
            <v>　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>
            <v>900</v>
          </cell>
          <cell r="B64" t="str">
            <v>法　人　税　等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月計</v>
          </cell>
          <cell r="C65">
            <v>210436</v>
          </cell>
          <cell r="D65">
            <v>81000</v>
          </cell>
          <cell r="E65">
            <v>89663</v>
          </cell>
          <cell r="F65">
            <v>57326</v>
          </cell>
          <cell r="G65">
            <v>20760</v>
          </cell>
          <cell r="H65">
            <v>29520</v>
          </cell>
          <cell r="I65">
            <v>73085</v>
          </cell>
          <cell r="J65">
            <v>107970</v>
          </cell>
          <cell r="K65">
            <v>29268</v>
          </cell>
          <cell r="L65">
            <v>36536</v>
          </cell>
          <cell r="M65">
            <v>137292</v>
          </cell>
          <cell r="N65">
            <v>170584</v>
          </cell>
          <cell r="O65">
            <v>28990</v>
          </cell>
          <cell r="P65">
            <v>30980</v>
          </cell>
          <cell r="Q65">
            <v>83937</v>
          </cell>
          <cell r="R65">
            <v>91564</v>
          </cell>
          <cell r="S65">
            <v>15410</v>
          </cell>
          <cell r="T65">
            <v>22973</v>
          </cell>
          <cell r="U65">
            <v>59998</v>
          </cell>
          <cell r="V65">
            <v>119996</v>
          </cell>
          <cell r="W65">
            <v>190907</v>
          </cell>
          <cell r="X65">
            <v>103173</v>
          </cell>
          <cell r="Y65">
            <v>101448</v>
          </cell>
          <cell r="Z65">
            <v>180983</v>
          </cell>
          <cell r="AA65">
            <v>1041194</v>
          </cell>
          <cell r="AB65">
            <v>1032605</v>
          </cell>
        </row>
      </sheetData>
      <sheetData sheetId="6">
        <row r="5">
          <cell r="A5">
            <v>73858</v>
          </cell>
          <cell r="B5">
            <v>100</v>
          </cell>
          <cell r="C5" t="str">
            <v>現　　　　　金</v>
          </cell>
          <cell r="D5">
            <v>73858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13000</v>
          </cell>
          <cell r="B6">
            <v>110</v>
          </cell>
          <cell r="C6" t="str">
            <v>ゆうちょ銀行</v>
          </cell>
          <cell r="D6">
            <v>22000</v>
          </cell>
          <cell r="E6">
            <v>0</v>
          </cell>
          <cell r="F6">
            <v>35000</v>
          </cell>
          <cell r="G6">
            <v>35000</v>
          </cell>
          <cell r="H6">
            <v>0</v>
          </cell>
          <cell r="I6">
            <v>70000</v>
          </cell>
        </row>
        <row r="7">
          <cell r="A7">
            <v>100000</v>
          </cell>
          <cell r="B7">
            <v>111</v>
          </cell>
          <cell r="C7" t="str">
            <v>富士宮信用金庫</v>
          </cell>
          <cell r="D7">
            <v>225000</v>
          </cell>
          <cell r="E7">
            <v>90000</v>
          </cell>
          <cell r="F7">
            <v>135000</v>
          </cell>
          <cell r="G7">
            <v>135000</v>
          </cell>
          <cell r="H7">
            <v>0</v>
          </cell>
          <cell r="I7">
            <v>270000</v>
          </cell>
        </row>
        <row r="8">
          <cell r="B8">
            <v>112</v>
          </cell>
          <cell r="C8" t="str">
            <v>普通預金３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120</v>
          </cell>
          <cell r="C9" t="str">
            <v>定期預金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152</v>
          </cell>
          <cell r="C10" t="str">
            <v>立　　替　　金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153</v>
          </cell>
          <cell r="C11" t="str">
            <v>未　　収　　金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154</v>
          </cell>
          <cell r="C12" t="str">
            <v>仮　　払　　金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164</v>
          </cell>
          <cell r="C13" t="str">
            <v>車 両 運 搬 具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165</v>
          </cell>
          <cell r="C14" t="str">
            <v>備　　　　　品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202</v>
          </cell>
          <cell r="C15" t="str">
            <v>未　　払　　金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204</v>
          </cell>
          <cell r="C16" t="str">
            <v>短 期 借 入 金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207</v>
          </cell>
          <cell r="C17" t="str">
            <v>仮　　受　　金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208</v>
          </cell>
          <cell r="C18" t="str">
            <v>預り金　給与源泉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209</v>
          </cell>
          <cell r="C19" t="str">
            <v>預り金　報酬源泉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210</v>
          </cell>
          <cell r="C20" t="str">
            <v>預り金　その他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212</v>
          </cell>
          <cell r="C21" t="str">
            <v>未払法人税　等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213</v>
          </cell>
          <cell r="C22" t="str">
            <v>未 払 消 費 税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300</v>
          </cell>
          <cell r="C23" t="str">
            <v>繰 越 正味財産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500</v>
          </cell>
          <cell r="C24" t="str">
            <v>正 会 員 会 費</v>
          </cell>
          <cell r="D24">
            <v>0</v>
          </cell>
          <cell r="E24">
            <v>48000</v>
          </cell>
          <cell r="F24">
            <v>48000</v>
          </cell>
          <cell r="G24">
            <v>0</v>
          </cell>
          <cell r="H24">
            <v>0</v>
          </cell>
          <cell r="I24">
            <v>48000</v>
          </cell>
        </row>
        <row r="25">
          <cell r="B25">
            <v>501</v>
          </cell>
          <cell r="C25" t="str">
            <v>賛助会員 会 費</v>
          </cell>
          <cell r="D25">
            <v>0</v>
          </cell>
          <cell r="E25">
            <v>102000</v>
          </cell>
          <cell r="F25">
            <v>102000</v>
          </cell>
          <cell r="G25">
            <v>0</v>
          </cell>
          <cell r="H25">
            <v>0</v>
          </cell>
          <cell r="I25">
            <v>102000</v>
          </cell>
        </row>
        <row r="26">
          <cell r="B26">
            <v>502</v>
          </cell>
          <cell r="C26" t="str">
            <v>協　　賛　　金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503</v>
          </cell>
          <cell r="C27" t="str">
            <v>みやしん地域振興基金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504</v>
          </cell>
          <cell r="C28" t="str">
            <v>富士市･きらり交流会議</v>
          </cell>
          <cell r="D28">
            <v>0</v>
          </cell>
          <cell r="E28">
            <v>25000</v>
          </cell>
          <cell r="F28">
            <v>25000</v>
          </cell>
          <cell r="G28">
            <v>0</v>
          </cell>
          <cell r="H28">
            <v>0</v>
          </cell>
          <cell r="I28">
            <v>25000</v>
          </cell>
        </row>
        <row r="29">
          <cell r="B29">
            <v>510</v>
          </cell>
          <cell r="C29" t="str">
            <v>食育活動支援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511</v>
          </cell>
          <cell r="C30" t="str">
            <v>食育の理解と普及</v>
          </cell>
          <cell r="D30">
            <v>0</v>
          </cell>
          <cell r="E30">
            <v>80750</v>
          </cell>
          <cell r="F30">
            <v>80750</v>
          </cell>
          <cell r="G30">
            <v>0</v>
          </cell>
          <cell r="H30">
            <v>0</v>
          </cell>
          <cell r="I30">
            <v>80750</v>
          </cell>
        </row>
        <row r="31">
          <cell r="B31">
            <v>512</v>
          </cell>
          <cell r="C31" t="str">
            <v>地場産品・生産者支援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513</v>
          </cell>
          <cell r="C32" t="str">
            <v>食育の情報発信</v>
          </cell>
          <cell r="D32">
            <v>0</v>
          </cell>
          <cell r="E32">
            <v>100000</v>
          </cell>
          <cell r="F32">
            <v>100000</v>
          </cell>
          <cell r="G32">
            <v>0</v>
          </cell>
          <cell r="H32">
            <v>0</v>
          </cell>
          <cell r="I32">
            <v>100000</v>
          </cell>
        </row>
        <row r="33">
          <cell r="B33">
            <v>514</v>
          </cell>
          <cell r="C33" t="str">
            <v>他団体との交流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520</v>
          </cell>
          <cell r="C34" t="str">
            <v>受　取　利　息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521</v>
          </cell>
          <cell r="C35" t="str">
            <v>雑　　収　　入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600</v>
          </cell>
          <cell r="C36" t="str">
            <v>役　員　報　酬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601</v>
          </cell>
          <cell r="C37" t="str">
            <v>給　　　　　与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602</v>
          </cell>
          <cell r="C38" t="str">
            <v>雑　　　　　給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603</v>
          </cell>
          <cell r="C39" t="str">
            <v>謝　　　　　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604</v>
          </cell>
          <cell r="C40" t="str">
            <v>法 定 福 利 費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605</v>
          </cell>
          <cell r="C41" t="str">
            <v>福 利 厚 生 費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610</v>
          </cell>
          <cell r="C42" t="str">
            <v>広 告 宣 伝 費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611</v>
          </cell>
          <cell r="C43" t="str">
            <v>業 務 委 託 費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612</v>
          </cell>
          <cell r="C44" t="str">
            <v>水 道 光 熱 費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613</v>
          </cell>
          <cell r="C45" t="str">
            <v>事 務 用 品 費</v>
          </cell>
          <cell r="D45">
            <v>21052</v>
          </cell>
          <cell r="E45">
            <v>0</v>
          </cell>
          <cell r="F45">
            <v>21052</v>
          </cell>
          <cell r="G45">
            <v>0</v>
          </cell>
          <cell r="H45">
            <v>0</v>
          </cell>
          <cell r="I45">
            <v>21052</v>
          </cell>
        </row>
        <row r="46">
          <cell r="B46">
            <v>614</v>
          </cell>
          <cell r="C46" t="str">
            <v>消　耗　品　費</v>
          </cell>
          <cell r="D46">
            <v>100909</v>
          </cell>
          <cell r="E46">
            <v>0</v>
          </cell>
          <cell r="F46">
            <v>100909</v>
          </cell>
          <cell r="G46">
            <v>0</v>
          </cell>
          <cell r="H46">
            <v>0</v>
          </cell>
          <cell r="I46">
            <v>100909</v>
          </cell>
        </row>
        <row r="47">
          <cell r="B47">
            <v>615</v>
          </cell>
          <cell r="C47" t="str">
            <v>印 刷 製 本 費</v>
          </cell>
          <cell r="D47">
            <v>101191</v>
          </cell>
          <cell r="E47">
            <v>0</v>
          </cell>
          <cell r="F47">
            <v>101191</v>
          </cell>
          <cell r="G47">
            <v>0</v>
          </cell>
          <cell r="H47">
            <v>0</v>
          </cell>
          <cell r="I47">
            <v>101191</v>
          </cell>
        </row>
        <row r="48">
          <cell r="B48">
            <v>616</v>
          </cell>
          <cell r="C48" t="str">
            <v>賃 借 料(会場)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617</v>
          </cell>
          <cell r="C49" t="str">
            <v>保　　険　　料</v>
          </cell>
          <cell r="D49">
            <v>3000</v>
          </cell>
          <cell r="E49">
            <v>0</v>
          </cell>
          <cell r="F49">
            <v>3000</v>
          </cell>
          <cell r="G49">
            <v>0</v>
          </cell>
          <cell r="H49">
            <v>0</v>
          </cell>
          <cell r="I49">
            <v>3000</v>
          </cell>
        </row>
        <row r="50">
          <cell r="B50">
            <v>618</v>
          </cell>
          <cell r="C50" t="str">
            <v>修　　繕　　費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619</v>
          </cell>
          <cell r="C51" t="str">
            <v>租　税　公　課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620</v>
          </cell>
          <cell r="C52" t="str">
            <v>減 価 償 却 費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621</v>
          </cell>
          <cell r="C53" t="str">
            <v>交　　際　　費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622</v>
          </cell>
          <cell r="C54" t="str">
            <v>旅 費 交 通 費</v>
          </cell>
          <cell r="D54">
            <v>69080</v>
          </cell>
          <cell r="E54">
            <v>0</v>
          </cell>
          <cell r="F54">
            <v>69080</v>
          </cell>
          <cell r="G54">
            <v>0</v>
          </cell>
          <cell r="H54">
            <v>0</v>
          </cell>
          <cell r="I54">
            <v>69080</v>
          </cell>
        </row>
        <row r="55">
          <cell r="B55">
            <v>623</v>
          </cell>
          <cell r="C55" t="str">
            <v>通　　信　　費</v>
          </cell>
          <cell r="D55">
            <v>38529</v>
          </cell>
          <cell r="E55">
            <v>0</v>
          </cell>
          <cell r="F55">
            <v>38529</v>
          </cell>
          <cell r="G55">
            <v>0</v>
          </cell>
          <cell r="H55">
            <v>0</v>
          </cell>
          <cell r="I55">
            <v>38529</v>
          </cell>
        </row>
        <row r="56">
          <cell r="B56">
            <v>624</v>
          </cell>
          <cell r="C56" t="str">
            <v>諸　　会　　費</v>
          </cell>
          <cell r="D56">
            <v>15825</v>
          </cell>
          <cell r="E56">
            <v>0</v>
          </cell>
          <cell r="F56">
            <v>15825</v>
          </cell>
          <cell r="G56">
            <v>0</v>
          </cell>
          <cell r="H56">
            <v>0</v>
          </cell>
          <cell r="I56">
            <v>15825</v>
          </cell>
        </row>
        <row r="57">
          <cell r="B57">
            <v>625</v>
          </cell>
          <cell r="C57" t="str">
            <v>会　　議　　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626</v>
          </cell>
          <cell r="C58" t="str">
            <v>新 聞 図 書 費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627</v>
          </cell>
          <cell r="C59" t="str">
            <v>研　　修　　費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640</v>
          </cell>
          <cell r="C60" t="str">
            <v>雑　　　　　費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800</v>
          </cell>
          <cell r="C61" t="str">
            <v>前期損益修正益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801</v>
          </cell>
          <cell r="C62" t="str">
            <v>　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850</v>
          </cell>
          <cell r="C63" t="str">
            <v>前期損益修正損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851</v>
          </cell>
          <cell r="C64" t="str">
            <v>　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900</v>
          </cell>
          <cell r="C65" t="str">
            <v>法　人　税　等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</sheetData>
      <sheetData sheetId="7">
        <row r="23">
          <cell r="A23">
            <v>600</v>
          </cell>
          <cell r="B23" t="str">
            <v>役　員　報　酬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>
            <v>601</v>
          </cell>
          <cell r="B24" t="str">
            <v>給　　　　　与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>
            <v>602</v>
          </cell>
          <cell r="B25" t="str">
            <v>雑　　　　　給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>
            <v>603</v>
          </cell>
          <cell r="B26" t="str">
            <v>謝　　　　　金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>
            <v>604</v>
          </cell>
          <cell r="B27" t="str">
            <v>法 定 福 利 費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>
            <v>605</v>
          </cell>
          <cell r="B28" t="str">
            <v>福 利 厚 生 費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人件費計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【その他費用】</v>
          </cell>
        </row>
        <row r="31">
          <cell r="A31">
            <v>610</v>
          </cell>
          <cell r="B31" t="str">
            <v>広 告 宣 伝 費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>
            <v>611</v>
          </cell>
          <cell r="B32" t="str">
            <v>業 務 委 託 費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>
            <v>612</v>
          </cell>
          <cell r="B33" t="str">
            <v>水 道 光 熱 費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>
            <v>613</v>
          </cell>
          <cell r="B34" t="str">
            <v>事 務 用 品 費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5589</v>
          </cell>
          <cell r="P34">
            <v>0</v>
          </cell>
          <cell r="Q34">
            <v>0</v>
          </cell>
          <cell r="R34">
            <v>5589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5589</v>
          </cell>
          <cell r="AF34">
            <v>15463</v>
          </cell>
          <cell r="AG34">
            <v>0</v>
          </cell>
          <cell r="AH34">
            <v>0</v>
          </cell>
          <cell r="AI34">
            <v>15463</v>
          </cell>
          <cell r="AJ34">
            <v>21052</v>
          </cell>
        </row>
        <row r="35">
          <cell r="A35">
            <v>614</v>
          </cell>
          <cell r="B35" t="str">
            <v>消　耗　品　費</v>
          </cell>
          <cell r="C35">
            <v>15000</v>
          </cell>
          <cell r="D35">
            <v>0</v>
          </cell>
          <cell r="E35">
            <v>0</v>
          </cell>
          <cell r="F35">
            <v>15000</v>
          </cell>
          <cell r="G35">
            <v>71171</v>
          </cell>
          <cell r="H35">
            <v>0</v>
          </cell>
          <cell r="I35">
            <v>0</v>
          </cell>
          <cell r="J35">
            <v>71171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2148</v>
          </cell>
          <cell r="P35">
            <v>0</v>
          </cell>
          <cell r="Q35">
            <v>0</v>
          </cell>
          <cell r="R35">
            <v>2148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88319</v>
          </cell>
          <cell r="AF35">
            <v>12590</v>
          </cell>
          <cell r="AG35">
            <v>0</v>
          </cell>
          <cell r="AH35">
            <v>0</v>
          </cell>
          <cell r="AI35">
            <v>12590</v>
          </cell>
          <cell r="AJ35">
            <v>100909</v>
          </cell>
        </row>
        <row r="36">
          <cell r="A36">
            <v>615</v>
          </cell>
          <cell r="B36" t="str">
            <v>印 刷 製 本 費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1014</v>
          </cell>
          <cell r="H36">
            <v>0</v>
          </cell>
          <cell r="I36">
            <v>0</v>
          </cell>
          <cell r="J36">
            <v>1014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97426</v>
          </cell>
          <cell r="P36">
            <v>0</v>
          </cell>
          <cell r="Q36">
            <v>0</v>
          </cell>
          <cell r="R36">
            <v>97426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98440</v>
          </cell>
          <cell r="AF36">
            <v>2751</v>
          </cell>
          <cell r="AG36">
            <v>0</v>
          </cell>
          <cell r="AH36">
            <v>0</v>
          </cell>
          <cell r="AI36">
            <v>2751</v>
          </cell>
          <cell r="AJ36">
            <v>101191</v>
          </cell>
        </row>
        <row r="37">
          <cell r="A37">
            <v>616</v>
          </cell>
          <cell r="B37" t="str">
            <v>賃 借 料(会場)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>
            <v>617</v>
          </cell>
          <cell r="B38" t="str">
            <v>保　　険　　料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3000</v>
          </cell>
          <cell r="H38">
            <v>0</v>
          </cell>
          <cell r="I38">
            <v>0</v>
          </cell>
          <cell r="J38">
            <v>3000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3000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</v>
          </cell>
        </row>
        <row r="39">
          <cell r="A39">
            <v>618</v>
          </cell>
          <cell r="B39" t="str">
            <v>修　　繕　　費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A40">
            <v>619</v>
          </cell>
          <cell r="B40" t="str">
            <v>租　税　公　課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A41">
            <v>620</v>
          </cell>
          <cell r="B41" t="str">
            <v>減 価 償 却 費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>
            <v>621</v>
          </cell>
          <cell r="B42" t="str">
            <v>交　　際　　費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43">
            <v>622</v>
          </cell>
          <cell r="B43" t="str">
            <v>旅 費 交 通 費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700</v>
          </cell>
          <cell r="H43">
            <v>0</v>
          </cell>
          <cell r="I43">
            <v>0</v>
          </cell>
          <cell r="J43">
            <v>700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56440</v>
          </cell>
          <cell r="P43">
            <v>0</v>
          </cell>
          <cell r="Q43">
            <v>0</v>
          </cell>
          <cell r="R43">
            <v>56440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57140</v>
          </cell>
          <cell r="AF43">
            <v>11940</v>
          </cell>
          <cell r="AG43">
            <v>0</v>
          </cell>
          <cell r="AH43">
            <v>0</v>
          </cell>
          <cell r="AI43">
            <v>11940</v>
          </cell>
          <cell r="AJ43">
            <v>69080</v>
          </cell>
        </row>
        <row r="44">
          <cell r="A44">
            <v>623</v>
          </cell>
          <cell r="B44" t="str">
            <v>通　　信　　費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35717</v>
          </cell>
          <cell r="P44">
            <v>0</v>
          </cell>
          <cell r="Q44">
            <v>0</v>
          </cell>
          <cell r="R44">
            <v>35717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35717</v>
          </cell>
          <cell r="AF44">
            <v>2812</v>
          </cell>
          <cell r="AG44">
            <v>0</v>
          </cell>
          <cell r="AH44">
            <v>0</v>
          </cell>
          <cell r="AI44">
            <v>2812</v>
          </cell>
          <cell r="AJ44">
            <v>38529</v>
          </cell>
        </row>
        <row r="45">
          <cell r="A45">
            <v>624</v>
          </cell>
          <cell r="B45" t="str">
            <v>諸　　会　　費</v>
          </cell>
          <cell r="C45">
            <v>5825</v>
          </cell>
          <cell r="D45">
            <v>0</v>
          </cell>
          <cell r="E45">
            <v>0</v>
          </cell>
          <cell r="F45">
            <v>5825</v>
          </cell>
          <cell r="G45">
            <v>2000</v>
          </cell>
          <cell r="H45">
            <v>0</v>
          </cell>
          <cell r="I45">
            <v>0</v>
          </cell>
          <cell r="J45">
            <v>2000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8000</v>
          </cell>
          <cell r="T45">
            <v>0</v>
          </cell>
          <cell r="U45">
            <v>0</v>
          </cell>
          <cell r="V45">
            <v>8000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15825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15825</v>
          </cell>
        </row>
        <row r="46">
          <cell r="A46">
            <v>625</v>
          </cell>
          <cell r="B46" t="str">
            <v>会　　議　　費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A47">
            <v>626</v>
          </cell>
          <cell r="B47" t="str">
            <v>新 聞 図 書 費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A48">
            <v>627</v>
          </cell>
          <cell r="B48" t="str">
            <v>研　　修　　費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A49">
            <v>640</v>
          </cell>
          <cell r="B49" t="str">
            <v>雑　　　　　費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98"/>
  <sheetViews>
    <sheetView tabSelected="1" topLeftCell="A76" workbookViewId="0">
      <selection activeCell="I86" sqref="I86"/>
    </sheetView>
  </sheetViews>
  <sheetFormatPr defaultRowHeight="13.5" x14ac:dyDescent="0.2"/>
  <cols>
    <col min="1" max="1" width="5.7109375" style="1" customWidth="1"/>
    <col min="2" max="5" width="3" style="29" customWidth="1"/>
    <col min="6" max="6" width="25.7109375" style="3" customWidth="1"/>
    <col min="7" max="9" width="16.7109375" style="3" customWidth="1"/>
    <col min="10" max="16384" width="9.140625" style="3"/>
  </cols>
  <sheetData>
    <row r="1" spans="1:9" ht="31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B2" s="4" t="s">
        <v>1</v>
      </c>
      <c r="C2" s="4"/>
      <c r="D2" s="4"/>
      <c r="E2" s="4"/>
      <c r="F2" s="4"/>
      <c r="G2" s="4"/>
      <c r="H2" s="4"/>
      <c r="I2" s="4"/>
    </row>
    <row r="3" spans="1:9" x14ac:dyDescent="0.15">
      <c r="B3" s="5" t="str">
        <f>[1]コード!$A$2</f>
        <v>NPO法人ふじのくに学校給食を考える会</v>
      </c>
      <c r="C3" s="5"/>
      <c r="D3" s="5"/>
      <c r="E3" s="5"/>
      <c r="F3" s="5"/>
      <c r="I3" s="6" t="s">
        <v>2</v>
      </c>
    </row>
    <row r="4" spans="1:9" x14ac:dyDescent="0.2">
      <c r="A4" s="1" t="s">
        <v>3</v>
      </c>
      <c r="B4" s="7" t="s">
        <v>4</v>
      </c>
      <c r="C4" s="8"/>
      <c r="D4" s="8"/>
      <c r="E4" s="8"/>
      <c r="F4" s="9"/>
      <c r="G4" s="10" t="s">
        <v>5</v>
      </c>
      <c r="H4" s="11"/>
      <c r="I4" s="12"/>
    </row>
    <row r="5" spans="1:9" ht="14.25" x14ac:dyDescent="0.2">
      <c r="B5" s="13"/>
      <c r="C5" s="14" t="s">
        <v>6</v>
      </c>
      <c r="D5" s="14"/>
      <c r="E5" s="14"/>
      <c r="F5" s="15"/>
      <c r="G5" s="16"/>
      <c r="H5" s="16"/>
      <c r="I5" s="16"/>
    </row>
    <row r="6" spans="1:9" ht="14.25" x14ac:dyDescent="0.2">
      <c r="B6" s="13"/>
      <c r="C6" s="14"/>
      <c r="D6" s="14" t="s">
        <v>7</v>
      </c>
      <c r="E6" s="14"/>
      <c r="F6" s="15"/>
      <c r="G6" s="17"/>
      <c r="H6" s="17"/>
      <c r="I6" s="17"/>
    </row>
    <row r="7" spans="1:9" ht="14.25" x14ac:dyDescent="0.2">
      <c r="A7" s="1">
        <v>500</v>
      </c>
      <c r="B7" s="13"/>
      <c r="C7" s="14"/>
      <c r="D7" s="14"/>
      <c r="E7" s="14"/>
      <c r="F7" s="18" t="str">
        <f>VLOOKUP($A7,コード,2,FALSE)</f>
        <v>正 会 員 会 費</v>
      </c>
      <c r="G7" s="17">
        <f>VLOOKUP($A7,精算表,8,FALSE)</f>
        <v>48000</v>
      </c>
      <c r="H7" s="17"/>
      <c r="I7" s="17"/>
    </row>
    <row r="8" spans="1:9" ht="14.25" x14ac:dyDescent="0.2">
      <c r="A8" s="1">
        <v>501</v>
      </c>
      <c r="B8" s="13"/>
      <c r="C8" s="14"/>
      <c r="D8" s="14"/>
      <c r="E8" s="14"/>
      <c r="F8" s="18" t="str">
        <f>VLOOKUP($A8,コード,2,FALSE)</f>
        <v>賛助会員 会 費</v>
      </c>
      <c r="G8" s="17">
        <f>VLOOKUP($A8,精算表,8,FALSE)</f>
        <v>102000</v>
      </c>
      <c r="H8" s="17">
        <f>SUM(G7,G8)</f>
        <v>150000</v>
      </c>
      <c r="I8" s="17"/>
    </row>
    <row r="9" spans="1:9" ht="14.25" x14ac:dyDescent="0.2">
      <c r="B9" s="13"/>
      <c r="C9" s="14"/>
      <c r="D9" s="14" t="s">
        <v>8</v>
      </c>
      <c r="E9" s="14"/>
      <c r="F9" s="18"/>
      <c r="G9" s="16"/>
      <c r="H9" s="17"/>
      <c r="I9" s="17"/>
    </row>
    <row r="10" spans="1:9" ht="14.25" x14ac:dyDescent="0.2">
      <c r="A10" s="1">
        <v>502</v>
      </c>
      <c r="B10" s="13"/>
      <c r="C10" s="14"/>
      <c r="D10" s="14"/>
      <c r="E10" s="14"/>
      <c r="F10" s="18" t="str">
        <f>VLOOKUP($A10,コード,2,FALSE)</f>
        <v>協　　賛　　金</v>
      </c>
      <c r="G10" s="17">
        <f>VLOOKUP($A10,精算表,8,FALSE)</f>
        <v>0</v>
      </c>
      <c r="H10" s="17">
        <f>G10</f>
        <v>0</v>
      </c>
      <c r="I10" s="17"/>
    </row>
    <row r="11" spans="1:9" ht="14.25" x14ac:dyDescent="0.2">
      <c r="B11" s="13"/>
      <c r="C11" s="14"/>
      <c r="D11" s="14" t="s">
        <v>9</v>
      </c>
      <c r="E11" s="14"/>
      <c r="F11" s="15"/>
      <c r="G11" s="17"/>
      <c r="H11" s="17"/>
      <c r="I11" s="17"/>
    </row>
    <row r="12" spans="1:9" ht="14.25" x14ac:dyDescent="0.2">
      <c r="A12" s="1">
        <v>503</v>
      </c>
      <c r="B12" s="13"/>
      <c r="C12" s="14"/>
      <c r="D12" s="14"/>
      <c r="E12" s="14"/>
      <c r="F12" s="18" t="s">
        <v>10</v>
      </c>
      <c r="G12" s="17">
        <v>100000</v>
      </c>
      <c r="H12" s="17"/>
      <c r="I12" s="17"/>
    </row>
    <row r="13" spans="1:9" ht="14.25" x14ac:dyDescent="0.2">
      <c r="A13" s="1">
        <v>504</v>
      </c>
      <c r="B13" s="13"/>
      <c r="C13" s="14"/>
      <c r="D13" s="14"/>
      <c r="E13" s="14"/>
      <c r="F13" s="18" t="str">
        <f>VLOOKUP($A13,コード,2,FALSE)</f>
        <v>富士市･きらり交流会議</v>
      </c>
      <c r="G13" s="17">
        <f>VLOOKUP($A13,精算表,8,FALSE)</f>
        <v>25000</v>
      </c>
      <c r="H13" s="17">
        <f>SUM(G12,G13)</f>
        <v>125000</v>
      </c>
      <c r="I13" s="17"/>
    </row>
    <row r="14" spans="1:9" ht="14.25" x14ac:dyDescent="0.2">
      <c r="B14" s="13"/>
      <c r="C14" s="14"/>
      <c r="D14" s="14" t="s">
        <v>11</v>
      </c>
      <c r="E14" s="14"/>
      <c r="F14" s="15"/>
      <c r="G14" s="16"/>
      <c r="H14" s="17"/>
      <c r="I14" s="17"/>
    </row>
    <row r="15" spans="1:9" ht="14.25" x14ac:dyDescent="0.2">
      <c r="A15" s="1">
        <v>510</v>
      </c>
      <c r="B15" s="13"/>
      <c r="C15" s="14"/>
      <c r="D15" s="14"/>
      <c r="E15" s="14"/>
      <c r="F15" s="18" t="str">
        <f>VLOOKUP($A15,コード,2,FALSE)</f>
        <v>食育活動支援</v>
      </c>
      <c r="G15" s="17">
        <f>VLOOKUP($A15,精算表,8,FALSE)</f>
        <v>0</v>
      </c>
      <c r="H15" s="17"/>
      <c r="I15" s="17"/>
    </row>
    <row r="16" spans="1:9" ht="14.25" x14ac:dyDescent="0.2">
      <c r="A16" s="1">
        <v>511</v>
      </c>
      <c r="B16" s="13"/>
      <c r="C16" s="14"/>
      <c r="D16" s="14"/>
      <c r="E16" s="14"/>
      <c r="F16" s="18" t="str">
        <f>VLOOKUP($A16,コード,2,FALSE)</f>
        <v>食育の理解と普及</v>
      </c>
      <c r="G16" s="17">
        <f>VLOOKUP($A16,精算表,8,FALSE)</f>
        <v>80750</v>
      </c>
      <c r="H16" s="17"/>
      <c r="I16" s="17"/>
    </row>
    <row r="17" spans="1:9" ht="14.25" x14ac:dyDescent="0.2">
      <c r="A17" s="1">
        <v>512</v>
      </c>
      <c r="B17" s="13"/>
      <c r="C17" s="14"/>
      <c r="D17" s="14"/>
      <c r="E17" s="14"/>
      <c r="F17" s="18" t="str">
        <f>VLOOKUP($A17,コード,2,FALSE)</f>
        <v>地場産品・生産者支援</v>
      </c>
      <c r="G17" s="17">
        <f>VLOOKUP($A17,精算表,8,FALSE)</f>
        <v>0</v>
      </c>
      <c r="H17" s="17"/>
      <c r="I17" s="17"/>
    </row>
    <row r="18" spans="1:9" ht="14.25" x14ac:dyDescent="0.2">
      <c r="A18" s="1">
        <v>514</v>
      </c>
      <c r="B18" s="13"/>
      <c r="C18" s="14"/>
      <c r="D18" s="14"/>
      <c r="E18" s="14"/>
      <c r="F18" s="18" t="str">
        <f>VLOOKUP($A18,コード,2,FALSE)</f>
        <v>他団体との交流</v>
      </c>
      <c r="G18" s="17">
        <f>VLOOKUP($A18,精算表,8,FALSE)</f>
        <v>0</v>
      </c>
      <c r="H18" s="17">
        <f>SUM(G15:G18)</f>
        <v>80750</v>
      </c>
      <c r="I18" s="17"/>
    </row>
    <row r="19" spans="1:9" ht="14.25" x14ac:dyDescent="0.2">
      <c r="B19" s="13"/>
      <c r="C19" s="14"/>
      <c r="D19" s="14" t="s">
        <v>12</v>
      </c>
      <c r="E19" s="14"/>
      <c r="F19" s="15"/>
      <c r="G19" s="16"/>
      <c r="H19" s="17"/>
      <c r="I19" s="17"/>
    </row>
    <row r="20" spans="1:9" ht="14.25" x14ac:dyDescent="0.2">
      <c r="A20" s="1">
        <v>520</v>
      </c>
      <c r="B20" s="13"/>
      <c r="C20" s="14"/>
      <c r="D20" s="14"/>
      <c r="E20" s="14"/>
      <c r="F20" s="18" t="str">
        <f>VLOOKUP($A20,コード,2,FALSE)</f>
        <v>受　取　利　息</v>
      </c>
      <c r="G20" s="17">
        <f>VLOOKUP($A20,精算表,8,FALSE)</f>
        <v>0</v>
      </c>
      <c r="H20" s="17"/>
      <c r="I20" s="17"/>
    </row>
    <row r="21" spans="1:9" ht="14.25" x14ac:dyDescent="0.2">
      <c r="A21" s="1">
        <v>521</v>
      </c>
      <c r="B21" s="13"/>
      <c r="C21" s="14"/>
      <c r="D21" s="14"/>
      <c r="E21" s="14"/>
      <c r="F21" s="18" t="str">
        <f>VLOOKUP($A21,コード,2,FALSE)</f>
        <v>雑　　収　　入</v>
      </c>
      <c r="G21" s="19">
        <f>VLOOKUP($A21,精算表,8,FALSE)</f>
        <v>0</v>
      </c>
      <c r="H21" s="19">
        <f>SUM(G20:G21)</f>
        <v>0</v>
      </c>
      <c r="I21" s="17"/>
    </row>
    <row r="22" spans="1:9" ht="14.25" x14ac:dyDescent="0.2">
      <c r="B22" s="13"/>
      <c r="C22" s="14"/>
      <c r="D22" s="14" t="s">
        <v>13</v>
      </c>
      <c r="E22" s="14"/>
      <c r="F22" s="15"/>
      <c r="G22" s="17"/>
      <c r="H22" s="17"/>
      <c r="I22" s="17">
        <f>SUM(H8:H21)</f>
        <v>355750</v>
      </c>
    </row>
    <row r="23" spans="1:9" ht="14.25" x14ac:dyDescent="0.2">
      <c r="B23" s="13"/>
      <c r="C23" s="14" t="s">
        <v>14</v>
      </c>
      <c r="D23" s="14"/>
      <c r="E23" s="14"/>
      <c r="F23" s="15"/>
      <c r="G23" s="17"/>
      <c r="H23" s="17"/>
      <c r="I23" s="17"/>
    </row>
    <row r="24" spans="1:9" ht="14.25" x14ac:dyDescent="0.2">
      <c r="B24" s="13"/>
      <c r="C24" s="14"/>
      <c r="D24" s="14" t="s">
        <v>15</v>
      </c>
      <c r="E24" s="14"/>
      <c r="F24" s="15"/>
      <c r="G24" s="17"/>
      <c r="H24" s="17"/>
      <c r="I24" s="17"/>
    </row>
    <row r="25" spans="1:9" ht="14.25" x14ac:dyDescent="0.2">
      <c r="B25" s="13"/>
      <c r="C25" s="14"/>
      <c r="D25" s="14"/>
      <c r="E25" s="14" t="s">
        <v>16</v>
      </c>
      <c r="F25" s="15"/>
      <c r="G25" s="17"/>
      <c r="H25" s="17"/>
      <c r="I25" s="17"/>
    </row>
    <row r="26" spans="1:9" ht="14.25" x14ac:dyDescent="0.2">
      <c r="A26" s="1">
        <v>600</v>
      </c>
      <c r="B26" s="13"/>
      <c r="C26" s="14"/>
      <c r="D26" s="14"/>
      <c r="E26" s="14"/>
      <c r="F26" s="20" t="str">
        <f t="shared" ref="F26:F31" si="0">VLOOKUP($A26,コード,2,FALSE)</f>
        <v>役　員　報　酬</v>
      </c>
      <c r="G26" s="17">
        <f t="shared" ref="G26:G31" si="1">VLOOKUP($A26,事業損益,31,FALSE)</f>
        <v>0</v>
      </c>
      <c r="H26" s="17"/>
      <c r="I26" s="17"/>
    </row>
    <row r="27" spans="1:9" ht="14.25" x14ac:dyDescent="0.2">
      <c r="A27" s="1">
        <v>601</v>
      </c>
      <c r="B27" s="13"/>
      <c r="C27" s="14"/>
      <c r="D27" s="14"/>
      <c r="E27" s="14"/>
      <c r="F27" s="20" t="str">
        <f t="shared" si="0"/>
        <v>給　　　　　与</v>
      </c>
      <c r="G27" s="17">
        <f t="shared" si="1"/>
        <v>0</v>
      </c>
      <c r="H27" s="17"/>
      <c r="I27" s="17"/>
    </row>
    <row r="28" spans="1:9" ht="14.25" x14ac:dyDescent="0.2">
      <c r="A28" s="1">
        <v>602</v>
      </c>
      <c r="B28" s="13"/>
      <c r="C28" s="14"/>
      <c r="D28" s="14"/>
      <c r="E28" s="14"/>
      <c r="F28" s="20" t="str">
        <f t="shared" si="0"/>
        <v>雑　　　　　給</v>
      </c>
      <c r="G28" s="17">
        <f t="shared" si="1"/>
        <v>0</v>
      </c>
      <c r="H28" s="17"/>
      <c r="I28" s="17"/>
    </row>
    <row r="29" spans="1:9" ht="14.25" x14ac:dyDescent="0.2">
      <c r="A29" s="1">
        <v>603</v>
      </c>
      <c r="B29" s="13"/>
      <c r="C29" s="14"/>
      <c r="D29" s="14"/>
      <c r="E29" s="14"/>
      <c r="F29" s="20" t="str">
        <f t="shared" si="0"/>
        <v>謝　　　　　金</v>
      </c>
      <c r="G29" s="17">
        <f t="shared" si="1"/>
        <v>0</v>
      </c>
      <c r="H29" s="17"/>
      <c r="I29" s="17"/>
    </row>
    <row r="30" spans="1:9" ht="14.25" x14ac:dyDescent="0.2">
      <c r="A30" s="1">
        <v>604</v>
      </c>
      <c r="B30" s="13"/>
      <c r="C30" s="14"/>
      <c r="D30" s="14"/>
      <c r="E30" s="14"/>
      <c r="F30" s="20" t="str">
        <f t="shared" si="0"/>
        <v>法 定 福 利 費</v>
      </c>
      <c r="G30" s="17">
        <f t="shared" si="1"/>
        <v>0</v>
      </c>
      <c r="H30" s="17"/>
      <c r="I30" s="17"/>
    </row>
    <row r="31" spans="1:9" ht="14.25" x14ac:dyDescent="0.2">
      <c r="A31" s="1">
        <v>605</v>
      </c>
      <c r="B31" s="13"/>
      <c r="C31" s="14"/>
      <c r="D31" s="14"/>
      <c r="E31" s="14"/>
      <c r="F31" s="20" t="str">
        <f t="shared" si="0"/>
        <v>福 利 厚 生 費</v>
      </c>
      <c r="G31" s="17">
        <f t="shared" si="1"/>
        <v>0</v>
      </c>
      <c r="H31" s="17"/>
      <c r="I31" s="17"/>
    </row>
    <row r="32" spans="1:9" ht="14.25" x14ac:dyDescent="0.2">
      <c r="B32" s="13"/>
      <c r="C32" s="14"/>
      <c r="D32" s="14"/>
      <c r="E32" s="14"/>
      <c r="F32" s="21" t="s">
        <v>17</v>
      </c>
      <c r="G32" s="22">
        <f>SUM(G26:G31)</f>
        <v>0</v>
      </c>
      <c r="H32" s="17"/>
      <c r="I32" s="17"/>
    </row>
    <row r="33" spans="1:9" ht="14.25" x14ac:dyDescent="0.2">
      <c r="B33" s="13"/>
      <c r="C33" s="14"/>
      <c r="D33" s="14"/>
      <c r="E33" s="14" t="s">
        <v>18</v>
      </c>
      <c r="F33" s="15"/>
      <c r="G33" s="17"/>
      <c r="H33" s="17"/>
      <c r="I33" s="17"/>
    </row>
    <row r="34" spans="1:9" ht="14.25" x14ac:dyDescent="0.2">
      <c r="A34" s="1">
        <v>610</v>
      </c>
      <c r="B34" s="13"/>
      <c r="C34" s="14"/>
      <c r="D34" s="14"/>
      <c r="E34" s="14"/>
      <c r="F34" s="20" t="str">
        <f t="shared" ref="F34:F52" si="2">VLOOKUP($A34,コード,2,FALSE)</f>
        <v>広 告 宣 伝 費</v>
      </c>
      <c r="G34" s="17">
        <f t="shared" ref="G34:G52" si="3">VLOOKUP($A34,事業損益,31,FALSE)</f>
        <v>0</v>
      </c>
      <c r="H34" s="17"/>
      <c r="I34" s="17"/>
    </row>
    <row r="35" spans="1:9" ht="14.25" x14ac:dyDescent="0.2">
      <c r="A35" s="1">
        <v>611</v>
      </c>
      <c r="B35" s="13"/>
      <c r="C35" s="14"/>
      <c r="D35" s="14"/>
      <c r="E35" s="14"/>
      <c r="F35" s="20" t="str">
        <f t="shared" si="2"/>
        <v>業 務 委 託 費</v>
      </c>
      <c r="G35" s="17">
        <f>VLOOKUP($A35,事業損益,31,FALSE)</f>
        <v>0</v>
      </c>
      <c r="H35" s="17"/>
      <c r="I35" s="17"/>
    </row>
    <row r="36" spans="1:9" ht="14.25" x14ac:dyDescent="0.2">
      <c r="A36" s="1">
        <v>612</v>
      </c>
      <c r="B36" s="13"/>
      <c r="C36" s="14"/>
      <c r="D36" s="14"/>
      <c r="E36" s="14"/>
      <c r="F36" s="20" t="str">
        <f t="shared" si="2"/>
        <v>水 道 光 熱 費</v>
      </c>
      <c r="G36" s="17">
        <f t="shared" si="3"/>
        <v>0</v>
      </c>
      <c r="H36" s="17"/>
      <c r="I36" s="17"/>
    </row>
    <row r="37" spans="1:9" ht="14.25" x14ac:dyDescent="0.2">
      <c r="A37" s="1">
        <v>613</v>
      </c>
      <c r="B37" s="13"/>
      <c r="C37" s="14"/>
      <c r="D37" s="14"/>
      <c r="E37" s="14"/>
      <c r="F37" s="20" t="str">
        <f t="shared" si="2"/>
        <v>事 務 用 品 費</v>
      </c>
      <c r="G37" s="17">
        <v>12252</v>
      </c>
      <c r="H37" s="17"/>
      <c r="I37" s="17"/>
    </row>
    <row r="38" spans="1:9" ht="14.25" x14ac:dyDescent="0.2">
      <c r="A38" s="1">
        <v>614</v>
      </c>
      <c r="B38" s="13"/>
      <c r="C38" s="14"/>
      <c r="D38" s="14"/>
      <c r="E38" s="14"/>
      <c r="F38" s="20" t="str">
        <f t="shared" si="2"/>
        <v>消　耗　品　費</v>
      </c>
      <c r="G38" s="17">
        <v>86171</v>
      </c>
      <c r="H38" s="17"/>
      <c r="I38" s="17"/>
    </row>
    <row r="39" spans="1:9" ht="14.25" x14ac:dyDescent="0.2">
      <c r="A39" s="1">
        <v>615</v>
      </c>
      <c r="B39" s="13"/>
      <c r="C39" s="14"/>
      <c r="D39" s="14"/>
      <c r="E39" s="14"/>
      <c r="F39" s="20" t="str">
        <f t="shared" si="2"/>
        <v>印 刷 製 本 費</v>
      </c>
      <c r="G39" s="17">
        <v>99840</v>
      </c>
      <c r="H39" s="17"/>
      <c r="I39" s="17"/>
    </row>
    <row r="40" spans="1:9" ht="14.25" x14ac:dyDescent="0.2">
      <c r="A40" s="1">
        <v>616</v>
      </c>
      <c r="B40" s="13"/>
      <c r="C40" s="14"/>
      <c r="D40" s="14"/>
      <c r="E40" s="14"/>
      <c r="F40" s="20" t="str">
        <f t="shared" si="2"/>
        <v>賃 借 料(会場)</v>
      </c>
      <c r="G40" s="17">
        <f t="shared" si="3"/>
        <v>0</v>
      </c>
      <c r="H40" s="17"/>
      <c r="I40" s="17"/>
    </row>
    <row r="41" spans="1:9" ht="14.25" x14ac:dyDescent="0.2">
      <c r="A41" s="1">
        <v>617</v>
      </c>
      <c r="B41" s="13"/>
      <c r="C41" s="14"/>
      <c r="D41" s="14"/>
      <c r="E41" s="14"/>
      <c r="F41" s="20" t="str">
        <f t="shared" si="2"/>
        <v>保　　険　　料</v>
      </c>
      <c r="G41" s="17">
        <f t="shared" si="3"/>
        <v>3000</v>
      </c>
      <c r="H41" s="17"/>
      <c r="I41" s="17"/>
    </row>
    <row r="42" spans="1:9" ht="14.25" x14ac:dyDescent="0.2">
      <c r="A42" s="1">
        <v>618</v>
      </c>
      <c r="B42" s="13"/>
      <c r="C42" s="14"/>
      <c r="D42" s="14"/>
      <c r="E42" s="14"/>
      <c r="F42" s="20" t="str">
        <f t="shared" si="2"/>
        <v>修　　繕　　費</v>
      </c>
      <c r="G42" s="17">
        <f t="shared" si="3"/>
        <v>0</v>
      </c>
      <c r="H42" s="17"/>
      <c r="I42" s="17"/>
    </row>
    <row r="43" spans="1:9" ht="14.25" x14ac:dyDescent="0.2">
      <c r="A43" s="1">
        <v>619</v>
      </c>
      <c r="B43" s="13"/>
      <c r="C43" s="14"/>
      <c r="D43" s="14"/>
      <c r="E43" s="14"/>
      <c r="F43" s="20" t="str">
        <f t="shared" si="2"/>
        <v>租　税　公　課</v>
      </c>
      <c r="G43" s="17">
        <f t="shared" si="3"/>
        <v>0</v>
      </c>
      <c r="H43" s="17"/>
      <c r="I43" s="17"/>
    </row>
    <row r="44" spans="1:9" ht="14.25" x14ac:dyDescent="0.2">
      <c r="A44" s="1">
        <v>620</v>
      </c>
      <c r="B44" s="13"/>
      <c r="C44" s="14"/>
      <c r="D44" s="14"/>
      <c r="E44" s="14"/>
      <c r="F44" s="20" t="str">
        <f t="shared" si="2"/>
        <v>減 価 償 却 費</v>
      </c>
      <c r="G44" s="17">
        <f t="shared" si="3"/>
        <v>0</v>
      </c>
      <c r="H44" s="17"/>
      <c r="I44" s="17"/>
    </row>
    <row r="45" spans="1:9" ht="14.25" x14ac:dyDescent="0.2">
      <c r="A45" s="1">
        <v>621</v>
      </c>
      <c r="B45" s="13"/>
      <c r="C45" s="14"/>
      <c r="D45" s="14"/>
      <c r="E45" s="14"/>
      <c r="F45" s="20" t="str">
        <f t="shared" si="2"/>
        <v>交　　際　　費</v>
      </c>
      <c r="G45" s="17">
        <f t="shared" si="3"/>
        <v>0</v>
      </c>
      <c r="H45" s="17"/>
      <c r="I45" s="17"/>
    </row>
    <row r="46" spans="1:9" ht="14.25" x14ac:dyDescent="0.2">
      <c r="A46" s="1">
        <v>622</v>
      </c>
      <c r="B46" s="13"/>
      <c r="C46" s="14"/>
      <c r="D46" s="14"/>
      <c r="E46" s="14"/>
      <c r="F46" s="20" t="str">
        <f t="shared" si="2"/>
        <v>旅 費 交 通 費</v>
      </c>
      <c r="G46" s="17">
        <f t="shared" si="3"/>
        <v>57140</v>
      </c>
      <c r="H46" s="17"/>
      <c r="I46" s="17"/>
    </row>
    <row r="47" spans="1:9" ht="14.25" x14ac:dyDescent="0.2">
      <c r="A47" s="1">
        <v>623</v>
      </c>
      <c r="B47" s="13"/>
      <c r="C47" s="14"/>
      <c r="D47" s="14"/>
      <c r="E47" s="14"/>
      <c r="F47" s="20" t="str">
        <f t="shared" si="2"/>
        <v>通　　信　　費</v>
      </c>
      <c r="G47" s="17">
        <v>35717</v>
      </c>
      <c r="H47" s="17"/>
      <c r="I47" s="17"/>
    </row>
    <row r="48" spans="1:9" ht="14.25" x14ac:dyDescent="0.2">
      <c r="A48" s="1">
        <v>624</v>
      </c>
      <c r="B48" s="13"/>
      <c r="C48" s="14"/>
      <c r="D48" s="14"/>
      <c r="E48" s="14"/>
      <c r="F48" s="20" t="str">
        <f t="shared" si="2"/>
        <v>諸　　会　　費</v>
      </c>
      <c r="G48" s="17">
        <v>15825</v>
      </c>
      <c r="H48" s="17"/>
      <c r="I48" s="17"/>
    </row>
    <row r="49" spans="1:9" ht="14.25" x14ac:dyDescent="0.2">
      <c r="A49" s="1">
        <v>625</v>
      </c>
      <c r="B49" s="13"/>
      <c r="C49" s="14"/>
      <c r="D49" s="14"/>
      <c r="E49" s="14"/>
      <c r="F49" s="20" t="str">
        <f t="shared" si="2"/>
        <v>会　　議　　費</v>
      </c>
      <c r="G49" s="17">
        <f t="shared" si="3"/>
        <v>0</v>
      </c>
      <c r="H49" s="17"/>
      <c r="I49" s="17"/>
    </row>
    <row r="50" spans="1:9" ht="14.25" x14ac:dyDescent="0.2">
      <c r="A50" s="1">
        <v>626</v>
      </c>
      <c r="B50" s="13"/>
      <c r="C50" s="14"/>
      <c r="D50" s="14"/>
      <c r="E50" s="14"/>
      <c r="F50" s="20" t="str">
        <f t="shared" si="2"/>
        <v>新 聞 図 書 費</v>
      </c>
      <c r="G50" s="17">
        <f t="shared" si="3"/>
        <v>0</v>
      </c>
      <c r="H50" s="17"/>
      <c r="I50" s="17"/>
    </row>
    <row r="51" spans="1:9" ht="14.25" x14ac:dyDescent="0.2">
      <c r="A51" s="1">
        <v>627</v>
      </c>
      <c r="B51" s="13"/>
      <c r="C51" s="14"/>
      <c r="D51" s="14"/>
      <c r="E51" s="14"/>
      <c r="F51" s="20" t="str">
        <f t="shared" si="2"/>
        <v>研　　修　　費</v>
      </c>
      <c r="G51" s="17">
        <f t="shared" si="3"/>
        <v>0</v>
      </c>
      <c r="H51" s="17"/>
      <c r="I51" s="17"/>
    </row>
    <row r="52" spans="1:9" ht="14.25" x14ac:dyDescent="0.2">
      <c r="A52" s="1">
        <v>640</v>
      </c>
      <c r="B52" s="13"/>
      <c r="C52" s="14"/>
      <c r="D52" s="14"/>
      <c r="E52" s="14"/>
      <c r="F52" s="20" t="str">
        <f t="shared" si="2"/>
        <v>雑　　　　　費</v>
      </c>
      <c r="G52" s="17">
        <f t="shared" si="3"/>
        <v>0</v>
      </c>
      <c r="H52" s="17"/>
      <c r="I52" s="17"/>
    </row>
    <row r="53" spans="1:9" ht="14.25" x14ac:dyDescent="0.2">
      <c r="B53" s="13"/>
      <c r="C53" s="14"/>
      <c r="D53" s="14"/>
      <c r="E53" s="14"/>
      <c r="F53" s="21" t="s">
        <v>19</v>
      </c>
      <c r="G53" s="22">
        <f>SUM(G34:G52)</f>
        <v>309945</v>
      </c>
      <c r="H53" s="17"/>
      <c r="I53" s="17"/>
    </row>
    <row r="54" spans="1:9" ht="14.25" x14ac:dyDescent="0.2">
      <c r="B54" s="13"/>
      <c r="C54" s="14"/>
      <c r="D54" s="14" t="s">
        <v>20</v>
      </c>
      <c r="E54" s="14"/>
      <c r="F54" s="23"/>
      <c r="G54" s="17"/>
      <c r="H54" s="17">
        <f>G32+G53</f>
        <v>309945</v>
      </c>
      <c r="I54" s="17"/>
    </row>
    <row r="55" spans="1:9" ht="14.25" x14ac:dyDescent="0.2">
      <c r="B55" s="13"/>
      <c r="C55" s="14"/>
      <c r="D55" s="14" t="s">
        <v>21</v>
      </c>
      <c r="E55" s="14"/>
      <c r="F55" s="15"/>
      <c r="G55" s="17"/>
      <c r="H55" s="17"/>
      <c r="I55" s="17"/>
    </row>
    <row r="56" spans="1:9" ht="14.25" x14ac:dyDescent="0.2">
      <c r="B56" s="13"/>
      <c r="C56" s="14"/>
      <c r="D56" s="14"/>
      <c r="E56" s="14" t="s">
        <v>16</v>
      </c>
      <c r="F56" s="15"/>
      <c r="G56" s="17"/>
      <c r="H56" s="17"/>
      <c r="I56" s="17"/>
    </row>
    <row r="57" spans="1:9" ht="14.25" x14ac:dyDescent="0.2">
      <c r="A57" s="1">
        <v>600</v>
      </c>
      <c r="B57" s="13"/>
      <c r="C57" s="14"/>
      <c r="D57" s="14"/>
      <c r="E57" s="14"/>
      <c r="F57" s="20" t="str">
        <f t="shared" ref="F57:F62" si="4">VLOOKUP($A57,コード,2,FALSE)</f>
        <v>役　員　報　酬</v>
      </c>
      <c r="G57" s="17">
        <f t="shared" ref="G57:G62" si="5">VLOOKUP($A57,事業損益,35,FALSE)</f>
        <v>0</v>
      </c>
      <c r="H57" s="17"/>
      <c r="I57" s="17"/>
    </row>
    <row r="58" spans="1:9" ht="14.25" x14ac:dyDescent="0.2">
      <c r="A58" s="1">
        <v>601</v>
      </c>
      <c r="B58" s="13"/>
      <c r="C58" s="14"/>
      <c r="D58" s="14"/>
      <c r="E58" s="14"/>
      <c r="F58" s="20" t="str">
        <f t="shared" si="4"/>
        <v>給　　　　　与</v>
      </c>
      <c r="G58" s="17">
        <f t="shared" si="5"/>
        <v>0</v>
      </c>
      <c r="H58" s="17"/>
      <c r="I58" s="17"/>
    </row>
    <row r="59" spans="1:9" ht="14.25" x14ac:dyDescent="0.2">
      <c r="A59" s="1">
        <v>602</v>
      </c>
      <c r="B59" s="13"/>
      <c r="C59" s="14"/>
      <c r="D59" s="14"/>
      <c r="E59" s="14"/>
      <c r="F59" s="20" t="str">
        <f t="shared" si="4"/>
        <v>雑　　　　　給</v>
      </c>
      <c r="G59" s="17">
        <f t="shared" si="5"/>
        <v>0</v>
      </c>
      <c r="H59" s="17"/>
      <c r="I59" s="17"/>
    </row>
    <row r="60" spans="1:9" ht="14.25" x14ac:dyDescent="0.2">
      <c r="A60" s="1">
        <v>603</v>
      </c>
      <c r="B60" s="13"/>
      <c r="C60" s="14"/>
      <c r="D60" s="14"/>
      <c r="E60" s="14"/>
      <c r="F60" s="20" t="str">
        <f t="shared" si="4"/>
        <v>謝　　　　　金</v>
      </c>
      <c r="G60" s="17">
        <f t="shared" si="5"/>
        <v>0</v>
      </c>
      <c r="H60" s="17"/>
      <c r="I60" s="17"/>
    </row>
    <row r="61" spans="1:9" ht="14.25" x14ac:dyDescent="0.2">
      <c r="A61" s="1">
        <v>604</v>
      </c>
      <c r="B61" s="13"/>
      <c r="C61" s="14"/>
      <c r="D61" s="14"/>
      <c r="E61" s="14"/>
      <c r="F61" s="20" t="str">
        <f t="shared" si="4"/>
        <v>法 定 福 利 費</v>
      </c>
      <c r="G61" s="17">
        <f t="shared" si="5"/>
        <v>0</v>
      </c>
      <c r="H61" s="17"/>
      <c r="I61" s="17"/>
    </row>
    <row r="62" spans="1:9" ht="14.25" x14ac:dyDescent="0.2">
      <c r="A62" s="1">
        <v>605</v>
      </c>
      <c r="B62" s="13"/>
      <c r="C62" s="14"/>
      <c r="D62" s="14"/>
      <c r="E62" s="14"/>
      <c r="F62" s="20" t="str">
        <f t="shared" si="4"/>
        <v>福 利 厚 生 費</v>
      </c>
      <c r="G62" s="17">
        <f t="shared" si="5"/>
        <v>0</v>
      </c>
      <c r="H62" s="17"/>
      <c r="I62" s="17"/>
    </row>
    <row r="63" spans="1:9" ht="14.25" x14ac:dyDescent="0.2">
      <c r="B63" s="13"/>
      <c r="C63" s="14"/>
      <c r="D63" s="14"/>
      <c r="E63" s="14"/>
      <c r="F63" s="21" t="s">
        <v>17</v>
      </c>
      <c r="G63" s="22">
        <f>SUM(G57:G62)</f>
        <v>0</v>
      </c>
      <c r="H63" s="17"/>
      <c r="I63" s="17"/>
    </row>
    <row r="64" spans="1:9" ht="14.25" x14ac:dyDescent="0.2">
      <c r="B64" s="13"/>
      <c r="C64" s="14"/>
      <c r="D64" s="14"/>
      <c r="E64" s="14" t="s">
        <v>18</v>
      </c>
      <c r="F64" s="15"/>
      <c r="G64" s="17"/>
      <c r="H64" s="17"/>
      <c r="I64" s="17"/>
    </row>
    <row r="65" spans="1:9" ht="14.25" x14ac:dyDescent="0.2">
      <c r="A65" s="1">
        <v>610</v>
      </c>
      <c r="B65" s="13"/>
      <c r="C65" s="14"/>
      <c r="D65" s="14"/>
      <c r="E65" s="14"/>
      <c r="F65" s="20" t="str">
        <f t="shared" ref="F65:F83" si="6">VLOOKUP($A65,コード,2,FALSE)</f>
        <v>広 告 宣 伝 費</v>
      </c>
      <c r="G65" s="17">
        <f t="shared" ref="G65:G83" si="7">VLOOKUP($A65,事業損益,35,FALSE)</f>
        <v>0</v>
      </c>
      <c r="H65" s="17"/>
      <c r="I65" s="17"/>
    </row>
    <row r="66" spans="1:9" ht="14.25" x14ac:dyDescent="0.2">
      <c r="A66" s="1">
        <v>611</v>
      </c>
      <c r="B66" s="13"/>
      <c r="C66" s="14"/>
      <c r="D66" s="14"/>
      <c r="E66" s="14"/>
      <c r="F66" s="20" t="str">
        <f t="shared" si="6"/>
        <v>業 務 委 託 費</v>
      </c>
      <c r="G66" s="17">
        <f t="shared" si="7"/>
        <v>0</v>
      </c>
      <c r="H66" s="17"/>
      <c r="I66" s="17"/>
    </row>
    <row r="67" spans="1:9" ht="14.25" x14ac:dyDescent="0.2">
      <c r="A67" s="1">
        <v>612</v>
      </c>
      <c r="B67" s="13"/>
      <c r="C67" s="14"/>
      <c r="D67" s="14"/>
      <c r="E67" s="14"/>
      <c r="F67" s="20" t="str">
        <f t="shared" si="6"/>
        <v>水 道 光 熱 費</v>
      </c>
      <c r="G67" s="17">
        <f t="shared" si="7"/>
        <v>0</v>
      </c>
      <c r="H67" s="17"/>
      <c r="I67" s="17"/>
    </row>
    <row r="68" spans="1:9" ht="14.25" x14ac:dyDescent="0.2">
      <c r="A68" s="1">
        <v>613</v>
      </c>
      <c r="B68" s="13"/>
      <c r="C68" s="14"/>
      <c r="D68" s="14"/>
      <c r="E68" s="14"/>
      <c r="F68" s="20" t="str">
        <f t="shared" si="6"/>
        <v>事 務 用 品 費</v>
      </c>
      <c r="G68" s="17">
        <v>23538</v>
      </c>
      <c r="H68" s="17"/>
      <c r="I68" s="17"/>
    </row>
    <row r="69" spans="1:9" ht="14.25" x14ac:dyDescent="0.2">
      <c r="A69" s="1">
        <v>614</v>
      </c>
      <c r="B69" s="13"/>
      <c r="C69" s="14"/>
      <c r="D69" s="14"/>
      <c r="E69" s="14"/>
      <c r="F69" s="20" t="str">
        <f t="shared" si="6"/>
        <v>消　耗　品　費</v>
      </c>
      <c r="G69" s="17">
        <v>0</v>
      </c>
      <c r="H69" s="17"/>
      <c r="I69" s="17"/>
    </row>
    <row r="70" spans="1:9" ht="14.25" x14ac:dyDescent="0.2">
      <c r="A70" s="1">
        <v>615</v>
      </c>
      <c r="B70" s="13"/>
      <c r="C70" s="14"/>
      <c r="D70" s="14"/>
      <c r="E70" s="14"/>
      <c r="F70" s="20" t="str">
        <f t="shared" si="6"/>
        <v>印 刷 製 本 費</v>
      </c>
      <c r="G70" s="17">
        <v>1351</v>
      </c>
      <c r="H70" s="17"/>
      <c r="I70" s="17"/>
    </row>
    <row r="71" spans="1:9" ht="14.25" x14ac:dyDescent="0.2">
      <c r="A71" s="1">
        <v>616</v>
      </c>
      <c r="B71" s="13"/>
      <c r="C71" s="14"/>
      <c r="D71" s="14"/>
      <c r="E71" s="14"/>
      <c r="F71" s="20" t="str">
        <f t="shared" si="6"/>
        <v>賃 借 料(会場)</v>
      </c>
      <c r="G71" s="17">
        <f t="shared" si="7"/>
        <v>0</v>
      </c>
      <c r="H71" s="17"/>
      <c r="I71" s="17"/>
    </row>
    <row r="72" spans="1:9" ht="14.25" x14ac:dyDescent="0.2">
      <c r="A72" s="1">
        <v>617</v>
      </c>
      <c r="B72" s="13"/>
      <c r="C72" s="14"/>
      <c r="D72" s="14"/>
      <c r="E72" s="14"/>
      <c r="F72" s="20" t="str">
        <f t="shared" si="6"/>
        <v>保　　険　　料</v>
      </c>
      <c r="G72" s="17">
        <f t="shared" si="7"/>
        <v>0</v>
      </c>
      <c r="H72" s="17"/>
      <c r="I72" s="17"/>
    </row>
    <row r="73" spans="1:9" ht="14.25" x14ac:dyDescent="0.2">
      <c r="A73" s="1">
        <v>618</v>
      </c>
      <c r="B73" s="13"/>
      <c r="C73" s="14"/>
      <c r="D73" s="14"/>
      <c r="E73" s="14"/>
      <c r="F73" s="20" t="str">
        <f t="shared" si="6"/>
        <v>修　　繕　　費</v>
      </c>
      <c r="G73" s="17">
        <f t="shared" si="7"/>
        <v>0</v>
      </c>
      <c r="H73" s="17"/>
      <c r="I73" s="17"/>
    </row>
    <row r="74" spans="1:9" ht="14.25" x14ac:dyDescent="0.2">
      <c r="A74" s="1">
        <v>619</v>
      </c>
      <c r="B74" s="13"/>
      <c r="C74" s="14"/>
      <c r="D74" s="14"/>
      <c r="E74" s="14"/>
      <c r="F74" s="20" t="str">
        <f t="shared" si="6"/>
        <v>租　税　公　課</v>
      </c>
      <c r="G74" s="17">
        <f t="shared" si="7"/>
        <v>0</v>
      </c>
      <c r="H74" s="17"/>
      <c r="I74" s="17"/>
    </row>
    <row r="75" spans="1:9" ht="14.25" x14ac:dyDescent="0.2">
      <c r="A75" s="1">
        <v>620</v>
      </c>
      <c r="B75" s="13"/>
      <c r="C75" s="14"/>
      <c r="D75" s="14"/>
      <c r="E75" s="14"/>
      <c r="F75" s="20" t="str">
        <f t="shared" si="6"/>
        <v>減 価 償 却 費</v>
      </c>
      <c r="G75" s="17">
        <f t="shared" si="7"/>
        <v>0</v>
      </c>
      <c r="H75" s="17"/>
      <c r="I75" s="17"/>
    </row>
    <row r="76" spans="1:9" ht="14.25" x14ac:dyDescent="0.2">
      <c r="A76" s="1">
        <v>621</v>
      </c>
      <c r="B76" s="13"/>
      <c r="C76" s="14"/>
      <c r="D76" s="14"/>
      <c r="E76" s="14"/>
      <c r="F76" s="20" t="str">
        <f t="shared" si="6"/>
        <v>交　　際　　費</v>
      </c>
      <c r="G76" s="17">
        <f t="shared" si="7"/>
        <v>0</v>
      </c>
      <c r="H76" s="17"/>
      <c r="I76" s="17"/>
    </row>
    <row r="77" spans="1:9" ht="14.25" x14ac:dyDescent="0.2">
      <c r="A77" s="1">
        <v>622</v>
      </c>
      <c r="B77" s="13"/>
      <c r="C77" s="14"/>
      <c r="D77" s="14"/>
      <c r="E77" s="14"/>
      <c r="F77" s="20" t="str">
        <f t="shared" si="6"/>
        <v>旅 費 交 通 費</v>
      </c>
      <c r="G77" s="17">
        <f t="shared" si="7"/>
        <v>11940</v>
      </c>
      <c r="H77" s="17"/>
      <c r="I77" s="17"/>
    </row>
    <row r="78" spans="1:9" ht="14.25" x14ac:dyDescent="0.2">
      <c r="A78" s="1">
        <v>623</v>
      </c>
      <c r="B78" s="13"/>
      <c r="C78" s="14"/>
      <c r="D78" s="14"/>
      <c r="E78" s="14"/>
      <c r="F78" s="20" t="str">
        <f t="shared" si="6"/>
        <v>通　　信　　費</v>
      </c>
      <c r="G78" s="17">
        <f t="shared" si="7"/>
        <v>2812</v>
      </c>
      <c r="H78" s="17"/>
      <c r="I78" s="17"/>
    </row>
    <row r="79" spans="1:9" ht="14.25" x14ac:dyDescent="0.2">
      <c r="A79" s="1">
        <v>624</v>
      </c>
      <c r="B79" s="13"/>
      <c r="C79" s="14"/>
      <c r="D79" s="14"/>
      <c r="E79" s="14"/>
      <c r="F79" s="20" t="str">
        <f t="shared" si="6"/>
        <v>諸　　会　　費</v>
      </c>
      <c r="G79" s="17">
        <f t="shared" si="7"/>
        <v>0</v>
      </c>
      <c r="H79" s="17"/>
      <c r="I79" s="17"/>
    </row>
    <row r="80" spans="1:9" ht="14.25" x14ac:dyDescent="0.2">
      <c r="A80" s="1">
        <v>625</v>
      </c>
      <c r="B80" s="13"/>
      <c r="C80" s="14"/>
      <c r="D80" s="14"/>
      <c r="E80" s="14"/>
      <c r="F80" s="20" t="str">
        <f t="shared" si="6"/>
        <v>会　　議　　費</v>
      </c>
      <c r="G80" s="17">
        <f t="shared" si="7"/>
        <v>0</v>
      </c>
      <c r="H80" s="17"/>
      <c r="I80" s="17"/>
    </row>
    <row r="81" spans="1:10" ht="14.25" x14ac:dyDescent="0.2">
      <c r="A81" s="1">
        <v>626</v>
      </c>
      <c r="B81" s="13"/>
      <c r="C81" s="14"/>
      <c r="D81" s="14"/>
      <c r="E81" s="14"/>
      <c r="F81" s="20" t="str">
        <f t="shared" si="6"/>
        <v>新 聞 図 書 費</v>
      </c>
      <c r="G81" s="17">
        <f t="shared" si="7"/>
        <v>0</v>
      </c>
      <c r="H81" s="17"/>
      <c r="I81" s="17"/>
    </row>
    <row r="82" spans="1:10" ht="14.25" x14ac:dyDescent="0.2">
      <c r="A82" s="1">
        <v>627</v>
      </c>
      <c r="B82" s="13"/>
      <c r="C82" s="14"/>
      <c r="D82" s="14"/>
      <c r="E82" s="14"/>
      <c r="F82" s="20" t="str">
        <f t="shared" si="6"/>
        <v>研　　修　　費</v>
      </c>
      <c r="G82" s="17">
        <f t="shared" si="7"/>
        <v>0</v>
      </c>
      <c r="H82" s="17"/>
      <c r="I82" s="17"/>
    </row>
    <row r="83" spans="1:10" ht="14.25" x14ac:dyDescent="0.2">
      <c r="A83" s="1">
        <v>640</v>
      </c>
      <c r="B83" s="13"/>
      <c r="C83" s="14"/>
      <c r="D83" s="14"/>
      <c r="E83" s="14"/>
      <c r="F83" s="20" t="str">
        <f t="shared" si="6"/>
        <v>雑　　　　　費</v>
      </c>
      <c r="G83" s="17">
        <f t="shared" si="7"/>
        <v>0</v>
      </c>
      <c r="H83" s="17"/>
      <c r="I83" s="17"/>
    </row>
    <row r="84" spans="1:10" ht="14.25" x14ac:dyDescent="0.2">
      <c r="B84" s="13"/>
      <c r="C84" s="14"/>
      <c r="D84" s="14"/>
      <c r="E84" s="14"/>
      <c r="F84" s="21" t="s">
        <v>19</v>
      </c>
      <c r="G84" s="22">
        <f>SUM(G65:G83)</f>
        <v>39641</v>
      </c>
      <c r="H84" s="17"/>
      <c r="I84" s="17"/>
    </row>
    <row r="85" spans="1:10" ht="14.25" x14ac:dyDescent="0.2">
      <c r="B85" s="13"/>
      <c r="C85" s="14"/>
      <c r="D85" s="14" t="s">
        <v>22</v>
      </c>
      <c r="E85" s="14"/>
      <c r="F85" s="15"/>
      <c r="G85" s="17"/>
      <c r="H85" s="19">
        <f>G63+G84</f>
        <v>39641</v>
      </c>
      <c r="I85" s="17"/>
    </row>
    <row r="86" spans="1:10" ht="14.25" x14ac:dyDescent="0.2">
      <c r="B86" s="13"/>
      <c r="C86" s="24" t="s">
        <v>23</v>
      </c>
      <c r="D86" s="14"/>
      <c r="E86" s="14"/>
      <c r="F86" s="15"/>
      <c r="G86" s="17"/>
      <c r="H86" s="17"/>
      <c r="I86" s="19">
        <f>H54+H85</f>
        <v>349586</v>
      </c>
    </row>
    <row r="87" spans="1:10" ht="14.25" x14ac:dyDescent="0.2">
      <c r="B87" s="13"/>
      <c r="C87" s="14" t="s">
        <v>24</v>
      </c>
      <c r="D87" s="14"/>
      <c r="E87" s="14"/>
      <c r="F87" s="15"/>
      <c r="G87" s="17"/>
      <c r="H87" s="17"/>
      <c r="I87" s="17">
        <f>I22-I86</f>
        <v>6164</v>
      </c>
    </row>
    <row r="88" spans="1:10" ht="14.25" x14ac:dyDescent="0.2">
      <c r="B88" s="13"/>
      <c r="C88" s="14" t="s">
        <v>25</v>
      </c>
      <c r="D88" s="14"/>
      <c r="E88" s="14"/>
      <c r="F88" s="15"/>
      <c r="G88" s="17"/>
      <c r="H88" s="17"/>
      <c r="I88" s="17"/>
    </row>
    <row r="89" spans="1:10" ht="14.25" x14ac:dyDescent="0.2">
      <c r="A89" s="1">
        <v>800</v>
      </c>
      <c r="B89" s="13"/>
      <c r="C89" s="14"/>
      <c r="D89" s="14"/>
      <c r="E89" s="14"/>
      <c r="F89" s="20" t="str">
        <f>VLOOKUP($A89,コード,2,FALSE)</f>
        <v>前期損益修正益</v>
      </c>
      <c r="G89" s="25"/>
      <c r="H89" s="17">
        <f>VLOOKUP($A89,精算表,8,FALSE)</f>
        <v>0</v>
      </c>
      <c r="I89" s="17"/>
    </row>
    <row r="90" spans="1:10" ht="14.25" hidden="1" x14ac:dyDescent="0.2">
      <c r="A90" s="1">
        <v>801</v>
      </c>
      <c r="B90" s="13"/>
      <c r="C90" s="14"/>
      <c r="D90" s="14"/>
      <c r="E90" s="14"/>
      <c r="F90" s="20" t="str">
        <f>VLOOKUP($A90,コード,2,FALSE)</f>
        <v>　</v>
      </c>
      <c r="G90" s="25"/>
      <c r="H90" s="17">
        <f>VLOOKUP($A90,精算表,8,FALSE)</f>
        <v>0</v>
      </c>
      <c r="I90" s="17">
        <f>SUM(H89:H90)</f>
        <v>0</v>
      </c>
    </row>
    <row r="91" spans="1:10" ht="14.25" x14ac:dyDescent="0.2">
      <c r="B91" s="13"/>
      <c r="C91" s="14" t="s">
        <v>26</v>
      </c>
      <c r="D91" s="14"/>
      <c r="E91" s="14"/>
      <c r="F91" s="15"/>
      <c r="G91" s="17"/>
      <c r="H91" s="16"/>
      <c r="I91" s="17"/>
    </row>
    <row r="92" spans="1:10" ht="14.25" x14ac:dyDescent="0.2">
      <c r="A92" s="1">
        <v>850</v>
      </c>
      <c r="B92" s="13"/>
      <c r="C92" s="14"/>
      <c r="D92" s="14"/>
      <c r="E92" s="14"/>
      <c r="F92" s="20" t="str">
        <f>VLOOKUP($A92,コード,2,FALSE)</f>
        <v>前期損益修正損</v>
      </c>
      <c r="G92" s="26"/>
      <c r="H92" s="17">
        <f>VLOOKUP($A92,精算表,8,FALSE)</f>
        <v>0</v>
      </c>
      <c r="I92" s="17"/>
    </row>
    <row r="93" spans="1:10" ht="14.25" hidden="1" x14ac:dyDescent="0.2">
      <c r="A93" s="1">
        <v>851</v>
      </c>
      <c r="B93" s="13"/>
      <c r="C93" s="14"/>
      <c r="D93" s="14"/>
      <c r="E93" s="14"/>
      <c r="F93" s="20" t="str">
        <f>VLOOKUP($A93,コード,2,FALSE)</f>
        <v>　</v>
      </c>
      <c r="G93" s="25"/>
      <c r="H93" s="19">
        <f>VLOOKUP($A93,精算表,8,FALSE)</f>
        <v>0</v>
      </c>
      <c r="I93" s="19">
        <f>SUM(H92:H93)</f>
        <v>0</v>
      </c>
    </row>
    <row r="94" spans="1:10" ht="14.25" x14ac:dyDescent="0.2">
      <c r="B94" s="13"/>
      <c r="C94" s="27" t="s">
        <v>27</v>
      </c>
      <c r="D94" s="27"/>
      <c r="E94" s="27"/>
      <c r="F94" s="28"/>
      <c r="G94" s="17"/>
      <c r="H94" s="16"/>
      <c r="I94" s="16">
        <f>I87+H89-H92</f>
        <v>6164</v>
      </c>
    </row>
    <row r="95" spans="1:10" ht="14.25" x14ac:dyDescent="0.2">
      <c r="A95" s="1">
        <v>900</v>
      </c>
      <c r="B95" s="13"/>
      <c r="C95" s="20" t="str">
        <f>VLOOKUP($A95,コード,3,FALSE)</f>
        <v>法人税、住民税及び事業税</v>
      </c>
      <c r="E95" s="14"/>
      <c r="G95" s="17"/>
      <c r="H95" s="17"/>
      <c r="I95" s="17">
        <f>VLOOKUP($A95,精算表,8,FALSE)</f>
        <v>0</v>
      </c>
    </row>
    <row r="96" spans="1:10" ht="14.25" x14ac:dyDescent="0.2">
      <c r="B96" s="13"/>
      <c r="C96" s="18" t="s">
        <v>28</v>
      </c>
      <c r="E96" s="14"/>
      <c r="G96" s="17"/>
      <c r="H96" s="17"/>
      <c r="I96" s="16">
        <f>I94-I95</f>
        <v>6164</v>
      </c>
      <c r="J96" t="s">
        <v>29</v>
      </c>
    </row>
    <row r="97" spans="2:9" ht="14.25" x14ac:dyDescent="0.2">
      <c r="B97" s="13"/>
      <c r="C97" s="18" t="s">
        <v>30</v>
      </c>
      <c r="E97" s="14"/>
      <c r="G97" s="17"/>
      <c r="H97" s="17"/>
      <c r="I97" s="17">
        <v>186858</v>
      </c>
    </row>
    <row r="98" spans="2:9" ht="14.25" x14ac:dyDescent="0.2">
      <c r="B98" s="30"/>
      <c r="C98" s="31" t="s">
        <v>31</v>
      </c>
      <c r="D98" s="32"/>
      <c r="E98" s="32"/>
      <c r="F98" s="33"/>
      <c r="G98" s="19"/>
      <c r="H98" s="19"/>
      <c r="I98" s="22">
        <f>I96+I97</f>
        <v>193022</v>
      </c>
    </row>
  </sheetData>
  <mergeCells count="6">
    <mergeCell ref="B1:I1"/>
    <mergeCell ref="B2:I2"/>
    <mergeCell ref="B3:F3"/>
    <mergeCell ref="B4:F4"/>
    <mergeCell ref="G4:I4"/>
    <mergeCell ref="C94:F94"/>
  </mergeCells>
  <phoneticPr fontId="2"/>
  <printOptions horizontalCentered="1"/>
  <pageMargins left="0.59055118110236227" right="0.59055118110236227" top="0.39370078740157483" bottom="0.39370078740157483" header="0.19685039370078741" footer="0.19685039370078741"/>
  <pageSetup paperSize="9" scale="5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とれとれ富士山</dc:creator>
  <cp:lastModifiedBy>とれとれ富士山</cp:lastModifiedBy>
  <dcterms:created xsi:type="dcterms:W3CDTF">2019-05-16T04:47:05Z</dcterms:created>
  <dcterms:modified xsi:type="dcterms:W3CDTF">2019-05-16T04:47:58Z</dcterms:modified>
</cp:coreProperties>
</file>