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8445"/>
  </bookViews>
  <sheets>
    <sheet name="その他の事業なし" sheetId="1" r:id="rId1"/>
    <sheet name="注記" sheetId="4" r:id="rId2"/>
    <sheet name="互換性レポート" sheetId="5" r:id="rId3"/>
  </sheets>
  <definedNames>
    <definedName name="_xlnm.Print_Area" localSheetId="0">その他の事業なし!$A$1:$Y$117</definedName>
    <definedName name="_xlnm.Print_Area" localSheetId="1">注記!$A$1:$M$92</definedName>
  </definedNames>
  <calcPr calcId="145621"/>
</workbook>
</file>

<file path=xl/calcChain.xml><?xml version="1.0" encoding="utf-8"?>
<calcChain xmlns="http://schemas.openxmlformats.org/spreadsheetml/2006/main">
  <c r="J88" i="4" l="1"/>
  <c r="L81" i="4" l="1"/>
  <c r="J80" i="4"/>
  <c r="I81" i="4"/>
  <c r="H81" i="4"/>
  <c r="G81" i="4"/>
  <c r="J78" i="4" l="1"/>
  <c r="J79" i="4"/>
  <c r="J77" i="4"/>
  <c r="J81" i="4" l="1"/>
  <c r="J66" i="4"/>
  <c r="J65" i="4"/>
  <c r="J67" i="4"/>
  <c r="J64" i="4"/>
  <c r="J63" i="4"/>
  <c r="H55" i="4" l="1"/>
  <c r="G55" i="4"/>
  <c r="I55" i="4"/>
  <c r="K55" i="4"/>
  <c r="L55" i="4"/>
  <c r="J55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54" i="4"/>
  <c r="M40" i="4"/>
  <c r="M39" i="4"/>
  <c r="M38" i="4"/>
  <c r="M37" i="4"/>
  <c r="M36" i="4"/>
  <c r="M35" i="4"/>
  <c r="M34" i="4"/>
  <c r="M33" i="4"/>
  <c r="U112" i="1" l="1"/>
  <c r="M60" i="1" l="1"/>
  <c r="M59" i="1"/>
  <c r="M58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6" i="1"/>
  <c r="M35" i="1"/>
  <c r="M33" i="1"/>
  <c r="M30" i="1"/>
  <c r="M27" i="1"/>
  <c r="M31" i="1" s="1"/>
  <c r="M61" i="1" l="1"/>
  <c r="Q62" i="1" s="1"/>
  <c r="M69" i="1"/>
  <c r="Q21" i="1"/>
  <c r="Q14" i="1"/>
  <c r="Q12" i="1"/>
  <c r="J21" i="4"/>
  <c r="I21" i="4"/>
  <c r="H21" i="4"/>
  <c r="H56" i="4" s="1"/>
  <c r="K21" i="4"/>
  <c r="M17" i="4"/>
  <c r="M20" i="4"/>
  <c r="G21" i="4"/>
  <c r="L21" i="4"/>
  <c r="M23" i="4"/>
  <c r="M24" i="4"/>
  <c r="M25" i="4"/>
  <c r="M26" i="4"/>
  <c r="M27" i="4"/>
  <c r="M28" i="4"/>
  <c r="M29" i="4"/>
  <c r="M30" i="4"/>
  <c r="M31" i="4"/>
  <c r="M32" i="4"/>
  <c r="J62" i="4"/>
  <c r="G69" i="4"/>
  <c r="H69" i="4"/>
  <c r="I69" i="4"/>
  <c r="K81" i="4"/>
  <c r="M9" i="1"/>
  <c r="M10" i="1" s="1"/>
  <c r="M102" i="1"/>
  <c r="U108" i="1"/>
  <c r="M55" i="4" l="1"/>
  <c r="J56" i="4"/>
  <c r="M21" i="4"/>
  <c r="I56" i="4"/>
  <c r="Q103" i="1"/>
  <c r="U104" i="1" s="1"/>
  <c r="Q10" i="1"/>
  <c r="U23" i="1" s="1"/>
  <c r="J69" i="4"/>
  <c r="L56" i="4"/>
  <c r="G56" i="4"/>
  <c r="K56" i="4"/>
  <c r="U105" i="1" l="1"/>
  <c r="U113" i="1" s="1"/>
  <c r="U115" i="1" s="1"/>
  <c r="U117" i="1" s="1"/>
  <c r="M56" i="4"/>
</calcChain>
</file>

<file path=xl/sharedStrings.xml><?xml version="1.0" encoding="utf-8"?>
<sst xmlns="http://schemas.openxmlformats.org/spreadsheetml/2006/main" count="258" uniqueCount="214">
  <si>
    <t>法人名：</t>
    <rPh sb="0" eb="2">
      <t>ホウジン</t>
    </rPh>
    <rPh sb="2" eb="3">
      <t>メイ</t>
    </rPh>
    <phoneticPr fontId="3"/>
  </si>
  <si>
    <t>まで</t>
    <phoneticPr fontId="3"/>
  </si>
  <si>
    <t>(単位：円)</t>
    <rPh sb="1" eb="3">
      <t>タンイ</t>
    </rPh>
    <phoneticPr fontId="3"/>
  </si>
  <si>
    <t>科　　目</t>
  </si>
  <si>
    <t>金　　額</t>
  </si>
  <si>
    <t>Ⅰ 経常収益</t>
    <rPh sb="4" eb="6">
      <t>シュウエキ</t>
    </rPh>
    <phoneticPr fontId="3"/>
  </si>
  <si>
    <t>1.</t>
    <phoneticPr fontId="3"/>
  </si>
  <si>
    <t>受取会費</t>
    <rPh sb="0" eb="2">
      <t>ウケトリ</t>
    </rPh>
    <phoneticPr fontId="3"/>
  </si>
  <si>
    <t>正会員受取会費</t>
    <rPh sb="0" eb="3">
      <t>セイカイイン</t>
    </rPh>
    <rPh sb="3" eb="5">
      <t>ウケトリ</t>
    </rPh>
    <phoneticPr fontId="3"/>
  </si>
  <si>
    <t>2.</t>
    <phoneticPr fontId="3"/>
  </si>
  <si>
    <t>3.</t>
    <phoneticPr fontId="3"/>
  </si>
  <si>
    <t>事業収益</t>
    <rPh sb="0" eb="2">
      <t>ジギョウ</t>
    </rPh>
    <rPh sb="2" eb="4">
      <t>シュウエキ</t>
    </rPh>
    <phoneticPr fontId="3"/>
  </si>
  <si>
    <t>その他収益</t>
    <rPh sb="2" eb="3">
      <t>タ</t>
    </rPh>
    <rPh sb="3" eb="5">
      <t>シュウエキ</t>
    </rPh>
    <phoneticPr fontId="3"/>
  </si>
  <si>
    <t>　　経常収益計</t>
    <rPh sb="4" eb="6">
      <t>シュウエキ</t>
    </rPh>
    <phoneticPr fontId="3"/>
  </si>
  <si>
    <t>Ⅱ 経常費用</t>
    <rPh sb="4" eb="6">
      <t>ヒヨウ</t>
    </rPh>
    <phoneticPr fontId="3"/>
  </si>
  <si>
    <t>1.</t>
    <phoneticPr fontId="3"/>
  </si>
  <si>
    <t>事業費</t>
    <phoneticPr fontId="3"/>
  </si>
  <si>
    <t>（1）人件費</t>
    <rPh sb="3" eb="6">
      <t>ジンケンヒ</t>
    </rPh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</si>
  <si>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</si>
  <si>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</si>
  <si>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</si>
  <si>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（2）その他経費</t>
    <rPh sb="5" eb="6">
      <t>タ</t>
    </rPh>
    <rPh sb="6" eb="8">
      <t>ケイヒ</t>
    </rPh>
    <phoneticPr fontId="3"/>
  </si>
  <si>
    <t>旅費交通費</t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</si>
  <si>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</si>
  <si>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</si>
  <si>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管理費</t>
    <phoneticPr fontId="3"/>
  </si>
  <si>
    <t>役員報酬</t>
    <rPh sb="0" eb="2">
      <t>ヤクイン</t>
    </rPh>
    <rPh sb="2" eb="4">
      <t>ホウシュウ</t>
    </rPh>
    <phoneticPr fontId="3"/>
  </si>
  <si>
    <t>管理費計</t>
    <rPh sb="0" eb="2">
      <t>カンリ</t>
    </rPh>
    <phoneticPr fontId="3"/>
  </si>
  <si>
    <t>　　経常費用計</t>
    <rPh sb="4" eb="6">
      <t>ヒヨウ</t>
    </rPh>
    <phoneticPr fontId="3"/>
  </si>
  <si>
    <t> 　　　</t>
    <phoneticPr fontId="3"/>
  </si>
  <si>
    <t>当期正味財産増減額</t>
    <phoneticPr fontId="3"/>
  </si>
  <si>
    <t> 　　</t>
    <phoneticPr fontId="3"/>
  </si>
  <si>
    <t>次期繰越正味財産額</t>
    <phoneticPr fontId="3"/>
  </si>
  <si>
    <t>正会員受取入会金</t>
    <rPh sb="0" eb="3">
      <t>セイカイイン</t>
    </rPh>
    <rPh sb="3" eb="5">
      <t>ウケトリ</t>
    </rPh>
    <rPh sb="5" eb="8">
      <t>ニュウカイキン</t>
    </rPh>
    <phoneticPr fontId="3"/>
  </si>
  <si>
    <t>4.</t>
    <phoneticPr fontId="3"/>
  </si>
  <si>
    <t>5.</t>
    <phoneticPr fontId="3"/>
  </si>
  <si>
    <t>受取助成金等</t>
    <rPh sb="0" eb="2">
      <t>ウケトリ</t>
    </rPh>
    <rPh sb="2" eb="5">
      <t>ジョセイキン</t>
    </rPh>
    <rPh sb="5" eb="6">
      <t>ナド</t>
    </rPh>
    <phoneticPr fontId="3"/>
  </si>
  <si>
    <t>受取助成金</t>
    <rPh sb="0" eb="2">
      <t>ウケトリ</t>
    </rPh>
    <rPh sb="2" eb="5">
      <t>ジョセイキン</t>
    </rPh>
    <phoneticPr fontId="3"/>
  </si>
  <si>
    <t>会議費</t>
    <rPh sb="0" eb="3">
      <t>カイギヒ</t>
    </rPh>
    <phoneticPr fontId="3"/>
  </si>
  <si>
    <t>給料手当</t>
    <rPh sb="0" eb="2">
      <t>キュウリョウ</t>
    </rPh>
    <rPh sb="2" eb="4">
      <t>テアテ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</si>
  <si>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</si>
  <si>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</si>
  <si>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</si>
  <si>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</si>
  <si>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</si>
  <si>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</si>
  <si>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～</t>
  </si>
  <si>
    <r>
      <rPr>
        <b/>
        <u/>
        <sz val="16"/>
        <color indexed="8"/>
        <rFont val="ＭＳ Ｐ明朝"/>
        <family val="1"/>
        <charset val="128"/>
      </rPr>
      <t>活動計算書</t>
    </r>
    <rPh sb="0" eb="2">
      <t>カツドウ</t>
    </rPh>
    <rPh sb="2" eb="5">
      <t>ケイサンショ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</si>
  <si>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</si>
  <si>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</si>
  <si>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 　　　</t>
    <phoneticPr fontId="3"/>
  </si>
  <si>
    <t>当期経常増減額</t>
    <rPh sb="2" eb="4">
      <t>ケイジョウ</t>
    </rPh>
    <phoneticPr fontId="3"/>
  </si>
  <si>
    <t>Ⅲ 経常外収益</t>
    <rPh sb="4" eb="5">
      <t>ガイ</t>
    </rPh>
    <rPh sb="5" eb="7">
      <t>シュウエキ</t>
    </rPh>
    <phoneticPr fontId="3"/>
  </si>
  <si>
    <t>　　経常外収益計</t>
    <rPh sb="4" eb="5">
      <t>ガイ</t>
    </rPh>
    <rPh sb="5" eb="7">
      <t>シュウエキ</t>
    </rPh>
    <rPh sb="7" eb="8">
      <t>ケイ</t>
    </rPh>
    <phoneticPr fontId="3"/>
  </si>
  <si>
    <t>Ⅳ 経常外費用</t>
    <rPh sb="4" eb="5">
      <t>ガイ</t>
    </rPh>
    <rPh sb="5" eb="7">
      <t>ヒヨウ</t>
    </rPh>
    <phoneticPr fontId="3"/>
  </si>
  <si>
    <t>　　経常外費用計</t>
    <rPh sb="4" eb="5">
      <t>ガイ</t>
    </rPh>
    <rPh sb="5" eb="7">
      <t>ヒヨウ</t>
    </rPh>
    <rPh sb="7" eb="8">
      <t>ケイ</t>
    </rPh>
    <phoneticPr fontId="3"/>
  </si>
  <si>
    <t>合　　計</t>
    <rPh sb="0" eb="1">
      <t>ゴウ</t>
    </rPh>
    <rPh sb="3" eb="4">
      <t>ケイ</t>
    </rPh>
    <phoneticPr fontId="3"/>
  </si>
  <si>
    <t>1．</t>
    <phoneticPr fontId="3"/>
  </si>
  <si>
    <t>重要な会計方針</t>
  </si>
  <si>
    <t>　　</t>
  </si>
  <si>
    <t>（1）</t>
    <phoneticPr fontId="3"/>
  </si>
  <si>
    <t>固定資産の減価償却の方法</t>
    <phoneticPr fontId="3"/>
  </si>
  <si>
    <t>有形固定資産は、法人税法の規定に基づいて定率法で償却をしています。</t>
    <rPh sb="0" eb="2">
      <t>ユウケイ</t>
    </rPh>
    <phoneticPr fontId="3"/>
  </si>
  <si>
    <t>2．</t>
    <phoneticPr fontId="3"/>
  </si>
  <si>
    <t>(単位：円)</t>
    <phoneticPr fontId="3"/>
  </si>
  <si>
    <t>人件費</t>
  </si>
  <si>
    <t>人件費計</t>
    <phoneticPr fontId="3"/>
  </si>
  <si>
    <t>（2）</t>
    <phoneticPr fontId="3"/>
  </si>
  <si>
    <t>その他経費</t>
    <phoneticPr fontId="3"/>
  </si>
  <si>
    <t>その他経費計</t>
    <phoneticPr fontId="3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</si>
  <si>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3"/>
  </si>
  <si>
    <t>固定資産の増減は以下の通りです。</t>
    <rPh sb="0" eb="2">
      <t>コテイ</t>
    </rPh>
    <rPh sb="2" eb="4">
      <t>シサン</t>
    </rPh>
    <rPh sb="5" eb="7">
      <t>ゾウゲン</t>
    </rPh>
    <rPh sb="8" eb="10">
      <t>イカ</t>
    </rPh>
    <rPh sb="11" eb="12">
      <t>トオ</t>
    </rPh>
    <phoneticPr fontId="3"/>
  </si>
  <si>
    <t>(単位：円)</t>
    <phoneticPr fontId="3"/>
  </si>
  <si>
    <t>科　　目</t>
    <phoneticPr fontId="3"/>
  </si>
  <si>
    <t>期首取得価額</t>
    <rPh sb="0" eb="2">
      <t>キシュ</t>
    </rPh>
    <rPh sb="2" eb="4">
      <t>シュトク</t>
    </rPh>
    <rPh sb="4" eb="6">
      <t>カガク</t>
    </rPh>
    <phoneticPr fontId="3"/>
  </si>
  <si>
    <t>取得</t>
    <rPh sb="0" eb="2">
      <t>シュトク</t>
    </rPh>
    <phoneticPr fontId="3"/>
  </si>
  <si>
    <t>減少</t>
    <rPh sb="0" eb="2">
      <t>ゲンショウ</t>
    </rPh>
    <phoneticPr fontId="3"/>
  </si>
  <si>
    <t>期末取得価額</t>
    <rPh sb="0" eb="2">
      <t>キマツ</t>
    </rPh>
    <rPh sb="2" eb="4">
      <t>シュトク</t>
    </rPh>
    <rPh sb="4" eb="6">
      <t>カガク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</si>
  <si>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</si>
  <si>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期末帳簿価額</t>
    <rPh sb="0" eb="2">
      <t>キマツ</t>
    </rPh>
    <rPh sb="2" eb="4">
      <t>チョウボ</t>
    </rPh>
    <rPh sb="4" eb="6">
      <t>カガク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</si>
  <si>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</si>
  <si>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　</t>
    <phoneticPr fontId="3"/>
  </si>
  <si>
    <t>借入金の増減内訳</t>
    <rPh sb="0" eb="2">
      <t>カリイレ</t>
    </rPh>
    <rPh sb="2" eb="3">
      <t>キン</t>
    </rPh>
    <rPh sb="4" eb="6">
      <t>ゾウゲン</t>
    </rPh>
    <rPh sb="6" eb="8">
      <t>ウチワケ</t>
    </rPh>
    <phoneticPr fontId="3"/>
  </si>
  <si>
    <t>借入金の増減は以下の通りです。</t>
    <rPh sb="0" eb="2">
      <t>カリイレ</t>
    </rPh>
    <rPh sb="2" eb="3">
      <t>キン</t>
    </rPh>
    <rPh sb="4" eb="6">
      <t>ゾウゲン</t>
    </rPh>
    <rPh sb="7" eb="9">
      <t>イカ</t>
    </rPh>
    <rPh sb="10" eb="11">
      <t>トオ</t>
    </rPh>
    <phoneticPr fontId="3"/>
  </si>
  <si>
    <t>期首残高</t>
    <rPh sb="0" eb="2">
      <t>キシュ</t>
    </rPh>
    <rPh sb="2" eb="4">
      <t>ザンダカ</t>
    </rPh>
    <phoneticPr fontId="3"/>
  </si>
  <si>
    <t>当期借入</t>
    <rPh sb="0" eb="2">
      <t>トウキ</t>
    </rPh>
    <rPh sb="2" eb="4">
      <t>カリイレ</t>
    </rPh>
    <phoneticPr fontId="3"/>
  </si>
  <si>
    <t>当期返済</t>
    <rPh sb="0" eb="2">
      <t>トウキ</t>
    </rPh>
    <rPh sb="2" eb="4">
      <t>ヘンサイ</t>
    </rPh>
    <phoneticPr fontId="3"/>
  </si>
  <si>
    <t>期末残高</t>
    <rPh sb="0" eb="2">
      <t>キマツ</t>
    </rPh>
    <rPh sb="2" eb="4">
      <t>ザンダカ</t>
    </rPh>
    <phoneticPr fontId="3"/>
  </si>
  <si>
    <t>車両運搬費</t>
    <rPh sb="0" eb="2">
      <t>シャリョウ</t>
    </rPh>
    <rPh sb="2" eb="5">
      <t>ウンパンヒ</t>
    </rPh>
    <phoneticPr fontId="3"/>
  </si>
  <si>
    <t>長期借入金</t>
    <rPh sb="0" eb="2">
      <t>チョウキ</t>
    </rPh>
    <rPh sb="2" eb="5">
      <t>カリイレキン</t>
    </rPh>
    <phoneticPr fontId="3"/>
  </si>
  <si>
    <t>受取寄附金</t>
    <rPh sb="0" eb="2">
      <t>ウケトリ</t>
    </rPh>
    <rPh sb="2" eb="5">
      <t>キフキン</t>
    </rPh>
    <phoneticPr fontId="3"/>
  </si>
  <si>
    <t>計算書類の注記</t>
    <rPh sb="0" eb="2">
      <t>ケイサン</t>
    </rPh>
    <rPh sb="2" eb="4">
      <t>ショルイ</t>
    </rPh>
    <phoneticPr fontId="3"/>
  </si>
  <si>
    <t>(単位：円)</t>
    <phoneticPr fontId="3"/>
  </si>
  <si>
    <t>内　　容</t>
    <rPh sb="0" eb="1">
      <t>ナイ</t>
    </rPh>
    <rPh sb="3" eb="4">
      <t>カタチ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</si>
  <si>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</si>
  <si>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備　　　考</t>
    <rPh sb="0" eb="1">
      <t>ビ</t>
    </rPh>
    <rPh sb="4" eb="5">
      <t>コウ</t>
    </rPh>
    <phoneticPr fontId="3"/>
  </si>
  <si>
    <t>3．</t>
    <phoneticPr fontId="3"/>
  </si>
  <si>
    <t>4．</t>
    <phoneticPr fontId="3"/>
  </si>
  <si>
    <t>5．</t>
    <phoneticPr fontId="3"/>
  </si>
  <si>
    <t>使途等が制約された寄付金等の内訳</t>
    <rPh sb="0" eb="2">
      <t>シト</t>
    </rPh>
    <rPh sb="2" eb="3">
      <t>ナド</t>
    </rPh>
    <rPh sb="4" eb="6">
      <t>セイヤク</t>
    </rPh>
    <rPh sb="9" eb="11">
      <t>キフ</t>
    </rPh>
    <rPh sb="11" eb="12">
      <t>カネ</t>
    </rPh>
    <rPh sb="12" eb="13">
      <t>ナド</t>
    </rPh>
    <rPh sb="14" eb="16">
      <t>ウチワケ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</si>
  <si>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</si>
  <si>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受取寄附金</t>
    <rPh sb="0" eb="2">
      <t>ウケトリ</t>
    </rPh>
    <rPh sb="2" eb="4">
      <t>キフ</t>
    </rPh>
    <phoneticPr fontId="3"/>
  </si>
  <si>
    <t>雑費</t>
    <rPh sb="0" eb="2">
      <t>ザッピ</t>
    </rPh>
    <phoneticPr fontId="3"/>
  </si>
  <si>
    <t>（1）</t>
    <phoneticPr fontId="3"/>
  </si>
  <si>
    <t>　事業費計</t>
    <phoneticPr fontId="3"/>
  </si>
  <si>
    <t>事業費の内訳</t>
    <rPh sb="0" eb="3">
      <t>ジギョウヒ</t>
    </rPh>
    <rPh sb="4" eb="6">
      <t>ウチワケ</t>
    </rPh>
    <phoneticPr fontId="3"/>
  </si>
  <si>
    <t>事業費の区分は以下の通りです。</t>
    <rPh sb="4" eb="6">
      <t>クブン</t>
    </rPh>
    <phoneticPr fontId="3"/>
  </si>
  <si>
    <t>(単位：円)</t>
    <phoneticPr fontId="3"/>
  </si>
  <si>
    <t>科　　目</t>
    <phoneticPr fontId="3"/>
  </si>
  <si>
    <t>事業費計</t>
    <rPh sb="0" eb="3">
      <t>ジギョウヒ</t>
    </rPh>
    <rPh sb="3" eb="4">
      <t>ケイ</t>
    </rPh>
    <phoneticPr fontId="3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</si>
  <si>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</si>
  <si>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</si>
  <si>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計算書類の作成は、NPO法人会計基準（2010年7月20日　2011年11月20日一部改正　ＮＰＯ法人会計基準協議会）によっています。</t>
    <rPh sb="0" eb="2">
      <t>ケイサン</t>
    </rPh>
    <rPh sb="2" eb="4">
      <t>ショルイ</t>
    </rPh>
    <rPh sb="23" eb="24">
      <t>ネン</t>
    </rPh>
    <rPh sb="25" eb="26">
      <t>ガツ</t>
    </rPh>
    <rPh sb="28" eb="29">
      <t>ニチ</t>
    </rPh>
    <rPh sb="34" eb="35">
      <t>ネン</t>
    </rPh>
    <rPh sb="37" eb="38">
      <t>ガツ</t>
    </rPh>
    <rPh sb="40" eb="41">
      <t>ニチ</t>
    </rPh>
    <rPh sb="41" eb="43">
      <t>イチブ</t>
    </rPh>
    <rPh sb="43" eb="45">
      <t>カイセイ</t>
    </rPh>
    <phoneticPr fontId="3"/>
  </si>
  <si>
    <t>特定非営利活動法人響愛学園</t>
    <rPh sb="0" eb="2">
      <t>トクテイ</t>
    </rPh>
    <rPh sb="2" eb="5">
      <t>ヒエイリ</t>
    </rPh>
    <rPh sb="5" eb="7">
      <t>カツドウ</t>
    </rPh>
    <rPh sb="7" eb="9">
      <t>ホウジン</t>
    </rPh>
    <rPh sb="9" eb="13">
      <t>キョウアイガクエン</t>
    </rPh>
    <phoneticPr fontId="3"/>
  </si>
  <si>
    <t>平成28</t>
    <rPh sb="0" eb="2">
      <t>ヘイセイ</t>
    </rPh>
    <phoneticPr fontId="3"/>
  </si>
  <si>
    <t>平成27</t>
    <rPh sb="0" eb="2">
      <t>ヘイセイ</t>
    </rPh>
    <phoneticPr fontId="3"/>
  </si>
  <si>
    <t>①芸術・文化事業収益</t>
    <rPh sb="1" eb="3">
      <t>ゲイジュツ</t>
    </rPh>
    <rPh sb="4" eb="6">
      <t>ブンカ</t>
    </rPh>
    <rPh sb="6" eb="8">
      <t>ジギョウ</t>
    </rPh>
    <rPh sb="8" eb="10">
      <t>シュウエキ</t>
    </rPh>
    <phoneticPr fontId="3"/>
  </si>
  <si>
    <t>②インクルーシブ教育実施のための、　　　　　　　　　　　　　　　　　　交流および共同学習「響生教育」事業収益</t>
    <rPh sb="8" eb="10">
      <t>キョウイク</t>
    </rPh>
    <rPh sb="10" eb="12">
      <t>ジッシ</t>
    </rPh>
    <rPh sb="35" eb="37">
      <t>コウリュウ</t>
    </rPh>
    <rPh sb="40" eb="42">
      <t>キョウドウ</t>
    </rPh>
    <rPh sb="42" eb="44">
      <t>ガクシュウ</t>
    </rPh>
    <rPh sb="45" eb="46">
      <t>キョウ</t>
    </rPh>
    <rPh sb="46" eb="47">
      <t>セイ</t>
    </rPh>
    <rPh sb="47" eb="49">
      <t>キョウイク</t>
    </rPh>
    <rPh sb="50" eb="52">
      <t>ジギョウ</t>
    </rPh>
    <rPh sb="52" eb="54">
      <t>シュウエキ</t>
    </rPh>
    <phoneticPr fontId="3"/>
  </si>
  <si>
    <t>③講演会・研修会事業収益</t>
    <rPh sb="1" eb="4">
      <t>コウエンカイ</t>
    </rPh>
    <rPh sb="5" eb="8">
      <t>ケンシュウカイ</t>
    </rPh>
    <rPh sb="8" eb="10">
      <t>ジギョウ</t>
    </rPh>
    <rPh sb="10" eb="12">
      <t>シュウエキ</t>
    </rPh>
    <phoneticPr fontId="3"/>
  </si>
  <si>
    <t>④調査・研究・開発事業収益</t>
    <rPh sb="1" eb="3">
      <t>チョウサ</t>
    </rPh>
    <rPh sb="4" eb="6">
      <t>ケンキュウ</t>
    </rPh>
    <rPh sb="7" eb="9">
      <t>カイハツ</t>
    </rPh>
    <rPh sb="9" eb="11">
      <t>ジギョウ</t>
    </rPh>
    <rPh sb="11" eb="13">
      <t>シュウエキ</t>
    </rPh>
    <phoneticPr fontId="3"/>
  </si>
  <si>
    <t>⑤児童福祉法に基づく障害児通所支援事業収益</t>
    <rPh sb="1" eb="3">
      <t>ジドウ</t>
    </rPh>
    <rPh sb="3" eb="5">
      <t>フクシ</t>
    </rPh>
    <rPh sb="5" eb="6">
      <t>ホウ</t>
    </rPh>
    <rPh sb="7" eb="8">
      <t>モト</t>
    </rPh>
    <rPh sb="10" eb="12">
      <t>ショウガイ</t>
    </rPh>
    <rPh sb="12" eb="13">
      <t>ジ</t>
    </rPh>
    <rPh sb="13" eb="15">
      <t>ツウショ</t>
    </rPh>
    <rPh sb="15" eb="17">
      <t>シエン</t>
    </rPh>
    <rPh sb="17" eb="19">
      <t>ジギョウ</t>
    </rPh>
    <rPh sb="19" eb="21">
      <t>シュウエキ</t>
    </rPh>
    <phoneticPr fontId="3"/>
  </si>
  <si>
    <t>⑧障害者総合支援法に基づく地域活動支援事業収益</t>
    <rPh sb="1" eb="4">
      <t>ショウガイシャ</t>
    </rPh>
    <rPh sb="4" eb="6">
      <t>ソウゴウ</t>
    </rPh>
    <rPh sb="6" eb="8">
      <t>シエン</t>
    </rPh>
    <rPh sb="8" eb="9">
      <t>ホウ</t>
    </rPh>
    <rPh sb="10" eb="11">
      <t>モト</t>
    </rPh>
    <rPh sb="13" eb="15">
      <t>チイキ</t>
    </rPh>
    <rPh sb="15" eb="17">
      <t>カツドウ</t>
    </rPh>
    <rPh sb="17" eb="19">
      <t>シエン</t>
    </rPh>
    <rPh sb="19" eb="21">
      <t>ジギョウ</t>
    </rPh>
    <rPh sb="21" eb="23">
      <t>シュウエキ</t>
    </rPh>
    <phoneticPr fontId="3"/>
  </si>
  <si>
    <t>外注費</t>
    <rPh sb="0" eb="3">
      <t>ガイチュウヒ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</si>
  <si>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</si>
  <si>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福利厚生費</t>
    <rPh sb="0" eb="2">
      <t>フクリ</t>
    </rPh>
    <rPh sb="2" eb="5">
      <t>コウセイヒ</t>
    </rPh>
    <phoneticPr fontId="3"/>
  </si>
  <si>
    <t>荷造運賃</t>
    <rPh sb="0" eb="2">
      <t>ニヅクリ</t>
    </rPh>
    <rPh sb="2" eb="4">
      <t>ウンチン</t>
    </rPh>
    <phoneticPr fontId="3"/>
  </si>
  <si>
    <t>広告宣伝費</t>
    <rPh sb="0" eb="2">
      <t>コウコク</t>
    </rPh>
    <rPh sb="2" eb="5">
      <t>センデンヒ</t>
    </rPh>
    <phoneticPr fontId="3"/>
  </si>
  <si>
    <t>通信費</t>
    <rPh sb="0" eb="2">
      <t>ツウシン</t>
    </rPh>
    <rPh sb="2" eb="3">
      <t>ヒ</t>
    </rPh>
    <phoneticPr fontId="3"/>
  </si>
  <si>
    <t>修繕費</t>
    <rPh sb="0" eb="3">
      <t>シュウゼンヒ</t>
    </rPh>
    <phoneticPr fontId="3"/>
  </si>
  <si>
    <t>新聞図書費</t>
    <rPh sb="0" eb="2">
      <t>シンブン</t>
    </rPh>
    <rPh sb="2" eb="5">
      <t>トショヒ</t>
    </rPh>
    <phoneticPr fontId="3"/>
  </si>
  <si>
    <t>諸会費</t>
    <rPh sb="0" eb="1">
      <t>ショ</t>
    </rPh>
    <rPh sb="1" eb="3">
      <t>カイヒ</t>
    </rPh>
    <phoneticPr fontId="3"/>
  </si>
  <si>
    <t>支払手数料</t>
    <rPh sb="0" eb="2">
      <t>シハライ</t>
    </rPh>
    <rPh sb="2" eb="5">
      <t>テスウリョウ</t>
    </rPh>
    <phoneticPr fontId="3"/>
  </si>
  <si>
    <t>車両費</t>
    <rPh sb="0" eb="2">
      <t>シャリョウ</t>
    </rPh>
    <rPh sb="2" eb="3">
      <t>ヒ</t>
    </rPh>
    <phoneticPr fontId="3"/>
  </si>
  <si>
    <t>地代家賃</t>
    <rPh sb="0" eb="2">
      <t>チダイ</t>
    </rPh>
    <rPh sb="2" eb="4">
      <t>ヤチン</t>
    </rPh>
    <phoneticPr fontId="3"/>
  </si>
  <si>
    <t>賃借料：会場使用料</t>
    <rPh sb="0" eb="3">
      <t>チンシャクリョウ</t>
    </rPh>
    <rPh sb="4" eb="6">
      <t>カイジョウ</t>
    </rPh>
    <rPh sb="6" eb="9">
      <t>シヨウリョウ</t>
    </rPh>
    <phoneticPr fontId="3"/>
  </si>
  <si>
    <t>リース料</t>
    <rPh sb="3" eb="4">
      <t>リョウ</t>
    </rPh>
    <phoneticPr fontId="3"/>
  </si>
  <si>
    <t>支払報酬料</t>
    <rPh sb="0" eb="2">
      <t>シハライ</t>
    </rPh>
    <rPh sb="2" eb="4">
      <t>ホウシュウ</t>
    </rPh>
    <rPh sb="4" eb="5">
      <t>リョウ</t>
    </rPh>
    <phoneticPr fontId="3"/>
  </si>
  <si>
    <t>寄付金</t>
    <rPh sb="0" eb="3">
      <t>キフキン</t>
    </rPh>
    <phoneticPr fontId="3"/>
  </si>
  <si>
    <t>研究開発費：視察費</t>
    <rPh sb="0" eb="2">
      <t>ケンキュウ</t>
    </rPh>
    <rPh sb="2" eb="5">
      <t>カイハツヒ</t>
    </rPh>
    <rPh sb="6" eb="8">
      <t>シサツ</t>
    </rPh>
    <rPh sb="8" eb="9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</si>
  <si>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</si>
  <si>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燃料費</t>
    <rPh sb="0" eb="3">
      <t>ネンリョウヒ</t>
    </rPh>
    <phoneticPr fontId="3"/>
  </si>
  <si>
    <t>教材費</t>
    <rPh sb="0" eb="3">
      <t>キョウザイヒ</t>
    </rPh>
    <phoneticPr fontId="3"/>
  </si>
  <si>
    <t>講演会費用：チケット代</t>
    <rPh sb="0" eb="5">
      <t>コウエンカイヒヨウ</t>
    </rPh>
    <rPh sb="10" eb="11">
      <t>ダイ</t>
    </rPh>
    <phoneticPr fontId="3"/>
  </si>
  <si>
    <t>衛生管理費</t>
    <rPh sb="0" eb="2">
      <t>エイセイ</t>
    </rPh>
    <rPh sb="2" eb="4">
      <t>カンリ</t>
    </rPh>
    <rPh sb="4" eb="5">
      <t>ヒ</t>
    </rPh>
    <phoneticPr fontId="3"/>
  </si>
  <si>
    <t>食材費</t>
    <rPh sb="0" eb="2">
      <t>ショクザイ</t>
    </rPh>
    <rPh sb="2" eb="3">
      <t>ヒ</t>
    </rPh>
    <phoneticPr fontId="3"/>
  </si>
  <si>
    <t>材料費</t>
    <rPh sb="0" eb="3">
      <t>ザイリョウヒ</t>
    </rPh>
    <phoneticPr fontId="3"/>
  </si>
  <si>
    <t>保証金償却費</t>
    <rPh sb="0" eb="3">
      <t>ホショウキン</t>
    </rPh>
    <rPh sb="3" eb="5">
      <t>ショウキャク</t>
    </rPh>
    <rPh sb="5" eb="6">
      <t>ヒ</t>
    </rPh>
    <phoneticPr fontId="3"/>
  </si>
  <si>
    <t>①芸術・文化事業収益</t>
  </si>
  <si>
    <t>②インクルーシブ教育実施のための、交流および共同学習「響生教育」事業収益</t>
    <phoneticPr fontId="3"/>
  </si>
  <si>
    <t>③講演会・研修会事業収益</t>
  </si>
  <si>
    <t>④調査・研究・開発事業収益</t>
  </si>
  <si>
    <t>⑤児童福祉法に基づく障害児通所支援事業収益</t>
  </si>
  <si>
    <t>⑧障害者総合支援法に基づく地域活動支援事業収益</t>
  </si>
  <si>
    <t>賞与</t>
    <rPh sb="0" eb="2">
      <t>ショウヨ</t>
    </rPh>
    <phoneticPr fontId="3"/>
  </si>
  <si>
    <t>交際費</t>
    <rPh sb="0" eb="3">
      <t>コウサイヒ</t>
    </rPh>
    <phoneticPr fontId="3"/>
  </si>
  <si>
    <t>活動計算書 (修正中)ｎ.xls の互換性レポート</t>
  </si>
  <si>
    <t>2017/2/19 19:15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</si>
  <si>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</si>
  <si>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</si>
  <si>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</si>
  <si>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</si>
  <si>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</si>
  <si>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</si>
  <si>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事務用品費</t>
    <rPh sb="0" eb="2">
      <t>ジム</t>
    </rPh>
    <rPh sb="2" eb="4">
      <t>ヨウヒン</t>
    </rPh>
    <rPh sb="3" eb="4">
      <t>ヒン</t>
    </rPh>
    <rPh sb="4" eb="5">
      <t>ヒ</t>
    </rPh>
    <phoneticPr fontId="3"/>
  </si>
  <si>
    <t>教育訓練費</t>
    <rPh sb="0" eb="2">
      <t>キョウイク</t>
    </rPh>
    <rPh sb="2" eb="4">
      <t>クンレン</t>
    </rPh>
    <rPh sb="4" eb="5">
      <t>ヒ</t>
    </rPh>
    <phoneticPr fontId="3"/>
  </si>
  <si>
    <t>事務用品費</t>
    <rPh sb="0" eb="3">
      <t>ジムヨウ</t>
    </rPh>
    <rPh sb="3" eb="4">
      <t>ヒン</t>
    </rPh>
    <rPh sb="4" eb="5">
      <t>ヒ</t>
    </rPh>
    <phoneticPr fontId="3"/>
  </si>
  <si>
    <t>雑給</t>
    <rPh sb="0" eb="2">
      <t>ザッキュウ</t>
    </rPh>
    <phoneticPr fontId="3"/>
  </si>
  <si>
    <t>受取利息</t>
    <phoneticPr fontId="3"/>
  </si>
  <si>
    <t>支払利息</t>
    <rPh sb="0" eb="2">
      <t>シハライ</t>
    </rPh>
    <rPh sb="2" eb="4">
      <t>リソク</t>
    </rPh>
    <phoneticPr fontId="3"/>
  </si>
  <si>
    <t>建設デザイン損失</t>
    <rPh sb="0" eb="2">
      <t>ケンセツ</t>
    </rPh>
    <rPh sb="6" eb="8">
      <t>ソンシツ</t>
    </rPh>
    <phoneticPr fontId="3"/>
  </si>
  <si>
    <t>雑給</t>
    <rPh sb="0" eb="2">
      <t>ザッキュウ</t>
    </rPh>
    <phoneticPr fontId="3"/>
  </si>
  <si>
    <t>賞与</t>
    <rPh sb="0" eb="2">
      <t>ショウヨ</t>
    </rPh>
    <phoneticPr fontId="3"/>
  </si>
  <si>
    <t>福利厚生費</t>
    <rPh sb="0" eb="5">
      <t>フクリコウセイヒ</t>
    </rPh>
    <phoneticPr fontId="3"/>
  </si>
  <si>
    <t>教育訓練費</t>
    <rPh sb="0" eb="2">
      <t>キョウイク</t>
    </rPh>
    <rPh sb="2" eb="4">
      <t>クンレン</t>
    </rPh>
    <rPh sb="4" eb="5">
      <t>ヒ</t>
    </rPh>
    <phoneticPr fontId="3"/>
  </si>
  <si>
    <t>講演会：チケット購入費</t>
    <rPh sb="0" eb="3">
      <t>コウエンカイ</t>
    </rPh>
    <rPh sb="8" eb="10">
      <t>コウニュウ</t>
    </rPh>
    <rPh sb="10" eb="11">
      <t>ヒ</t>
    </rPh>
    <phoneticPr fontId="3"/>
  </si>
  <si>
    <t>外注費</t>
    <rPh sb="0" eb="3">
      <t>ガイチュウヒ</t>
    </rPh>
    <phoneticPr fontId="3"/>
  </si>
  <si>
    <t>支払報酬費</t>
    <rPh sb="0" eb="2">
      <t>シハライ</t>
    </rPh>
    <rPh sb="2" eb="4">
      <t>ホウシュウ</t>
    </rPh>
    <rPh sb="4" eb="5">
      <t>ヒ</t>
    </rPh>
    <phoneticPr fontId="3"/>
  </si>
  <si>
    <t>広告宣伝費</t>
    <rPh sb="0" eb="2">
      <t>コウコク</t>
    </rPh>
    <rPh sb="2" eb="5">
      <t>センデンヒ</t>
    </rPh>
    <phoneticPr fontId="3"/>
  </si>
  <si>
    <t>交際費</t>
    <rPh sb="0" eb="2">
      <t>コウサイ</t>
    </rPh>
    <rPh sb="2" eb="3">
      <t>ヒ</t>
    </rPh>
    <phoneticPr fontId="3"/>
  </si>
  <si>
    <t>会議費</t>
    <rPh sb="0" eb="3">
      <t>カイギヒ</t>
    </rPh>
    <phoneticPr fontId="3"/>
  </si>
  <si>
    <t>旅費交通費</t>
    <rPh sb="0" eb="2">
      <t>リョヒ</t>
    </rPh>
    <rPh sb="2" eb="5">
      <t>コウツウヒ</t>
    </rPh>
    <phoneticPr fontId="3"/>
  </si>
  <si>
    <t>燃料費</t>
    <rPh sb="0" eb="3">
      <t>ネンリョウヒ</t>
    </rPh>
    <phoneticPr fontId="3"/>
  </si>
  <si>
    <t>通信費</t>
    <rPh sb="0" eb="3">
      <t>ツウシンヒ</t>
    </rPh>
    <phoneticPr fontId="3"/>
  </si>
  <si>
    <t>租税公課</t>
    <rPh sb="0" eb="2">
      <t>ソゼイ</t>
    </rPh>
    <rPh sb="2" eb="4">
      <t>コウカ</t>
    </rPh>
    <phoneticPr fontId="3"/>
  </si>
  <si>
    <t>保険費</t>
    <rPh sb="0" eb="2">
      <t>ホケン</t>
    </rPh>
    <rPh sb="2" eb="3">
      <t>ヒ</t>
    </rPh>
    <phoneticPr fontId="3"/>
  </si>
  <si>
    <t>消耗品費</t>
    <rPh sb="0" eb="4">
      <t>ショウモウヒンヒ</t>
    </rPh>
    <phoneticPr fontId="3"/>
  </si>
  <si>
    <t>事務用品費</t>
    <rPh sb="0" eb="5">
      <t>ジムヨウヒンヒ</t>
    </rPh>
    <phoneticPr fontId="3"/>
  </si>
  <si>
    <t>修繕費</t>
    <rPh sb="0" eb="3">
      <t>シュウゼンヒ</t>
    </rPh>
    <phoneticPr fontId="3"/>
  </si>
  <si>
    <t>水道光熱費</t>
    <rPh sb="0" eb="2">
      <t>スイドウ</t>
    </rPh>
    <rPh sb="2" eb="5">
      <t>コウネツヒ</t>
    </rPh>
    <phoneticPr fontId="3"/>
  </si>
  <si>
    <t>新聞図書費</t>
    <rPh sb="0" eb="2">
      <t>シンブン</t>
    </rPh>
    <rPh sb="2" eb="5">
      <t>トショヒ</t>
    </rPh>
    <phoneticPr fontId="3"/>
  </si>
  <si>
    <t>諸会費</t>
    <rPh sb="0" eb="3">
      <t>ショカイヒ</t>
    </rPh>
    <phoneticPr fontId="3"/>
  </si>
  <si>
    <t>寄付金</t>
    <rPh sb="0" eb="3">
      <t>キフキン</t>
    </rPh>
    <phoneticPr fontId="3"/>
  </si>
  <si>
    <t>支払手数料</t>
    <rPh sb="0" eb="2">
      <t>シハライ</t>
    </rPh>
    <rPh sb="2" eb="5">
      <t>テスウリョウ</t>
    </rPh>
    <phoneticPr fontId="3"/>
  </si>
  <si>
    <t>地代家賃</t>
    <rPh sb="0" eb="2">
      <t>チダイ</t>
    </rPh>
    <rPh sb="2" eb="4">
      <t>ヤチン</t>
    </rPh>
    <phoneticPr fontId="3"/>
  </si>
  <si>
    <t>賃借料：会場使用料</t>
    <rPh sb="0" eb="3">
      <t>チンシャクリョウ</t>
    </rPh>
    <rPh sb="4" eb="6">
      <t>カイジョウ</t>
    </rPh>
    <rPh sb="6" eb="9">
      <t>シヨウリョウ</t>
    </rPh>
    <phoneticPr fontId="3"/>
  </si>
  <si>
    <t>リース料</t>
    <rPh sb="3" eb="4">
      <t>リョウ</t>
    </rPh>
    <phoneticPr fontId="3"/>
  </si>
  <si>
    <t>衛生管理費</t>
    <rPh sb="0" eb="2">
      <t>エイセイ</t>
    </rPh>
    <rPh sb="2" eb="4">
      <t>カンリ</t>
    </rPh>
    <rPh sb="4" eb="5">
      <t>ヒ</t>
    </rPh>
    <phoneticPr fontId="3"/>
  </si>
  <si>
    <t>教材費</t>
    <rPh sb="0" eb="3">
      <t>キョウザイヒ</t>
    </rPh>
    <phoneticPr fontId="3"/>
  </si>
  <si>
    <t>食材費</t>
    <rPh sb="0" eb="2">
      <t>ショクザイ</t>
    </rPh>
    <rPh sb="2" eb="3">
      <t>ヒ</t>
    </rPh>
    <phoneticPr fontId="3"/>
  </si>
  <si>
    <t>材料費</t>
    <rPh sb="0" eb="3">
      <t>ザイリョウヒ</t>
    </rPh>
    <phoneticPr fontId="3"/>
  </si>
  <si>
    <t>荷造運賃</t>
    <rPh sb="0" eb="2">
      <t>ニヅクリ</t>
    </rPh>
    <rPh sb="2" eb="4">
      <t>ウンチン</t>
    </rPh>
    <phoneticPr fontId="3"/>
  </si>
  <si>
    <t>車両費</t>
    <rPh sb="0" eb="2">
      <t>シャリョウ</t>
    </rPh>
    <rPh sb="2" eb="3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</si>
  <si>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</si>
  <si>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雑費：その他</t>
    <rPh sb="0" eb="2">
      <t>ザッピ</t>
    </rPh>
    <rPh sb="5" eb="6">
      <t>タ</t>
    </rPh>
    <phoneticPr fontId="3"/>
  </si>
  <si>
    <t>特定求職者雇用開発助成金</t>
    <rPh sb="0" eb="2">
      <t>トクテイ</t>
    </rPh>
    <rPh sb="2" eb="4">
      <t>キュウショク</t>
    </rPh>
    <rPh sb="4" eb="5">
      <t>シャ</t>
    </rPh>
    <rPh sb="5" eb="7">
      <t>コヨウ</t>
    </rPh>
    <rPh sb="7" eb="9">
      <t>カイハツ</t>
    </rPh>
    <rPh sb="9" eb="12">
      <t>ジョセイキン</t>
    </rPh>
    <phoneticPr fontId="3"/>
  </si>
  <si>
    <t>障害者トライアル雇用奨励金</t>
    <rPh sb="0" eb="3">
      <t>ショウガイシャ</t>
    </rPh>
    <rPh sb="8" eb="10">
      <t>コヨウ</t>
    </rPh>
    <rPh sb="10" eb="13">
      <t>ショウレイキン</t>
    </rPh>
    <phoneticPr fontId="3"/>
  </si>
  <si>
    <t>（財）みずほ福祉助成財団</t>
    <rPh sb="1" eb="2">
      <t>ザイ</t>
    </rPh>
    <rPh sb="6" eb="8">
      <t>フクシ</t>
    </rPh>
    <rPh sb="8" eb="12">
      <t>ジョセイザイダン</t>
    </rPh>
    <phoneticPr fontId="3"/>
  </si>
  <si>
    <t>（財）日母おぎゃ献金</t>
    <rPh sb="1" eb="2">
      <t>ザイ</t>
    </rPh>
    <rPh sb="3" eb="4">
      <t>ニチ</t>
    </rPh>
    <rPh sb="4" eb="5">
      <t>ハハ</t>
    </rPh>
    <rPh sb="8" eb="10">
      <t>ケンキン</t>
    </rPh>
    <phoneticPr fontId="3"/>
  </si>
  <si>
    <t>東濃信用金庫</t>
    <rPh sb="0" eb="2">
      <t>トウノウ</t>
    </rPh>
    <rPh sb="2" eb="4">
      <t>シンヨウ</t>
    </rPh>
    <rPh sb="4" eb="6">
      <t>キンコ</t>
    </rPh>
    <phoneticPr fontId="3"/>
  </si>
  <si>
    <t>一宮市民活動支援制度</t>
    <rPh sb="0" eb="3">
      <t>イチノミヤシ</t>
    </rPh>
    <rPh sb="3" eb="4">
      <t>ミン</t>
    </rPh>
    <rPh sb="4" eb="6">
      <t>カツドウ</t>
    </rPh>
    <rPh sb="6" eb="8">
      <t>シエン</t>
    </rPh>
    <rPh sb="8" eb="10">
      <t>セイド</t>
    </rPh>
    <phoneticPr fontId="3"/>
  </si>
  <si>
    <t>使途等が制約された寄付金等の内訳は以下の通りです。</t>
    <rPh sb="11" eb="12">
      <t>カネ</t>
    </rPh>
    <rPh sb="14" eb="16">
      <t>ウチワケ</t>
    </rPh>
    <rPh sb="17" eb="19">
      <t>イカ</t>
    </rPh>
    <rPh sb="20" eb="21">
      <t>トオ</t>
    </rPh>
    <phoneticPr fontId="3"/>
  </si>
  <si>
    <t>建物附属設備費</t>
    <rPh sb="0" eb="2">
      <t>タテモノ</t>
    </rPh>
    <rPh sb="2" eb="4">
      <t>フゾク</t>
    </rPh>
    <rPh sb="4" eb="6">
      <t>セツビ</t>
    </rPh>
    <rPh sb="6" eb="7">
      <t>ヒ</t>
    </rPh>
    <phoneticPr fontId="3"/>
  </si>
  <si>
    <t>工具器具備品</t>
    <rPh sb="0" eb="2">
      <t>コウグ</t>
    </rPh>
    <rPh sb="2" eb="4">
      <t>キグ</t>
    </rPh>
    <rPh sb="4" eb="6">
      <t>ビヒン</t>
    </rPh>
    <phoneticPr fontId="3"/>
  </si>
  <si>
    <t>一括償却資産</t>
    <rPh sb="0" eb="6">
      <t>イッカツショウキャクシサン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</si>
</sst>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theme="3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>
      <alignment vertical="center"/>
    </xf>
    <xf numFmtId="38" fontId="13" fillId="0" borderId="0">
      <alignment vertic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176" fontId="9" fillId="2" borderId="8" xfId="3" applyNumberFormat="1" applyFont="1" applyFill="1" applyBorder="1" applyAlignment="1">
      <alignment horizontal="right" vertical="center" shrinkToFit="1"/>
    </xf>
    <xf numFmtId="176" fontId="9" fillId="2" borderId="2" xfId="3" applyNumberFormat="1" applyFont="1" applyFill="1" applyBorder="1" applyAlignment="1">
      <alignment horizontal="right" vertical="center" shrinkToFit="1"/>
    </xf>
    <xf numFmtId="176" fontId="9" fillId="2" borderId="9" xfId="3" applyNumberFormat="1" applyFont="1" applyFill="1" applyBorder="1" applyAlignment="1">
      <alignment horizontal="right" vertical="center" shrinkToFit="1"/>
    </xf>
    <xf numFmtId="0" fontId="9" fillId="2" borderId="6" xfId="0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49" fontId="12" fillId="0" borderId="0" xfId="2" applyNumberFormat="1" applyFont="1" applyAlignment="1"/>
    <xf numFmtId="49" fontId="16" fillId="0" borderId="0" xfId="2" applyNumberFormat="1" applyFont="1" applyAlignment="1"/>
    <xf numFmtId="0" fontId="9" fillId="0" borderId="0" xfId="0" applyFont="1" applyAlignment="1">
      <alignment shrinkToFit="1"/>
    </xf>
    <xf numFmtId="49" fontId="16" fillId="0" borderId="0" xfId="2" applyNumberFormat="1" applyFont="1" applyAlignment="1">
      <alignment shrinkToFit="1"/>
    </xf>
    <xf numFmtId="49" fontId="16" fillId="3" borderId="16" xfId="1" applyNumberFormat="1" applyFont="1" applyFill="1" applyBorder="1" applyAlignment="1" applyProtection="1">
      <alignment horizontal="center" vertical="center" shrinkToFit="1"/>
    </xf>
    <xf numFmtId="0" fontId="9" fillId="4" borderId="12" xfId="2" applyFont="1" applyFill="1" applyBorder="1" applyAlignment="1">
      <alignment vertical="center" shrinkToFit="1"/>
    </xf>
    <xf numFmtId="49" fontId="11" fillId="0" borderId="0" xfId="2" applyNumberFormat="1" applyFont="1" applyAlignment="1"/>
    <xf numFmtId="49" fontId="11" fillId="3" borderId="16" xfId="1" applyNumberFormat="1" applyFont="1" applyFill="1" applyBorder="1" applyAlignment="1" applyProtection="1">
      <alignment horizontal="center" vertical="center" shrinkToFit="1"/>
    </xf>
    <xf numFmtId="176" fontId="16" fillId="0" borderId="17" xfId="1" applyNumberFormat="1" applyFont="1" applyFill="1" applyBorder="1" applyAlignment="1" applyProtection="1">
      <alignment horizontal="right" shrinkToFit="1"/>
    </xf>
    <xf numFmtId="176" fontId="11" fillId="0" borderId="17" xfId="1" applyNumberFormat="1" applyFont="1" applyFill="1" applyBorder="1" applyAlignment="1" applyProtection="1">
      <alignment horizontal="right" shrinkToFit="1"/>
    </xf>
    <xf numFmtId="0" fontId="9" fillId="4" borderId="13" xfId="2" applyFont="1" applyFill="1" applyBorder="1" applyAlignment="1">
      <alignment vertical="center" shrinkToFit="1"/>
    </xf>
    <xf numFmtId="176" fontId="16" fillId="0" borderId="18" xfId="1" applyNumberFormat="1" applyFont="1" applyFill="1" applyBorder="1" applyAlignment="1" applyProtection="1">
      <alignment horizontal="right" shrinkToFit="1"/>
    </xf>
    <xf numFmtId="176" fontId="11" fillId="0" borderId="18" xfId="1" applyNumberFormat="1" applyFont="1" applyFill="1" applyBorder="1" applyAlignment="1" applyProtection="1">
      <alignment horizontal="right" shrinkToFit="1"/>
    </xf>
    <xf numFmtId="176" fontId="11" fillId="0" borderId="19" xfId="1" applyNumberFormat="1" applyFont="1" applyFill="1" applyBorder="1" applyAlignment="1" applyProtection="1">
      <alignment horizontal="right" shrinkToFit="1"/>
    </xf>
    <xf numFmtId="49" fontId="12" fillId="0" borderId="0" xfId="1" applyNumberFormat="1" applyFont="1" applyFill="1" applyBorder="1" applyAlignment="1" applyProtection="1"/>
    <xf numFmtId="0" fontId="2" fillId="0" borderId="0" xfId="0" applyFont="1" applyBorder="1" applyAlignment="1">
      <alignment shrinkToFit="1"/>
    </xf>
    <xf numFmtId="176" fontId="16" fillId="0" borderId="13" xfId="1" applyNumberFormat="1" applyFont="1" applyFill="1" applyBorder="1" applyAlignment="1" applyProtection="1">
      <alignment horizontal="right" shrinkToFit="1"/>
    </xf>
    <xf numFmtId="176" fontId="16" fillId="0" borderId="0" xfId="1" applyNumberFormat="1" applyFont="1" applyFill="1" applyBorder="1" applyAlignment="1" applyProtection="1">
      <alignment horizontal="right" shrinkToFit="1"/>
    </xf>
    <xf numFmtId="176" fontId="16" fillId="0" borderId="20" xfId="1" applyNumberFormat="1" applyFont="1" applyFill="1" applyBorder="1" applyAlignment="1" applyProtection="1">
      <alignment horizontal="right" shrinkToFit="1"/>
    </xf>
    <xf numFmtId="176" fontId="11" fillId="0" borderId="20" xfId="1" applyNumberFormat="1" applyFont="1" applyFill="1" applyBorder="1" applyAlignment="1" applyProtection="1">
      <alignment horizontal="right" shrinkToFit="1"/>
    </xf>
    <xf numFmtId="0" fontId="9" fillId="4" borderId="0" xfId="2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6" fontId="11" fillId="0" borderId="0" xfId="1" applyNumberFormat="1" applyFont="1" applyFill="1" applyBorder="1" applyAlignment="1" applyProtection="1">
      <alignment horizontal="right" shrinkToFit="1"/>
    </xf>
    <xf numFmtId="176" fontId="11" fillId="0" borderId="0" xfId="1" applyNumberFormat="1" applyFont="1" applyFill="1" applyBorder="1" applyAlignment="1" applyProtection="1">
      <alignment horizontal="right"/>
    </xf>
    <xf numFmtId="0" fontId="9" fillId="0" borderId="23" xfId="0" applyFont="1" applyBorder="1" applyAlignment="1">
      <alignment vertical="center" shrinkToFit="1"/>
    </xf>
    <xf numFmtId="49" fontId="11" fillId="3" borderId="16" xfId="1" applyNumberFormat="1" applyFont="1" applyFill="1" applyBorder="1" applyAlignment="1" applyProtection="1">
      <alignment horizontal="center" vertical="center" wrapText="1"/>
    </xf>
    <xf numFmtId="49" fontId="11" fillId="0" borderId="13" xfId="2" applyNumberFormat="1" applyFont="1" applyBorder="1" applyAlignment="1"/>
    <xf numFmtId="176" fontId="16" fillId="0" borderId="18" xfId="1" applyNumberFormat="1" applyFont="1" applyFill="1" applyBorder="1" applyAlignment="1" applyProtection="1">
      <alignment horizontal="right"/>
    </xf>
    <xf numFmtId="176" fontId="11" fillId="0" borderId="18" xfId="1" applyNumberFormat="1" applyFont="1" applyFill="1" applyBorder="1" applyAlignment="1" applyProtection="1">
      <alignment horizontal="right"/>
    </xf>
    <xf numFmtId="49" fontId="16" fillId="0" borderId="0" xfId="2" applyNumberFormat="1" applyFont="1" applyBorder="1" applyAlignment="1"/>
    <xf numFmtId="176" fontId="16" fillId="0" borderId="21" xfId="1" applyNumberFormat="1" applyFont="1" applyFill="1" applyBorder="1" applyAlignment="1" applyProtection="1">
      <alignment horizontal="right"/>
    </xf>
    <xf numFmtId="49" fontId="11" fillId="0" borderId="0" xfId="2" applyNumberFormat="1" applyFont="1" applyBorder="1" applyAlignment="1"/>
    <xf numFmtId="49" fontId="16" fillId="0" borderId="13" xfId="2" applyNumberFormat="1" applyFont="1" applyBorder="1" applyAlignment="1"/>
    <xf numFmtId="176" fontId="16" fillId="0" borderId="24" xfId="1" applyNumberFormat="1" applyFont="1" applyFill="1" applyBorder="1" applyAlignment="1" applyProtection="1">
      <alignment horizontal="right"/>
    </xf>
    <xf numFmtId="176" fontId="11" fillId="0" borderId="16" xfId="1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left" shrinkToFit="1"/>
    </xf>
    <xf numFmtId="49" fontId="11" fillId="0" borderId="0" xfId="2" applyNumberFormat="1" applyFont="1" applyBorder="1" applyAlignment="1">
      <alignment horizontal="left" shrinkToFit="1"/>
    </xf>
    <xf numFmtId="49" fontId="11" fillId="2" borderId="14" xfId="2" applyNumberFormat="1" applyFont="1" applyFill="1" applyBorder="1" applyAlignment="1">
      <alignment horizontal="left"/>
    </xf>
    <xf numFmtId="49" fontId="11" fillId="2" borderId="15" xfId="2" applyNumberFormat="1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38" fontId="16" fillId="0" borderId="17" xfId="3" applyFont="1" applyFill="1" applyBorder="1" applyAlignment="1" applyProtection="1">
      <alignment horizontal="right" vertical="center" shrinkToFit="1"/>
    </xf>
    <xf numFmtId="176" fontId="11" fillId="0" borderId="19" xfId="1" applyNumberFormat="1" applyFont="1" applyFill="1" applyBorder="1" applyAlignment="1" applyProtection="1">
      <alignment horizontal="right"/>
    </xf>
    <xf numFmtId="0" fontId="0" fillId="0" borderId="0" xfId="0" applyBorder="1" applyAlignment="1">
      <alignment shrinkToFit="1"/>
    </xf>
    <xf numFmtId="176" fontId="11" fillId="0" borderId="26" xfId="1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left" vertical="top" wrapText="1" shrinkToFit="1"/>
    </xf>
    <xf numFmtId="49" fontId="11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2" applyNumberFormat="1" applyFont="1" applyFill="1" applyAlignment="1"/>
    <xf numFmtId="49" fontId="11" fillId="0" borderId="0" xfId="2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2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6" fontId="4" fillId="2" borderId="13" xfId="3" applyNumberFormat="1" applyFont="1" applyFill="1" applyBorder="1" applyAlignment="1">
      <alignment horizontal="right" vertical="center" shrinkToFit="1"/>
    </xf>
    <xf numFmtId="176" fontId="4" fillId="2" borderId="0" xfId="3" applyNumberFormat="1" applyFont="1" applyFill="1" applyBorder="1" applyAlignment="1">
      <alignment horizontal="right" vertical="center" shrinkToFit="1"/>
    </xf>
    <xf numFmtId="176" fontId="4" fillId="2" borderId="23" xfId="3" applyNumberFormat="1" applyFont="1" applyFill="1" applyBorder="1" applyAlignment="1">
      <alignment horizontal="right"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176" fontId="4" fillId="2" borderId="8" xfId="3" applyNumberFormat="1" applyFont="1" applyFill="1" applyBorder="1" applyAlignment="1">
      <alignment horizontal="right" vertical="center" shrinkToFit="1"/>
    </xf>
    <xf numFmtId="176" fontId="4" fillId="2" borderId="2" xfId="3" applyNumberFormat="1" applyFont="1" applyFill="1" applyBorder="1" applyAlignment="1">
      <alignment horizontal="right" vertical="center" shrinkToFit="1"/>
    </xf>
    <xf numFmtId="176" fontId="4" fillId="2" borderId="9" xfId="3" applyNumberFormat="1" applyFont="1" applyFill="1" applyBorder="1" applyAlignment="1">
      <alignment horizontal="right" vertical="center" shrinkToFit="1"/>
    </xf>
    <xf numFmtId="0" fontId="20" fillId="2" borderId="0" xfId="0" applyFont="1" applyFill="1" applyBorder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0" fontId="20" fillId="0" borderId="0" xfId="0" applyFont="1">
      <alignment vertical="center"/>
    </xf>
    <xf numFmtId="0" fontId="9" fillId="2" borderId="0" xfId="0" applyFont="1" applyFill="1" applyBorder="1" applyAlignment="1">
      <alignment vertical="center" shrinkToFit="1"/>
    </xf>
    <xf numFmtId="49" fontId="18" fillId="3" borderId="16" xfId="1" applyNumberFormat="1" applyFont="1" applyFill="1" applyBorder="1" applyAlignment="1" applyProtection="1">
      <alignment horizontal="center" vertical="center" wrapText="1"/>
    </xf>
    <xf numFmtId="49" fontId="21" fillId="3" borderId="16" xfId="1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0" fillId="0" borderId="70" xfId="0" applyNumberFormat="1" applyBorder="1" applyAlignment="1">
      <alignment vertical="top" wrapText="1"/>
    </xf>
    <xf numFmtId="0" fontId="2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0" xfId="0" applyNumberFormat="1" applyBorder="1" applyAlignment="1">
      <alignment horizontal="center" vertical="top" wrapText="1"/>
    </xf>
    <xf numFmtId="0" fontId="0" fillId="0" borderId="71" xfId="0" applyNumberFormat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4" borderId="12" xfId="2" applyFont="1" applyFill="1" applyBorder="1" applyAlignment="1">
      <alignment vertical="center" shrinkToFit="1"/>
    </xf>
    <xf numFmtId="0" fontId="9" fillId="0" borderId="15" xfId="0" applyFont="1" applyBorder="1" applyAlignment="1">
      <alignment horizontal="right" shrinkToFit="1"/>
    </xf>
    <xf numFmtId="0" fontId="9" fillId="0" borderId="15" xfId="0" applyFont="1" applyBorder="1" applyAlignment="1">
      <alignment shrinkToFit="1"/>
    </xf>
    <xf numFmtId="49" fontId="16" fillId="0" borderId="59" xfId="1" applyNumberFormat="1" applyFont="1" applyFill="1" applyBorder="1" applyAlignment="1" applyProtection="1">
      <alignment vertical="top" shrinkToFit="1"/>
    </xf>
    <xf numFmtId="49" fontId="16" fillId="0" borderId="61" xfId="1" applyNumberFormat="1" applyFont="1" applyFill="1" applyBorder="1" applyAlignment="1" applyProtection="1">
      <alignment vertical="top" shrinkToFit="1"/>
    </xf>
    <xf numFmtId="0" fontId="9" fillId="2" borderId="32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176" fontId="9" fillId="2" borderId="8" xfId="3" applyNumberFormat="1" applyFont="1" applyFill="1" applyBorder="1" applyAlignment="1">
      <alignment horizontal="right" vertical="center" shrinkToFit="1"/>
    </xf>
    <xf numFmtId="176" fontId="9" fillId="2" borderId="2" xfId="3" applyNumberFormat="1" applyFont="1" applyFill="1" applyBorder="1" applyAlignment="1">
      <alignment horizontal="right" vertical="center" shrinkToFit="1"/>
    </xf>
    <xf numFmtId="176" fontId="9" fillId="2" borderId="9" xfId="3" applyNumberFormat="1" applyFont="1" applyFill="1" applyBorder="1" applyAlignment="1">
      <alignment horizontal="right" vertical="center" shrinkToFit="1"/>
    </xf>
    <xf numFmtId="176" fontId="9" fillId="0" borderId="8" xfId="3" applyNumberFormat="1" applyFont="1" applyFill="1" applyBorder="1" applyAlignment="1">
      <alignment horizontal="right" vertical="center" shrinkToFit="1"/>
    </xf>
    <xf numFmtId="176" fontId="9" fillId="0" borderId="2" xfId="3" applyNumberFormat="1" applyFont="1" applyFill="1" applyBorder="1" applyAlignment="1">
      <alignment horizontal="right" vertical="center" shrinkToFit="1"/>
    </xf>
    <xf numFmtId="176" fontId="9" fillId="0" borderId="9" xfId="3" applyNumberFormat="1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176" fontId="9" fillId="0" borderId="30" xfId="3" applyNumberFormat="1" applyFont="1" applyFill="1" applyBorder="1" applyAlignment="1">
      <alignment horizontal="right" vertical="center" shrinkToFit="1"/>
    </xf>
    <xf numFmtId="176" fontId="9" fillId="0" borderId="27" xfId="3" applyNumberFormat="1" applyFont="1" applyFill="1" applyBorder="1" applyAlignment="1">
      <alignment horizontal="right" vertical="center" shrinkToFit="1"/>
    </xf>
    <xf numFmtId="176" fontId="9" fillId="0" borderId="31" xfId="3" applyNumberFormat="1" applyFont="1" applyFill="1" applyBorder="1" applyAlignment="1">
      <alignment horizontal="right" vertical="center" shrinkToFit="1"/>
    </xf>
    <xf numFmtId="176" fontId="22" fillId="0" borderId="38" xfId="3" applyNumberFormat="1" applyFont="1" applyFill="1" applyBorder="1" applyAlignment="1">
      <alignment horizontal="right" vertical="center" shrinkToFit="1"/>
    </xf>
    <xf numFmtId="176" fontId="22" fillId="0" borderId="22" xfId="3" applyNumberFormat="1" applyFont="1" applyFill="1" applyBorder="1" applyAlignment="1">
      <alignment horizontal="right" vertical="center" shrinkToFit="1"/>
    </xf>
    <xf numFmtId="176" fontId="22" fillId="0" borderId="39" xfId="3" applyNumberFormat="1" applyFont="1" applyFill="1" applyBorder="1" applyAlignment="1">
      <alignment horizontal="right" vertical="center" shrinkToFit="1"/>
    </xf>
    <xf numFmtId="176" fontId="9" fillId="2" borderId="30" xfId="3" applyNumberFormat="1" applyFont="1" applyFill="1" applyBorder="1" applyAlignment="1">
      <alignment horizontal="right" vertical="center" shrinkToFit="1"/>
    </xf>
    <xf numFmtId="176" fontId="9" fillId="2" borderId="27" xfId="3" applyNumberFormat="1" applyFont="1" applyFill="1" applyBorder="1" applyAlignment="1">
      <alignment horizontal="right" vertical="center" shrinkToFit="1"/>
    </xf>
    <xf numFmtId="176" fontId="9" fillId="2" borderId="31" xfId="3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176" fontId="4" fillId="2" borderId="34" xfId="3" applyNumberFormat="1" applyFont="1" applyFill="1" applyBorder="1" applyAlignment="1">
      <alignment horizontal="right" vertical="center" shrinkToFit="1"/>
    </xf>
    <xf numFmtId="176" fontId="4" fillId="2" borderId="35" xfId="3" applyNumberFormat="1" applyFont="1" applyFill="1" applyBorder="1" applyAlignment="1">
      <alignment horizontal="right" vertical="center" shrinkToFit="1"/>
    </xf>
    <xf numFmtId="176" fontId="4" fillId="2" borderId="36" xfId="3" applyNumberFormat="1" applyFont="1" applyFill="1" applyBorder="1" applyAlignment="1">
      <alignment horizontal="right" vertical="center" shrinkToFit="1"/>
    </xf>
    <xf numFmtId="176" fontId="4" fillId="2" borderId="63" xfId="3" applyNumberFormat="1" applyFont="1" applyFill="1" applyBorder="1" applyAlignment="1">
      <alignment horizontal="right" vertical="center" shrinkToFit="1"/>
    </xf>
    <xf numFmtId="176" fontId="4" fillId="2" borderId="64" xfId="3" applyNumberFormat="1" applyFont="1" applyFill="1" applyBorder="1" applyAlignment="1">
      <alignment horizontal="right" vertical="center" shrinkToFit="1"/>
    </xf>
    <xf numFmtId="176" fontId="4" fillId="2" borderId="65" xfId="3" applyNumberFormat="1" applyFont="1" applyFill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4" fillId="2" borderId="32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5" borderId="5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 shrinkToFit="1"/>
    </xf>
    <xf numFmtId="0" fontId="10" fillId="5" borderId="56" xfId="0" applyFont="1" applyFill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4" fillId="2" borderId="5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76" fontId="9" fillId="2" borderId="59" xfId="3" applyNumberFormat="1" applyFont="1" applyFill="1" applyBorder="1" applyAlignment="1">
      <alignment horizontal="right" vertical="center" shrinkToFit="1"/>
    </xf>
    <xf numFmtId="176" fontId="9" fillId="2" borderId="60" xfId="3" applyNumberFormat="1" applyFont="1" applyFill="1" applyBorder="1" applyAlignment="1">
      <alignment horizontal="right" vertical="center" shrinkToFit="1"/>
    </xf>
    <xf numFmtId="176" fontId="9" fillId="2" borderId="61" xfId="3" applyNumberFormat="1" applyFont="1" applyFill="1" applyBorder="1" applyAlignment="1">
      <alignment horizontal="right" vertical="center" shrinkToFit="1"/>
    </xf>
    <xf numFmtId="176" fontId="9" fillId="2" borderId="58" xfId="3" applyNumberFormat="1" applyFont="1" applyFill="1" applyBorder="1" applyAlignment="1">
      <alignment horizontal="right" vertical="center" shrinkToFit="1"/>
    </xf>
    <xf numFmtId="176" fontId="9" fillId="2" borderId="29" xfId="3" applyNumberFormat="1" applyFont="1" applyFill="1" applyBorder="1" applyAlignment="1">
      <alignment horizontal="right" vertical="center" shrinkToFit="1"/>
    </xf>
    <xf numFmtId="176" fontId="9" fillId="2" borderId="62" xfId="3" applyNumberFormat="1" applyFont="1" applyFill="1" applyBorder="1" applyAlignment="1">
      <alignment horizontal="right" vertical="center" shrinkToFit="1"/>
    </xf>
    <xf numFmtId="176" fontId="4" fillId="2" borderId="8" xfId="3" applyNumberFormat="1" applyFont="1" applyFill="1" applyBorder="1" applyAlignment="1">
      <alignment horizontal="right" vertical="center" shrinkToFit="1"/>
    </xf>
    <xf numFmtId="176" fontId="4" fillId="2" borderId="2" xfId="3" applyNumberFormat="1" applyFont="1" applyFill="1" applyBorder="1" applyAlignment="1">
      <alignment horizontal="right" vertical="center" shrinkToFit="1"/>
    </xf>
    <xf numFmtId="176" fontId="4" fillId="2" borderId="9" xfId="3" applyNumberFormat="1" applyFont="1" applyFill="1" applyBorder="1" applyAlignment="1">
      <alignment horizontal="right" vertical="center" shrinkToFit="1"/>
    </xf>
    <xf numFmtId="0" fontId="19" fillId="2" borderId="32" xfId="0" applyFont="1" applyFill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176" fontId="4" fillId="0" borderId="8" xfId="3" applyNumberFormat="1" applyFont="1" applyFill="1" applyBorder="1" applyAlignment="1">
      <alignment horizontal="right" vertical="center" shrinkToFit="1"/>
    </xf>
    <xf numFmtId="176" fontId="4" fillId="0" borderId="2" xfId="3" applyNumberFormat="1" applyFont="1" applyFill="1" applyBorder="1" applyAlignment="1">
      <alignment horizontal="right" vertical="center" shrinkToFit="1"/>
    </xf>
    <xf numFmtId="176" fontId="4" fillId="0" borderId="9" xfId="3" applyNumberFormat="1" applyFont="1" applyFill="1" applyBorder="1" applyAlignment="1">
      <alignment horizontal="right" vertical="center" shrinkToFit="1"/>
    </xf>
    <xf numFmtId="176" fontId="11" fillId="2" borderId="8" xfId="3" applyNumberFormat="1" applyFont="1" applyFill="1" applyBorder="1" applyAlignment="1">
      <alignment horizontal="right" vertical="center" shrinkToFit="1"/>
    </xf>
    <xf numFmtId="176" fontId="11" fillId="2" borderId="2" xfId="3" applyNumberFormat="1" applyFont="1" applyFill="1" applyBorder="1" applyAlignment="1">
      <alignment horizontal="right" vertical="center" shrinkToFit="1"/>
    </xf>
    <xf numFmtId="176" fontId="11" fillId="2" borderId="9" xfId="3" applyNumberFormat="1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6" fontId="22" fillId="0" borderId="30" xfId="3" applyNumberFormat="1" applyFont="1" applyFill="1" applyBorder="1" applyAlignment="1">
      <alignment horizontal="right" vertical="center" shrinkToFit="1"/>
    </xf>
    <xf numFmtId="176" fontId="22" fillId="0" borderId="27" xfId="3" applyNumberFormat="1" applyFont="1" applyFill="1" applyBorder="1" applyAlignment="1">
      <alignment horizontal="right" vertical="center" shrinkToFit="1"/>
    </xf>
    <xf numFmtId="176" fontId="22" fillId="0" borderId="31" xfId="3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4" fillId="2" borderId="52" xfId="3" applyNumberFormat="1" applyFont="1" applyFill="1" applyBorder="1" applyAlignment="1">
      <alignment horizontal="right" vertical="center" shrinkToFit="1"/>
    </xf>
    <xf numFmtId="176" fontId="4" fillId="2" borderId="53" xfId="3" applyNumberFormat="1" applyFont="1" applyFill="1" applyBorder="1" applyAlignment="1">
      <alignment horizontal="right" vertical="center" shrinkToFit="1"/>
    </xf>
    <xf numFmtId="176" fontId="4" fillId="2" borderId="54" xfId="3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vertical="center" shrinkToFit="1"/>
    </xf>
    <xf numFmtId="176" fontId="9" fillId="0" borderId="40" xfId="3" applyNumberFormat="1" applyFont="1" applyFill="1" applyBorder="1" applyAlignment="1">
      <alignment horizontal="right" vertical="center" shrinkToFit="1"/>
    </xf>
    <xf numFmtId="176" fontId="9" fillId="0" borderId="41" xfId="3" applyNumberFormat="1" applyFont="1" applyFill="1" applyBorder="1" applyAlignment="1">
      <alignment horizontal="right" vertical="center" shrinkToFit="1"/>
    </xf>
    <xf numFmtId="176" fontId="9" fillId="0" borderId="42" xfId="3" applyNumberFormat="1" applyFont="1" applyFill="1" applyBorder="1" applyAlignment="1">
      <alignment horizontal="right" vertical="center" shrinkToFit="1"/>
    </xf>
    <xf numFmtId="176" fontId="9" fillId="0" borderId="34" xfId="3" applyNumberFormat="1" applyFont="1" applyFill="1" applyBorder="1" applyAlignment="1">
      <alignment horizontal="right" vertical="center" shrinkToFit="1"/>
    </xf>
    <xf numFmtId="176" fontId="9" fillId="0" borderId="35" xfId="3" applyNumberFormat="1" applyFont="1" applyFill="1" applyBorder="1" applyAlignment="1">
      <alignment horizontal="right" vertical="center" shrinkToFit="1"/>
    </xf>
    <xf numFmtId="176" fontId="9" fillId="0" borderId="36" xfId="3" applyNumberFormat="1" applyFont="1" applyFill="1" applyBorder="1" applyAlignment="1">
      <alignment horizontal="right" vertical="center" shrinkToFit="1"/>
    </xf>
    <xf numFmtId="0" fontId="9" fillId="0" borderId="27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176" fontId="4" fillId="0" borderId="46" xfId="3" applyNumberFormat="1" applyFont="1" applyFill="1" applyBorder="1" applyAlignment="1">
      <alignment horizontal="right" vertical="center" shrinkToFit="1"/>
    </xf>
    <xf numFmtId="176" fontId="4" fillId="0" borderId="47" xfId="3" applyNumberFormat="1" applyFont="1" applyFill="1" applyBorder="1" applyAlignment="1">
      <alignment horizontal="right" vertical="center" shrinkToFit="1"/>
    </xf>
    <xf numFmtId="176" fontId="4" fillId="0" borderId="48" xfId="3" applyNumberFormat="1" applyFont="1" applyFill="1" applyBorder="1" applyAlignment="1">
      <alignment horizontal="right" vertical="center" shrinkToFit="1"/>
    </xf>
    <xf numFmtId="176" fontId="9" fillId="2" borderId="34" xfId="3" applyNumberFormat="1" applyFont="1" applyFill="1" applyBorder="1" applyAlignment="1">
      <alignment horizontal="right" vertical="center" shrinkToFit="1"/>
    </xf>
    <xf numFmtId="176" fontId="9" fillId="2" borderId="35" xfId="3" applyNumberFormat="1" applyFont="1" applyFill="1" applyBorder="1" applyAlignment="1">
      <alignment horizontal="right" vertical="center" shrinkToFit="1"/>
    </xf>
    <xf numFmtId="176" fontId="9" fillId="2" borderId="36" xfId="3" applyNumberFormat="1" applyFont="1" applyFill="1" applyBorder="1" applyAlignment="1">
      <alignment horizontal="right" vertical="center" shrinkToFit="1"/>
    </xf>
    <xf numFmtId="176" fontId="4" fillId="2" borderId="30" xfId="3" applyNumberFormat="1" applyFont="1" applyFill="1" applyBorder="1" applyAlignment="1">
      <alignment horizontal="right" vertical="center" shrinkToFit="1"/>
    </xf>
    <xf numFmtId="176" fontId="4" fillId="2" borderId="27" xfId="3" applyNumberFormat="1" applyFont="1" applyFill="1" applyBorder="1" applyAlignment="1">
      <alignment horizontal="right" vertical="center" shrinkToFit="1"/>
    </xf>
    <xf numFmtId="176" fontId="4" fillId="2" borderId="31" xfId="3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176" fontId="4" fillId="2" borderId="14" xfId="3" applyNumberFormat="1" applyFont="1" applyFill="1" applyBorder="1" applyAlignment="1">
      <alignment horizontal="right" vertical="center" shrinkToFit="1"/>
    </xf>
    <xf numFmtId="176" fontId="4" fillId="2" borderId="15" xfId="3" applyNumberFormat="1" applyFont="1" applyFill="1" applyBorder="1" applyAlignment="1">
      <alignment horizontal="right" vertical="center" shrinkToFit="1"/>
    </xf>
    <xf numFmtId="176" fontId="4" fillId="2" borderId="25" xfId="3" applyNumberFormat="1" applyFont="1" applyFill="1" applyBorder="1" applyAlignment="1">
      <alignment horizontal="right" vertical="center" shrinkToFit="1"/>
    </xf>
    <xf numFmtId="176" fontId="4" fillId="2" borderId="13" xfId="3" applyNumberFormat="1" applyFont="1" applyFill="1" applyBorder="1" applyAlignment="1">
      <alignment horizontal="right" vertical="center" shrinkToFit="1"/>
    </xf>
    <xf numFmtId="176" fontId="4" fillId="2" borderId="0" xfId="3" applyNumberFormat="1" applyFont="1" applyFill="1" applyBorder="1" applyAlignment="1">
      <alignment horizontal="right" vertical="center" shrinkToFit="1"/>
    </xf>
    <xf numFmtId="176" fontId="4" fillId="2" borderId="23" xfId="3" applyNumberFormat="1" applyFont="1" applyFill="1" applyBorder="1" applyAlignment="1">
      <alignment horizontal="right" vertical="center" shrinkToFit="1"/>
    </xf>
    <xf numFmtId="176" fontId="4" fillId="2" borderId="49" xfId="3" applyNumberFormat="1" applyFont="1" applyFill="1" applyBorder="1" applyAlignment="1">
      <alignment horizontal="right" vertical="center" shrinkToFit="1"/>
    </xf>
    <xf numFmtId="176" fontId="4" fillId="2" borderId="50" xfId="3" applyNumberFormat="1" applyFont="1" applyFill="1" applyBorder="1" applyAlignment="1">
      <alignment horizontal="right" vertical="center" shrinkToFit="1"/>
    </xf>
    <xf numFmtId="176" fontId="4" fillId="2" borderId="51" xfId="3" applyNumberFormat="1" applyFont="1" applyFill="1" applyBorder="1" applyAlignment="1">
      <alignment horizontal="right" vertical="center" shrinkToFit="1"/>
    </xf>
    <xf numFmtId="176" fontId="4" fillId="2" borderId="44" xfId="3" applyNumberFormat="1" applyFont="1" applyFill="1" applyBorder="1" applyAlignment="1">
      <alignment horizontal="right" vertical="center" shrinkToFit="1"/>
    </xf>
    <xf numFmtId="176" fontId="4" fillId="2" borderId="45" xfId="3" applyNumberFormat="1" applyFont="1" applyFill="1" applyBorder="1" applyAlignment="1">
      <alignment horizontal="right"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176" fontId="4" fillId="2" borderId="43" xfId="3" applyNumberFormat="1" applyFont="1" applyFill="1" applyBorder="1" applyAlignment="1">
      <alignment horizontal="right" vertical="center" shrinkToFit="1"/>
    </xf>
    <xf numFmtId="176" fontId="4" fillId="2" borderId="38" xfId="3" applyNumberFormat="1" applyFont="1" applyFill="1" applyBorder="1" applyAlignment="1">
      <alignment horizontal="right" vertical="center" shrinkToFit="1"/>
    </xf>
    <xf numFmtId="176" fontId="4" fillId="2" borderId="22" xfId="3" applyNumberFormat="1" applyFont="1" applyFill="1" applyBorder="1" applyAlignment="1">
      <alignment horizontal="right" vertical="center" shrinkToFit="1"/>
    </xf>
    <xf numFmtId="176" fontId="4" fillId="2" borderId="39" xfId="3" applyNumberFormat="1" applyFont="1" applyFill="1" applyBorder="1" applyAlignment="1">
      <alignment horizontal="right" vertical="center" shrinkToFit="1"/>
    </xf>
    <xf numFmtId="176" fontId="9" fillId="2" borderId="14" xfId="3" applyNumberFormat="1" applyFont="1" applyFill="1" applyBorder="1" applyAlignment="1">
      <alignment horizontal="right" vertical="center" shrinkToFit="1"/>
    </xf>
    <xf numFmtId="176" fontId="9" fillId="2" borderId="15" xfId="3" applyNumberFormat="1" applyFont="1" applyFill="1" applyBorder="1" applyAlignment="1">
      <alignment horizontal="right" vertical="center" shrinkToFit="1"/>
    </xf>
    <xf numFmtId="176" fontId="9" fillId="2" borderId="25" xfId="3" applyNumberFormat="1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11" fillId="0" borderId="32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176" fontId="4" fillId="0" borderId="52" xfId="3" applyNumberFormat="1" applyFont="1" applyFill="1" applyBorder="1" applyAlignment="1">
      <alignment horizontal="right" vertical="center" shrinkToFit="1"/>
    </xf>
    <xf numFmtId="176" fontId="4" fillId="0" borderId="53" xfId="3" applyNumberFormat="1" applyFont="1" applyFill="1" applyBorder="1" applyAlignment="1">
      <alignment horizontal="right" vertical="center" shrinkToFit="1"/>
    </xf>
    <xf numFmtId="176" fontId="4" fillId="0" borderId="54" xfId="3" applyNumberFormat="1" applyFont="1" applyFill="1" applyBorder="1" applyAlignment="1">
      <alignment horizontal="right" vertical="center" shrinkToFit="1"/>
    </xf>
    <xf numFmtId="176" fontId="4" fillId="2" borderId="37" xfId="3" applyNumberFormat="1" applyFont="1" applyFill="1" applyBorder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33" xfId="3" applyNumberFormat="1" applyFont="1" applyFill="1" applyBorder="1" applyAlignment="1">
      <alignment vertical="center"/>
    </xf>
    <xf numFmtId="49" fontId="16" fillId="0" borderId="0" xfId="2" applyNumberFormat="1" applyFont="1" applyAlignment="1">
      <alignment shrinkToFit="1"/>
    </xf>
    <xf numFmtId="0" fontId="9" fillId="0" borderId="0" xfId="0" applyFont="1" applyAlignment="1">
      <alignment shrinkToFit="1"/>
    </xf>
    <xf numFmtId="0" fontId="9" fillId="0" borderId="15" xfId="0" applyFont="1" applyBorder="1" applyAlignment="1">
      <alignment horizontal="right" shrinkToFit="1"/>
    </xf>
    <xf numFmtId="49" fontId="16" fillId="3" borderId="55" xfId="2" applyNumberFormat="1" applyFont="1" applyFill="1" applyBorder="1" applyAlignment="1">
      <alignment horizontal="center" vertical="center" shrinkToFit="1"/>
    </xf>
    <xf numFmtId="49" fontId="16" fillId="3" borderId="56" xfId="2" applyNumberFormat="1" applyFont="1" applyFill="1" applyBorder="1" applyAlignment="1">
      <alignment horizontal="center" vertical="center" shrinkToFit="1"/>
    </xf>
    <xf numFmtId="49" fontId="16" fillId="3" borderId="57" xfId="2" applyNumberFormat="1" applyFont="1" applyFill="1" applyBorder="1" applyAlignment="1">
      <alignment horizontal="center" vertical="center" shrinkToFit="1"/>
    </xf>
    <xf numFmtId="49" fontId="16" fillId="0" borderId="13" xfId="1" applyNumberFormat="1" applyFont="1" applyFill="1" applyBorder="1" applyAlignment="1" applyProtection="1">
      <alignment horizontal="left" vertical="top" wrapText="1" shrinkToFit="1"/>
    </xf>
    <xf numFmtId="49" fontId="2" fillId="0" borderId="23" xfId="0" applyNumberFormat="1" applyFont="1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 shrinkToFit="1"/>
    </xf>
    <xf numFmtId="0" fontId="0" fillId="0" borderId="23" xfId="0" applyBorder="1" applyAlignment="1">
      <alignment horizontal="left" vertical="top" wrapText="1" shrinkToFit="1"/>
    </xf>
    <xf numFmtId="0" fontId="0" fillId="0" borderId="14" xfId="0" applyBorder="1" applyAlignment="1">
      <alignment horizontal="left" vertical="top" wrapText="1" shrinkToFit="1"/>
    </xf>
    <xf numFmtId="0" fontId="0" fillId="0" borderId="25" xfId="0" applyBorder="1" applyAlignment="1">
      <alignment horizontal="left" vertical="top" wrapText="1" shrinkToFit="1"/>
    </xf>
    <xf numFmtId="49" fontId="11" fillId="0" borderId="14" xfId="2" applyNumberFormat="1" applyFont="1" applyBorder="1" applyAlignment="1">
      <alignment horizontal="center"/>
    </xf>
    <xf numFmtId="49" fontId="11" fillId="0" borderId="15" xfId="2" applyNumberFormat="1" applyFont="1" applyBorder="1" applyAlignment="1">
      <alignment horizontal="center"/>
    </xf>
    <xf numFmtId="49" fontId="11" fillId="0" borderId="25" xfId="2" applyNumberFormat="1" applyFont="1" applyBorder="1" applyAlignment="1">
      <alignment horizontal="center"/>
    </xf>
    <xf numFmtId="0" fontId="9" fillId="4" borderId="59" xfId="2" applyFont="1" applyFill="1" applyBorder="1" applyAlignment="1">
      <alignment vertical="center" shrinkToFit="1"/>
    </xf>
    <xf numFmtId="0" fontId="9" fillId="4" borderId="60" xfId="2" applyFont="1" applyFill="1" applyBorder="1" applyAlignment="1">
      <alignment vertical="center" shrinkToFit="1"/>
    </xf>
    <xf numFmtId="0" fontId="9" fillId="4" borderId="61" xfId="2" applyFont="1" applyFill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2" borderId="13" xfId="2" applyFont="1" applyFill="1" applyBorder="1" applyAlignment="1">
      <alignment horizontal="left" vertical="center" shrinkToFit="1"/>
    </xf>
    <xf numFmtId="0" fontId="9" fillId="2" borderId="0" xfId="2" applyFont="1" applyFill="1" applyBorder="1" applyAlignment="1">
      <alignment horizontal="left" vertical="center" shrinkToFit="1"/>
    </xf>
    <xf numFmtId="0" fontId="9" fillId="2" borderId="23" xfId="2" applyFont="1" applyFill="1" applyBorder="1" applyAlignment="1">
      <alignment horizontal="left" vertical="center" shrinkToFit="1"/>
    </xf>
    <xf numFmtId="0" fontId="9" fillId="2" borderId="13" xfId="2" applyFont="1" applyFill="1" applyBorder="1" applyAlignment="1">
      <alignment vertical="center" shrinkToFit="1"/>
    </xf>
    <xf numFmtId="0" fontId="9" fillId="2" borderId="0" xfId="2" applyFont="1" applyFill="1" applyBorder="1" applyAlignment="1">
      <alignment vertical="center" shrinkToFit="1"/>
    </xf>
    <xf numFmtId="0" fontId="9" fillId="2" borderId="23" xfId="2" applyFont="1" applyFill="1" applyBorder="1" applyAlignment="1">
      <alignment vertical="center" shrinkToFit="1"/>
    </xf>
    <xf numFmtId="49" fontId="14" fillId="0" borderId="0" xfId="2" applyNumberFormat="1" applyFont="1" applyBorder="1" applyAlignment="1">
      <alignment horizontal="center"/>
    </xf>
    <xf numFmtId="0" fontId="15" fillId="0" borderId="0" xfId="0" applyFont="1" applyAlignment="1"/>
    <xf numFmtId="49" fontId="17" fillId="0" borderId="0" xfId="2" applyNumberFormat="1" applyFont="1" applyAlignment="1">
      <alignment horizontal="center" shrinkToFit="1"/>
    </xf>
    <xf numFmtId="49" fontId="16" fillId="0" borderId="0" xfId="2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shrinkToFit="1"/>
    </xf>
    <xf numFmtId="0" fontId="9" fillId="0" borderId="57" xfId="0" applyFont="1" applyBorder="1" applyAlignment="1">
      <alignment vertical="center" shrinkToFit="1"/>
    </xf>
    <xf numFmtId="49" fontId="11" fillId="0" borderId="0" xfId="2" applyNumberFormat="1" applyFont="1" applyBorder="1" applyAlignment="1">
      <alignment shrinkToFit="1"/>
    </xf>
    <xf numFmtId="0" fontId="9" fillId="0" borderId="23" xfId="0" applyFont="1" applyBorder="1" applyAlignment="1">
      <alignment shrinkToFit="1"/>
    </xf>
    <xf numFmtId="0" fontId="9" fillId="4" borderId="12" xfId="2" applyFont="1" applyFill="1" applyBorder="1" applyAlignment="1">
      <alignment vertical="center" shrinkToFit="1"/>
    </xf>
    <xf numFmtId="0" fontId="4" fillId="4" borderId="12" xfId="2" applyFont="1" applyFill="1" applyBorder="1" applyAlignment="1">
      <alignment vertical="center" shrinkToFit="1"/>
    </xf>
    <xf numFmtId="0" fontId="9" fillId="4" borderId="66" xfId="2" applyFont="1" applyFill="1" applyBorder="1" applyAlignment="1">
      <alignment vertical="center" shrinkToFit="1"/>
    </xf>
    <xf numFmtId="0" fontId="9" fillId="4" borderId="67" xfId="2" applyFont="1" applyFill="1" applyBorder="1" applyAlignment="1">
      <alignment vertical="center" shrinkToFit="1"/>
    </xf>
    <xf numFmtId="0" fontId="9" fillId="4" borderId="68" xfId="2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49" fontId="11" fillId="0" borderId="14" xfId="2" applyNumberFormat="1" applyFont="1" applyBorder="1" applyAlignment="1">
      <alignment horizontal="left" shrinkToFit="1"/>
    </xf>
    <xf numFmtId="49" fontId="11" fillId="0" borderId="15" xfId="2" applyNumberFormat="1" applyFont="1" applyBorder="1" applyAlignment="1">
      <alignment horizontal="left" shrinkToFit="1"/>
    </xf>
    <xf numFmtId="49" fontId="11" fillId="0" borderId="25" xfId="2" applyNumberFormat="1" applyFont="1" applyBorder="1" applyAlignment="1">
      <alignment horizontal="left" shrinkToFit="1"/>
    </xf>
    <xf numFmtId="49" fontId="16" fillId="2" borderId="59" xfId="2" applyNumberFormat="1" applyFont="1" applyFill="1" applyBorder="1" applyAlignment="1">
      <alignment horizontal="left" vertical="center" shrinkToFit="1"/>
    </xf>
    <xf numFmtId="49" fontId="16" fillId="2" borderId="60" xfId="2" applyNumberFormat="1" applyFont="1" applyFill="1" applyBorder="1" applyAlignment="1">
      <alignment horizontal="left" vertical="center" shrinkToFit="1"/>
    </xf>
    <xf numFmtId="49" fontId="16" fillId="2" borderId="61" xfId="2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vertical="top" wrapText="1" shrinkToFit="1"/>
    </xf>
    <xf numFmtId="49" fontId="16" fillId="3" borderId="55" xfId="1" applyNumberFormat="1" applyFont="1" applyFill="1" applyBorder="1" applyAlignment="1" applyProtection="1">
      <alignment horizontal="center" vertical="center" shrinkToFit="1"/>
    </xf>
  </cellXfs>
  <cellStyles count="4">
    <cellStyle name="Excel Built-in Comma [0]" xfId="1"/>
    <cellStyle name="Excel Built-in Normal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20"/>
  <sheetViews>
    <sheetView tabSelected="1" zoomScaleNormal="100" zoomScaleSheetLayoutView="100" workbookViewId="0">
      <selection activeCell="U117" sqref="U117:X117"/>
    </sheetView>
  </sheetViews>
  <sheetFormatPr defaultRowHeight="13.5"/>
  <cols>
    <col min="1" max="1" width="3.625" style="1" customWidth="1"/>
    <col min="2" max="4" width="2.625" style="1" customWidth="1"/>
    <col min="5" max="25" width="3.625" style="1" customWidth="1"/>
    <col min="26" max="26" width="3.625" style="97" customWidth="1"/>
    <col min="27" max="32" width="3.625" style="1" customWidth="1"/>
    <col min="33" max="16384" width="9" style="1"/>
  </cols>
  <sheetData>
    <row r="1" spans="2:26" ht="18" customHeight="1">
      <c r="B1" s="2" t="s">
        <v>0</v>
      </c>
      <c r="C1" s="3"/>
      <c r="D1" s="3"/>
      <c r="E1" s="147" t="s">
        <v>113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4"/>
      <c r="Z1" s="93"/>
    </row>
    <row r="2" spans="2:26" s="5" customFormat="1" ht="18.75">
      <c r="B2" s="149" t="s">
        <v>47</v>
      </c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6"/>
      <c r="Z2" s="94"/>
    </row>
    <row r="3" spans="2:26" s="5" customFormat="1" ht="14.25">
      <c r="B3" s="152"/>
      <c r="C3" s="153"/>
      <c r="D3" s="153"/>
      <c r="E3" s="153"/>
      <c r="F3" s="154" t="s">
        <v>115</v>
      </c>
      <c r="G3" s="154"/>
      <c r="H3" s="8" t="s">
        <v>44</v>
      </c>
      <c r="I3" s="9">
        <v>9</v>
      </c>
      <c r="J3" s="8" t="s">
        <v>43</v>
      </c>
      <c r="K3" s="9">
        <v>1</v>
      </c>
      <c r="L3" s="8" t="s">
        <v>45</v>
      </c>
      <c r="M3" s="7" t="s">
        <v>46</v>
      </c>
      <c r="N3" s="154" t="s">
        <v>114</v>
      </c>
      <c r="O3" s="154"/>
      <c r="P3" s="8" t="s">
        <v>44</v>
      </c>
      <c r="Q3" s="9">
        <v>8</v>
      </c>
      <c r="R3" s="8" t="s">
        <v>43</v>
      </c>
      <c r="S3" s="9">
        <v>31</v>
      </c>
      <c r="T3" s="8" t="s">
        <v>45</v>
      </c>
      <c r="U3" s="155" t="s">
        <v>1</v>
      </c>
      <c r="V3" s="155"/>
      <c r="W3" s="160"/>
      <c r="X3" s="160"/>
      <c r="Y3" s="10"/>
      <c r="Z3" s="95"/>
    </row>
    <row r="4" spans="2:26" s="11" customFormat="1">
      <c r="B4" s="161" t="s">
        <v>2</v>
      </c>
      <c r="C4" s="162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2"/>
      <c r="Z4" s="96"/>
    </row>
    <row r="5" spans="2:26" s="5" customFormat="1" ht="15.75" customHeight="1">
      <c r="B5" s="164" t="s">
        <v>3</v>
      </c>
      <c r="C5" s="165"/>
      <c r="D5" s="165"/>
      <c r="E5" s="165"/>
      <c r="F5" s="165"/>
      <c r="G5" s="165"/>
      <c r="H5" s="166"/>
      <c r="I5" s="166"/>
      <c r="J5" s="166"/>
      <c r="K5" s="166"/>
      <c r="L5" s="166"/>
      <c r="M5" s="167" t="s">
        <v>4</v>
      </c>
      <c r="N5" s="168"/>
      <c r="O5" s="168"/>
      <c r="P5" s="169"/>
      <c r="Q5" s="169"/>
      <c r="R5" s="169"/>
      <c r="S5" s="169"/>
      <c r="T5" s="169"/>
      <c r="U5" s="169"/>
      <c r="V5" s="169"/>
      <c r="W5" s="169"/>
      <c r="X5" s="170"/>
      <c r="Y5" s="13"/>
      <c r="Z5" s="94"/>
    </row>
    <row r="6" spans="2:26" s="11" customFormat="1" ht="13.5" customHeight="1">
      <c r="B6" s="171" t="s">
        <v>5</v>
      </c>
      <c r="C6" s="172"/>
      <c r="D6" s="172"/>
      <c r="E6" s="172"/>
      <c r="F6" s="172"/>
      <c r="G6" s="172"/>
      <c r="H6" s="173"/>
      <c r="I6" s="173"/>
      <c r="J6" s="173"/>
      <c r="K6" s="173"/>
      <c r="L6" s="173"/>
      <c r="M6" s="174"/>
      <c r="N6" s="175"/>
      <c r="O6" s="175"/>
      <c r="P6" s="176"/>
      <c r="Q6" s="177"/>
      <c r="R6" s="178"/>
      <c r="S6" s="178"/>
      <c r="T6" s="179"/>
      <c r="U6" s="177"/>
      <c r="V6" s="178"/>
      <c r="W6" s="178"/>
      <c r="X6" s="179"/>
      <c r="Y6" s="14"/>
      <c r="Z6" s="96"/>
    </row>
    <row r="7" spans="2:26" s="11" customFormat="1" ht="13.5" customHeight="1">
      <c r="B7" s="15"/>
      <c r="C7" s="16" t="s">
        <v>6</v>
      </c>
      <c r="D7" s="156" t="s">
        <v>7</v>
      </c>
      <c r="E7" s="157"/>
      <c r="F7" s="157"/>
      <c r="G7" s="157"/>
      <c r="H7" s="158"/>
      <c r="I7" s="158"/>
      <c r="J7" s="158"/>
      <c r="K7" s="158"/>
      <c r="L7" s="158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4"/>
      <c r="Z7" s="96"/>
    </row>
    <row r="8" spans="2:26" s="11" customFormat="1" ht="13.5" customHeight="1">
      <c r="B8" s="15"/>
      <c r="C8" s="16"/>
      <c r="D8" s="117" t="s">
        <v>33</v>
      </c>
      <c r="E8" s="119"/>
      <c r="F8" s="119"/>
      <c r="G8" s="119"/>
      <c r="H8" s="119"/>
      <c r="I8" s="119"/>
      <c r="J8" s="119"/>
      <c r="K8" s="119"/>
      <c r="L8" s="159"/>
      <c r="M8" s="120">
        <v>0</v>
      </c>
      <c r="N8" s="121"/>
      <c r="O8" s="121"/>
      <c r="P8" s="122"/>
      <c r="Q8" s="17"/>
      <c r="R8" s="18"/>
      <c r="S8" s="18"/>
      <c r="T8" s="19"/>
      <c r="U8" s="17"/>
      <c r="V8" s="18"/>
      <c r="W8" s="18"/>
      <c r="X8" s="19"/>
      <c r="Y8" s="14"/>
      <c r="Z8" s="96"/>
    </row>
    <row r="9" spans="2:26" s="11" customFormat="1" ht="13.5" customHeight="1">
      <c r="B9" s="20"/>
      <c r="C9" s="21"/>
      <c r="D9" s="117" t="s">
        <v>8</v>
      </c>
      <c r="E9" s="119"/>
      <c r="F9" s="119"/>
      <c r="G9" s="119"/>
      <c r="H9" s="119"/>
      <c r="I9" s="119"/>
      <c r="J9" s="119"/>
      <c r="K9" s="119"/>
      <c r="L9" s="159"/>
      <c r="M9" s="123">
        <f>105000+6000</f>
        <v>111000</v>
      </c>
      <c r="N9" s="124"/>
      <c r="O9" s="124"/>
      <c r="P9" s="125"/>
      <c r="Q9" s="120"/>
      <c r="R9" s="121"/>
      <c r="S9" s="121"/>
      <c r="T9" s="122"/>
      <c r="U9" s="120"/>
      <c r="V9" s="121"/>
      <c r="W9" s="121"/>
      <c r="X9" s="122"/>
      <c r="Y9" s="14"/>
      <c r="Z9" s="96"/>
    </row>
    <row r="10" spans="2:26" s="11" customFormat="1" ht="13.5" customHeight="1">
      <c r="B10" s="20"/>
      <c r="C10" s="21"/>
      <c r="D10" s="117" t="s">
        <v>48</v>
      </c>
      <c r="E10" s="119"/>
      <c r="F10" s="119"/>
      <c r="G10" s="119"/>
      <c r="H10" s="119"/>
      <c r="I10" s="119"/>
      <c r="J10" s="119"/>
      <c r="K10" s="119"/>
      <c r="L10" s="159"/>
      <c r="M10" s="207">
        <f>610750-M9</f>
        <v>499750</v>
      </c>
      <c r="N10" s="208"/>
      <c r="O10" s="208"/>
      <c r="P10" s="209"/>
      <c r="Q10" s="180">
        <f>SUM(M7:P10)</f>
        <v>610750</v>
      </c>
      <c r="R10" s="181"/>
      <c r="S10" s="181"/>
      <c r="T10" s="182"/>
      <c r="U10" s="17"/>
      <c r="V10" s="18"/>
      <c r="W10" s="18"/>
      <c r="X10" s="19"/>
      <c r="Y10" s="14"/>
      <c r="Z10" s="96"/>
    </row>
    <row r="11" spans="2:26" s="11" customFormat="1" ht="13.5" customHeight="1">
      <c r="B11" s="15"/>
      <c r="C11" s="16" t="s">
        <v>9</v>
      </c>
      <c r="D11" s="156" t="s">
        <v>101</v>
      </c>
      <c r="E11" s="157"/>
      <c r="F11" s="157"/>
      <c r="G11" s="157"/>
      <c r="H11" s="158"/>
      <c r="I11" s="158"/>
      <c r="J11" s="158"/>
      <c r="K11" s="158"/>
      <c r="L11" s="158"/>
      <c r="M11" s="123"/>
      <c r="N11" s="124"/>
      <c r="O11" s="124"/>
      <c r="P11" s="125"/>
      <c r="Q11" s="180"/>
      <c r="R11" s="181"/>
      <c r="S11" s="181"/>
      <c r="T11" s="182"/>
      <c r="U11" s="120"/>
      <c r="V11" s="121"/>
      <c r="W11" s="121"/>
      <c r="X11" s="122"/>
      <c r="Y11" s="14"/>
      <c r="Z11" s="96"/>
    </row>
    <row r="12" spans="2:26" s="11" customFormat="1" ht="13.5" customHeight="1">
      <c r="B12" s="20"/>
      <c r="C12" s="21"/>
      <c r="D12" s="117" t="s">
        <v>90</v>
      </c>
      <c r="E12" s="119"/>
      <c r="F12" s="119"/>
      <c r="G12" s="119"/>
      <c r="H12" s="119"/>
      <c r="I12" s="119"/>
      <c r="J12" s="119"/>
      <c r="K12" s="119"/>
      <c r="L12" s="159"/>
      <c r="M12" s="210">
        <v>1959450</v>
      </c>
      <c r="N12" s="211"/>
      <c r="O12" s="211"/>
      <c r="P12" s="212"/>
      <c r="Q12" s="180">
        <f>SUM(M12)</f>
        <v>1959450</v>
      </c>
      <c r="R12" s="181"/>
      <c r="S12" s="181"/>
      <c r="T12" s="182"/>
      <c r="U12" s="120"/>
      <c r="V12" s="121"/>
      <c r="W12" s="121"/>
      <c r="X12" s="122"/>
      <c r="Y12" s="14"/>
      <c r="Z12" s="96"/>
    </row>
    <row r="13" spans="2:26" s="11" customFormat="1" ht="13.5" customHeight="1">
      <c r="B13" s="15"/>
      <c r="C13" s="16" t="s">
        <v>10</v>
      </c>
      <c r="D13" s="156" t="s">
        <v>36</v>
      </c>
      <c r="E13" s="157"/>
      <c r="F13" s="157"/>
      <c r="G13" s="157"/>
      <c r="H13" s="158"/>
      <c r="I13" s="158"/>
      <c r="J13" s="158"/>
      <c r="K13" s="158"/>
      <c r="L13" s="158"/>
      <c r="M13" s="123"/>
      <c r="N13" s="124"/>
      <c r="O13" s="124"/>
      <c r="P13" s="125"/>
      <c r="Q13" s="180"/>
      <c r="R13" s="181"/>
      <c r="S13" s="181"/>
      <c r="T13" s="182"/>
      <c r="U13" s="120"/>
      <c r="V13" s="121"/>
      <c r="W13" s="121"/>
      <c r="X13" s="122"/>
      <c r="Y13" s="14"/>
      <c r="Z13" s="96"/>
    </row>
    <row r="14" spans="2:26" s="11" customFormat="1" ht="13.5" customHeight="1">
      <c r="B14" s="20"/>
      <c r="C14" s="21"/>
      <c r="D14" s="117" t="s">
        <v>37</v>
      </c>
      <c r="E14" s="119"/>
      <c r="F14" s="119"/>
      <c r="G14" s="119"/>
      <c r="H14" s="119"/>
      <c r="I14" s="119"/>
      <c r="J14" s="119"/>
      <c r="K14" s="119"/>
      <c r="L14" s="159"/>
      <c r="M14" s="210">
        <v>5334103</v>
      </c>
      <c r="N14" s="211"/>
      <c r="O14" s="211"/>
      <c r="P14" s="212"/>
      <c r="Q14" s="180">
        <f>SUM(M14)</f>
        <v>5334103</v>
      </c>
      <c r="R14" s="181"/>
      <c r="S14" s="181"/>
      <c r="T14" s="182"/>
      <c r="U14" s="120"/>
      <c r="V14" s="121"/>
      <c r="W14" s="121"/>
      <c r="X14" s="122"/>
      <c r="Y14" s="14"/>
      <c r="Z14" s="96"/>
    </row>
    <row r="15" spans="2:26" s="11" customFormat="1" ht="13.5" customHeight="1">
      <c r="B15" s="15"/>
      <c r="C15" s="16" t="s">
        <v>34</v>
      </c>
      <c r="D15" s="156" t="s">
        <v>11</v>
      </c>
      <c r="E15" s="157"/>
      <c r="F15" s="157"/>
      <c r="G15" s="157"/>
      <c r="H15" s="158"/>
      <c r="I15" s="158"/>
      <c r="J15" s="158"/>
      <c r="K15" s="158"/>
      <c r="L15" s="158"/>
      <c r="M15" s="123"/>
      <c r="N15" s="124"/>
      <c r="O15" s="124"/>
      <c r="P15" s="125"/>
      <c r="Q15" s="180"/>
      <c r="R15" s="181"/>
      <c r="S15" s="181"/>
      <c r="T15" s="182"/>
      <c r="U15" s="120"/>
      <c r="V15" s="121"/>
      <c r="W15" s="121"/>
      <c r="X15" s="122"/>
      <c r="Y15" s="14"/>
      <c r="Z15" s="96"/>
    </row>
    <row r="16" spans="2:26" s="11" customFormat="1" ht="13.5" customHeight="1">
      <c r="B16" s="20"/>
      <c r="C16" s="21"/>
      <c r="D16" s="117" t="s">
        <v>116</v>
      </c>
      <c r="E16" s="119"/>
      <c r="F16" s="119"/>
      <c r="G16" s="119"/>
      <c r="H16" s="119"/>
      <c r="I16" s="119"/>
      <c r="J16" s="119"/>
      <c r="K16" s="119"/>
      <c r="L16" s="159"/>
      <c r="M16" s="123">
        <v>2956429</v>
      </c>
      <c r="N16" s="124"/>
      <c r="O16" s="124"/>
      <c r="P16" s="125"/>
      <c r="Q16" s="180"/>
      <c r="R16" s="181"/>
      <c r="S16" s="181"/>
      <c r="T16" s="182"/>
      <c r="U16" s="120"/>
      <c r="V16" s="121"/>
      <c r="W16" s="121"/>
      <c r="X16" s="122"/>
      <c r="Y16" s="14"/>
      <c r="Z16" s="96"/>
    </row>
    <row r="17" spans="2:26" s="11" customFormat="1" ht="19.5" customHeight="1">
      <c r="B17" s="20"/>
      <c r="C17" s="21"/>
      <c r="D17" s="183" t="s">
        <v>117</v>
      </c>
      <c r="E17" s="184"/>
      <c r="F17" s="184"/>
      <c r="G17" s="184"/>
      <c r="H17" s="184"/>
      <c r="I17" s="184"/>
      <c r="J17" s="184"/>
      <c r="K17" s="184"/>
      <c r="L17" s="185"/>
      <c r="M17" s="129">
        <v>673780</v>
      </c>
      <c r="N17" s="130"/>
      <c r="O17" s="130"/>
      <c r="P17" s="131"/>
      <c r="Q17" s="180"/>
      <c r="R17" s="181"/>
      <c r="S17" s="181"/>
      <c r="T17" s="182"/>
      <c r="U17" s="120"/>
      <c r="V17" s="121"/>
      <c r="W17" s="121"/>
      <c r="X17" s="122"/>
      <c r="Y17" s="14"/>
      <c r="Z17" s="96"/>
    </row>
    <row r="18" spans="2:26" s="11" customFormat="1" ht="13.5" customHeight="1">
      <c r="B18" s="20"/>
      <c r="C18" s="21"/>
      <c r="D18" s="117" t="s">
        <v>118</v>
      </c>
      <c r="E18" s="119"/>
      <c r="F18" s="119"/>
      <c r="G18" s="119"/>
      <c r="H18" s="119"/>
      <c r="I18" s="119"/>
      <c r="J18" s="119"/>
      <c r="K18" s="119"/>
      <c r="L18" s="159"/>
      <c r="M18" s="123">
        <v>234400</v>
      </c>
      <c r="N18" s="124"/>
      <c r="O18" s="124"/>
      <c r="P18" s="125"/>
      <c r="Q18" s="180"/>
      <c r="R18" s="181"/>
      <c r="S18" s="181"/>
      <c r="T18" s="182"/>
      <c r="U18" s="120"/>
      <c r="V18" s="121"/>
      <c r="W18" s="121"/>
      <c r="X18" s="122"/>
      <c r="Y18" s="14"/>
      <c r="Z18" s="96"/>
    </row>
    <row r="19" spans="2:26" s="11" customFormat="1" ht="13.5" customHeight="1">
      <c r="B19" s="20"/>
      <c r="C19" s="21"/>
      <c r="D19" s="117" t="s">
        <v>119</v>
      </c>
      <c r="E19" s="119"/>
      <c r="F19" s="119"/>
      <c r="G19" s="119"/>
      <c r="H19" s="119"/>
      <c r="I19" s="119"/>
      <c r="J19" s="119"/>
      <c r="K19" s="119"/>
      <c r="L19" s="159"/>
      <c r="M19" s="123">
        <v>116640</v>
      </c>
      <c r="N19" s="124"/>
      <c r="O19" s="124"/>
      <c r="P19" s="125"/>
      <c r="Q19" s="180"/>
      <c r="R19" s="181"/>
      <c r="S19" s="181"/>
      <c r="T19" s="182"/>
      <c r="U19" s="120"/>
      <c r="V19" s="121"/>
      <c r="W19" s="121"/>
      <c r="X19" s="122"/>
      <c r="Y19" s="14"/>
      <c r="Z19" s="96"/>
    </row>
    <row r="20" spans="2:26" s="11" customFormat="1" ht="13.5" customHeight="1">
      <c r="B20" s="20"/>
      <c r="C20" s="21"/>
      <c r="D20" s="117" t="s">
        <v>120</v>
      </c>
      <c r="E20" s="119"/>
      <c r="F20" s="119"/>
      <c r="G20" s="119"/>
      <c r="H20" s="119"/>
      <c r="I20" s="119"/>
      <c r="J20" s="119"/>
      <c r="K20" s="119"/>
      <c r="L20" s="159"/>
      <c r="M20" s="123">
        <v>96371300</v>
      </c>
      <c r="N20" s="124"/>
      <c r="O20" s="124"/>
      <c r="P20" s="125"/>
      <c r="Q20" s="90"/>
      <c r="R20" s="91"/>
      <c r="S20" s="91"/>
      <c r="T20" s="92"/>
      <c r="U20" s="17"/>
      <c r="V20" s="18"/>
      <c r="W20" s="18"/>
      <c r="X20" s="19"/>
      <c r="Y20" s="14"/>
      <c r="Z20" s="96"/>
    </row>
    <row r="21" spans="2:26" s="11" customFormat="1" ht="13.5" customHeight="1">
      <c r="B21" s="20"/>
      <c r="C21" s="21"/>
      <c r="D21" s="117" t="s">
        <v>121</v>
      </c>
      <c r="E21" s="119"/>
      <c r="F21" s="119"/>
      <c r="G21" s="119"/>
      <c r="H21" s="119"/>
      <c r="I21" s="119"/>
      <c r="J21" s="119"/>
      <c r="K21" s="119"/>
      <c r="L21" s="159"/>
      <c r="M21" s="210">
        <v>3429384</v>
      </c>
      <c r="N21" s="211"/>
      <c r="O21" s="211"/>
      <c r="P21" s="212"/>
      <c r="Q21" s="257">
        <f>SUM(M16:P21)</f>
        <v>103781933</v>
      </c>
      <c r="R21" s="258"/>
      <c r="S21" s="258"/>
      <c r="T21" s="259"/>
      <c r="U21" s="17"/>
      <c r="V21" s="18"/>
      <c r="W21" s="18"/>
      <c r="X21" s="19"/>
      <c r="Y21" s="14"/>
      <c r="Z21" s="96"/>
    </row>
    <row r="22" spans="2:26" s="11" customFormat="1" ht="13.5" customHeight="1">
      <c r="B22" s="15"/>
      <c r="C22" s="16" t="s">
        <v>35</v>
      </c>
      <c r="D22" s="156" t="s">
        <v>12</v>
      </c>
      <c r="E22" s="157"/>
      <c r="F22" s="157"/>
      <c r="G22" s="157"/>
      <c r="H22" s="158"/>
      <c r="I22" s="158"/>
      <c r="J22" s="158"/>
      <c r="K22" s="158"/>
      <c r="L22" s="158"/>
      <c r="M22" s="123">
        <v>0</v>
      </c>
      <c r="N22" s="124"/>
      <c r="O22" s="124"/>
      <c r="P22" s="125"/>
      <c r="Q22" s="180"/>
      <c r="R22" s="181"/>
      <c r="S22" s="181"/>
      <c r="T22" s="182"/>
      <c r="U22" s="120"/>
      <c r="V22" s="121"/>
      <c r="W22" s="121"/>
      <c r="X22" s="122"/>
      <c r="Y22" s="14"/>
      <c r="Z22" s="96"/>
    </row>
    <row r="23" spans="2:26" s="11" customFormat="1" ht="13.5" customHeight="1">
      <c r="B23" s="186" t="s">
        <v>13</v>
      </c>
      <c r="C23" s="187"/>
      <c r="D23" s="187"/>
      <c r="E23" s="187"/>
      <c r="F23" s="187"/>
      <c r="G23" s="187"/>
      <c r="H23" s="138"/>
      <c r="I23" s="138"/>
      <c r="J23" s="138"/>
      <c r="K23" s="138"/>
      <c r="L23" s="138"/>
      <c r="M23" s="188"/>
      <c r="N23" s="189"/>
      <c r="O23" s="189"/>
      <c r="P23" s="190"/>
      <c r="Q23" s="191"/>
      <c r="R23" s="192"/>
      <c r="S23" s="192"/>
      <c r="T23" s="193"/>
      <c r="U23" s="141">
        <f>SUM(Q9:T22)</f>
        <v>111686236</v>
      </c>
      <c r="V23" s="142"/>
      <c r="W23" s="142"/>
      <c r="X23" s="143"/>
      <c r="Y23" s="14"/>
      <c r="Z23" s="96"/>
    </row>
    <row r="24" spans="2:26" s="11" customFormat="1" ht="13.5" customHeight="1">
      <c r="B24" s="194" t="s">
        <v>14</v>
      </c>
      <c r="C24" s="195"/>
      <c r="D24" s="195"/>
      <c r="E24" s="195"/>
      <c r="F24" s="195"/>
      <c r="G24" s="195"/>
      <c r="H24" s="196"/>
      <c r="I24" s="196"/>
      <c r="J24" s="196"/>
      <c r="K24" s="196"/>
      <c r="L24" s="196"/>
      <c r="M24" s="188"/>
      <c r="N24" s="189"/>
      <c r="O24" s="189"/>
      <c r="P24" s="190"/>
      <c r="Q24" s="180"/>
      <c r="R24" s="181"/>
      <c r="S24" s="181"/>
      <c r="T24" s="182"/>
      <c r="U24" s="180"/>
      <c r="V24" s="181"/>
      <c r="W24" s="181"/>
      <c r="X24" s="182"/>
      <c r="Y24" s="14"/>
      <c r="Z24" s="96"/>
    </row>
    <row r="25" spans="2:26" s="11" customFormat="1" ht="13.5" customHeight="1">
      <c r="B25" s="15"/>
      <c r="C25" s="16" t="s">
        <v>15</v>
      </c>
      <c r="D25" s="156" t="s">
        <v>16</v>
      </c>
      <c r="E25" s="157"/>
      <c r="F25" s="157"/>
      <c r="G25" s="157"/>
      <c r="H25" s="158"/>
      <c r="I25" s="158"/>
      <c r="J25" s="158"/>
      <c r="K25" s="158"/>
      <c r="L25" s="158"/>
      <c r="M25" s="123"/>
      <c r="N25" s="124"/>
      <c r="O25" s="124"/>
      <c r="P25" s="125"/>
      <c r="Q25" s="120"/>
      <c r="R25" s="121"/>
      <c r="S25" s="121"/>
      <c r="T25" s="122"/>
      <c r="U25" s="120"/>
      <c r="V25" s="121"/>
      <c r="W25" s="121"/>
      <c r="X25" s="122"/>
      <c r="Y25" s="14"/>
      <c r="Z25" s="96"/>
    </row>
    <row r="26" spans="2:26" s="11" customFormat="1" ht="13.5" customHeight="1">
      <c r="B26" s="20"/>
      <c r="C26" s="21"/>
      <c r="D26" s="249" t="s">
        <v>17</v>
      </c>
      <c r="E26" s="250"/>
      <c r="F26" s="250"/>
      <c r="G26" s="250"/>
      <c r="H26" s="250"/>
      <c r="I26" s="250"/>
      <c r="J26" s="250"/>
      <c r="K26" s="250"/>
      <c r="L26" s="250"/>
      <c r="M26" s="123"/>
      <c r="N26" s="124"/>
      <c r="O26" s="124"/>
      <c r="P26" s="125"/>
      <c r="Q26" s="120"/>
      <c r="R26" s="121"/>
      <c r="S26" s="121"/>
      <c r="T26" s="122"/>
      <c r="U26" s="120"/>
      <c r="V26" s="121"/>
      <c r="W26" s="121"/>
      <c r="X26" s="122"/>
      <c r="Y26" s="14"/>
      <c r="Z26" s="96"/>
    </row>
    <row r="27" spans="2:26" s="11" customFormat="1" ht="13.5" customHeight="1">
      <c r="B27" s="20"/>
      <c r="C27" s="21"/>
      <c r="D27" s="22"/>
      <c r="E27" s="117" t="s">
        <v>18</v>
      </c>
      <c r="F27" s="118"/>
      <c r="G27" s="119"/>
      <c r="H27" s="119"/>
      <c r="I27" s="119"/>
      <c r="J27" s="119"/>
      <c r="K27" s="119"/>
      <c r="L27" s="119"/>
      <c r="M27" s="197">
        <f>50005882-M66</f>
        <v>43546734</v>
      </c>
      <c r="N27" s="198"/>
      <c r="O27" s="198"/>
      <c r="P27" s="199"/>
      <c r="Q27" s="120"/>
      <c r="R27" s="121"/>
      <c r="S27" s="121"/>
      <c r="T27" s="122"/>
      <c r="U27" s="120"/>
      <c r="V27" s="121"/>
      <c r="W27" s="121"/>
      <c r="X27" s="122"/>
      <c r="Y27" s="14"/>
      <c r="Z27" s="96"/>
    </row>
    <row r="28" spans="2:26" s="11" customFormat="1" ht="13.5" customHeight="1">
      <c r="B28" s="20"/>
      <c r="C28" s="21"/>
      <c r="D28" s="110"/>
      <c r="E28" s="117" t="s">
        <v>166</v>
      </c>
      <c r="F28" s="118"/>
      <c r="G28" s="119"/>
      <c r="H28" s="119"/>
      <c r="I28" s="119"/>
      <c r="J28" s="119"/>
      <c r="K28" s="119"/>
      <c r="L28" s="119"/>
      <c r="M28" s="132">
        <v>31325</v>
      </c>
      <c r="N28" s="133"/>
      <c r="O28" s="133"/>
      <c r="P28" s="134"/>
      <c r="Q28" s="120"/>
      <c r="R28" s="121"/>
      <c r="S28" s="121"/>
      <c r="T28" s="122"/>
      <c r="U28" s="120"/>
      <c r="V28" s="121"/>
      <c r="W28" s="121"/>
      <c r="X28" s="122"/>
      <c r="Y28" s="14"/>
      <c r="Z28" s="96"/>
    </row>
    <row r="29" spans="2:26" s="11" customFormat="1" ht="13.5" customHeight="1">
      <c r="B29" s="20"/>
      <c r="C29" s="21"/>
      <c r="D29" s="110"/>
      <c r="E29" s="117" t="s">
        <v>153</v>
      </c>
      <c r="F29" s="118"/>
      <c r="G29" s="119"/>
      <c r="H29" s="119"/>
      <c r="I29" s="119"/>
      <c r="J29" s="119"/>
      <c r="K29" s="119"/>
      <c r="L29" s="119"/>
      <c r="M29" s="132">
        <v>3616750</v>
      </c>
      <c r="N29" s="133"/>
      <c r="O29" s="133"/>
      <c r="P29" s="134"/>
      <c r="Q29" s="120"/>
      <c r="R29" s="121"/>
      <c r="S29" s="121"/>
      <c r="T29" s="122"/>
      <c r="U29" s="120"/>
      <c r="V29" s="121"/>
      <c r="W29" s="121"/>
      <c r="X29" s="122"/>
      <c r="Y29" s="14"/>
      <c r="Z29" s="96"/>
    </row>
    <row r="30" spans="2:26" s="11" customFormat="1" ht="13.5" customHeight="1">
      <c r="B30" s="20"/>
      <c r="C30" s="21"/>
      <c r="D30" s="22"/>
      <c r="E30" s="117" t="s">
        <v>19</v>
      </c>
      <c r="F30" s="118"/>
      <c r="G30" s="119"/>
      <c r="H30" s="119"/>
      <c r="I30" s="119"/>
      <c r="J30" s="119"/>
      <c r="K30" s="119"/>
      <c r="L30" s="119"/>
      <c r="M30" s="132">
        <f>7450449-M68</f>
        <v>4997187</v>
      </c>
      <c r="N30" s="133"/>
      <c r="O30" s="133"/>
      <c r="P30" s="134"/>
      <c r="Q30" s="120"/>
      <c r="R30" s="121"/>
      <c r="S30" s="121"/>
      <c r="T30" s="122"/>
      <c r="U30" s="120"/>
      <c r="V30" s="121"/>
      <c r="W30" s="121"/>
      <c r="X30" s="122"/>
      <c r="Y30" s="14"/>
      <c r="Z30" s="96"/>
    </row>
    <row r="31" spans="2:26" s="11" customFormat="1" ht="13.5" customHeight="1">
      <c r="B31" s="20"/>
      <c r="C31" s="21"/>
      <c r="D31" s="23"/>
      <c r="E31" s="200" t="s">
        <v>20</v>
      </c>
      <c r="F31" s="201"/>
      <c r="G31" s="202"/>
      <c r="H31" s="202"/>
      <c r="I31" s="202"/>
      <c r="J31" s="202"/>
      <c r="K31" s="202"/>
      <c r="L31" s="202"/>
      <c r="M31" s="203">
        <f>SUM(M27:P30)</f>
        <v>52191996</v>
      </c>
      <c r="N31" s="204"/>
      <c r="O31" s="204"/>
      <c r="P31" s="205"/>
      <c r="Q31" s="120"/>
      <c r="R31" s="121"/>
      <c r="S31" s="121"/>
      <c r="T31" s="122"/>
      <c r="U31" s="120"/>
      <c r="V31" s="121"/>
      <c r="W31" s="121"/>
      <c r="X31" s="122"/>
      <c r="Y31" s="14"/>
      <c r="Z31" s="96"/>
    </row>
    <row r="32" spans="2:26" s="11" customFormat="1" ht="13.5" customHeight="1">
      <c r="B32" s="20"/>
      <c r="C32" s="21"/>
      <c r="D32" s="156" t="s">
        <v>21</v>
      </c>
      <c r="E32" s="158"/>
      <c r="F32" s="158"/>
      <c r="G32" s="158"/>
      <c r="H32" s="158"/>
      <c r="I32" s="158"/>
      <c r="J32" s="158"/>
      <c r="K32" s="158"/>
      <c r="L32" s="158"/>
      <c r="M32" s="120"/>
      <c r="N32" s="121"/>
      <c r="O32" s="121"/>
      <c r="P32" s="122"/>
      <c r="Q32" s="120"/>
      <c r="R32" s="121"/>
      <c r="S32" s="121"/>
      <c r="T32" s="122"/>
      <c r="U32" s="120"/>
      <c r="V32" s="121"/>
      <c r="W32" s="121"/>
      <c r="X32" s="122"/>
      <c r="Y32" s="14"/>
      <c r="Z32" s="96"/>
    </row>
    <row r="33" spans="2:42" s="11" customFormat="1" ht="13.5" customHeight="1">
      <c r="B33" s="20"/>
      <c r="C33" s="21"/>
      <c r="D33" s="23"/>
      <c r="E33" s="117" t="s">
        <v>124</v>
      </c>
      <c r="F33" s="118"/>
      <c r="G33" s="119"/>
      <c r="H33" s="119"/>
      <c r="I33" s="119"/>
      <c r="J33" s="119"/>
      <c r="K33" s="119"/>
      <c r="L33" s="119"/>
      <c r="M33" s="120">
        <f>518559-M71</f>
        <v>112920</v>
      </c>
      <c r="N33" s="121"/>
      <c r="O33" s="121"/>
      <c r="P33" s="122"/>
      <c r="Q33" s="17"/>
      <c r="R33" s="18"/>
      <c r="S33" s="18"/>
      <c r="T33" s="19"/>
      <c r="U33" s="17"/>
      <c r="V33" s="18"/>
      <c r="W33" s="18"/>
      <c r="X33" s="19"/>
      <c r="Y33" s="14"/>
      <c r="Z33" s="96"/>
      <c r="AI33" s="247"/>
      <c r="AJ33" s="247"/>
      <c r="AK33" s="248"/>
      <c r="AL33" s="248"/>
      <c r="AM33" s="248"/>
      <c r="AN33" s="248"/>
      <c r="AO33" s="248"/>
      <c r="AP33" s="248"/>
    </row>
    <row r="34" spans="2:42" s="11" customFormat="1" ht="13.5" customHeight="1">
      <c r="B34" s="20"/>
      <c r="C34" s="21"/>
      <c r="D34" s="23"/>
      <c r="E34" s="117" t="s">
        <v>164</v>
      </c>
      <c r="F34" s="118"/>
      <c r="G34" s="119"/>
      <c r="H34" s="119"/>
      <c r="I34" s="119"/>
      <c r="J34" s="119"/>
      <c r="K34" s="119"/>
      <c r="L34" s="119"/>
      <c r="M34" s="120">
        <v>331897</v>
      </c>
      <c r="N34" s="121"/>
      <c r="O34" s="121"/>
      <c r="P34" s="122"/>
      <c r="Q34" s="17"/>
      <c r="R34" s="18"/>
      <c r="S34" s="18"/>
      <c r="T34" s="19"/>
      <c r="U34" s="17"/>
      <c r="V34" s="18"/>
      <c r="W34" s="18"/>
      <c r="X34" s="19"/>
      <c r="Y34" s="14"/>
      <c r="Z34" s="96"/>
      <c r="AI34" s="247"/>
      <c r="AJ34" s="247"/>
      <c r="AK34" s="248"/>
      <c r="AL34" s="248"/>
      <c r="AM34" s="248"/>
      <c r="AN34" s="248"/>
      <c r="AO34" s="248"/>
      <c r="AP34" s="248"/>
    </row>
    <row r="35" spans="2:42" s="11" customFormat="1" ht="13.5" customHeight="1">
      <c r="B35" s="20"/>
      <c r="C35" s="21"/>
      <c r="D35" s="23"/>
      <c r="E35" s="117" t="s">
        <v>122</v>
      </c>
      <c r="F35" s="118"/>
      <c r="G35" s="119"/>
      <c r="H35" s="119"/>
      <c r="I35" s="119"/>
      <c r="J35" s="119"/>
      <c r="K35" s="119"/>
      <c r="L35" s="119"/>
      <c r="M35" s="120">
        <f>3251912-M73</f>
        <v>2483502</v>
      </c>
      <c r="N35" s="121"/>
      <c r="O35" s="121"/>
      <c r="P35" s="122"/>
      <c r="Q35" s="120"/>
      <c r="R35" s="121"/>
      <c r="S35" s="121"/>
      <c r="T35" s="122"/>
      <c r="U35" s="120"/>
      <c r="V35" s="121"/>
      <c r="W35" s="121"/>
      <c r="X35" s="122"/>
      <c r="Y35" s="14"/>
      <c r="Z35" s="96"/>
      <c r="AI35" s="247"/>
      <c r="AJ35" s="247"/>
      <c r="AK35" s="248"/>
      <c r="AL35" s="248"/>
      <c r="AM35" s="248"/>
      <c r="AN35" s="248"/>
      <c r="AO35" s="248"/>
      <c r="AP35" s="248"/>
    </row>
    <row r="36" spans="2:42" s="11" customFormat="1" ht="13.5" customHeight="1">
      <c r="B36" s="20"/>
      <c r="C36" s="21"/>
      <c r="D36" s="23"/>
      <c r="E36" s="117" t="s">
        <v>125</v>
      </c>
      <c r="F36" s="118"/>
      <c r="G36" s="119"/>
      <c r="H36" s="119"/>
      <c r="I36" s="119"/>
      <c r="J36" s="119"/>
      <c r="K36" s="119"/>
      <c r="L36" s="119"/>
      <c r="M36" s="120">
        <f>33596-M74</f>
        <v>3356</v>
      </c>
      <c r="N36" s="121"/>
      <c r="O36" s="121"/>
      <c r="P36" s="122"/>
      <c r="Q36" s="120"/>
      <c r="R36" s="121"/>
      <c r="S36" s="121"/>
      <c r="T36" s="122"/>
      <c r="U36" s="120"/>
      <c r="V36" s="121"/>
      <c r="W36" s="121"/>
      <c r="X36" s="122"/>
      <c r="Y36" s="14"/>
      <c r="Z36" s="96"/>
      <c r="AI36" s="247"/>
      <c r="AJ36" s="247"/>
      <c r="AK36" s="248"/>
      <c r="AL36" s="248"/>
      <c r="AM36" s="248"/>
      <c r="AN36" s="248"/>
      <c r="AO36" s="248"/>
      <c r="AP36" s="248"/>
    </row>
    <row r="37" spans="2:42" s="11" customFormat="1" ht="13.5" customHeight="1">
      <c r="B37" s="20"/>
      <c r="C37" s="21"/>
      <c r="D37" s="23"/>
      <c r="E37" s="117" t="s">
        <v>126</v>
      </c>
      <c r="F37" s="118"/>
      <c r="G37" s="119"/>
      <c r="H37" s="119"/>
      <c r="I37" s="119"/>
      <c r="J37" s="119"/>
      <c r="K37" s="119"/>
      <c r="L37" s="119"/>
      <c r="M37" s="120">
        <f>546722-M75</f>
        <v>245314</v>
      </c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4"/>
      <c r="Z37" s="96"/>
      <c r="AI37" s="247"/>
      <c r="AJ37" s="247"/>
      <c r="AK37" s="248"/>
      <c r="AL37" s="248"/>
      <c r="AM37" s="248"/>
      <c r="AN37" s="248"/>
      <c r="AO37" s="248"/>
      <c r="AP37" s="248"/>
    </row>
    <row r="38" spans="2:42" s="11" customFormat="1" ht="13.5" customHeight="1">
      <c r="B38" s="20"/>
      <c r="C38" s="21"/>
      <c r="D38" s="23"/>
      <c r="E38" s="117" t="s">
        <v>154</v>
      </c>
      <c r="F38" s="118"/>
      <c r="G38" s="119"/>
      <c r="H38" s="119"/>
      <c r="I38" s="119"/>
      <c r="J38" s="119"/>
      <c r="K38" s="119"/>
      <c r="L38" s="119"/>
      <c r="M38" s="120">
        <f>447990-M76</f>
        <v>27618</v>
      </c>
      <c r="N38" s="121"/>
      <c r="O38" s="121"/>
      <c r="P38" s="122"/>
      <c r="Q38" s="17"/>
      <c r="R38" s="18"/>
      <c r="S38" s="18"/>
      <c r="T38" s="19"/>
      <c r="U38" s="17"/>
      <c r="V38" s="18"/>
      <c r="W38" s="18"/>
      <c r="X38" s="19"/>
      <c r="Y38" s="14"/>
      <c r="Z38" s="96"/>
      <c r="AI38" s="247"/>
      <c r="AJ38" s="247"/>
      <c r="AK38" s="248"/>
      <c r="AL38" s="248"/>
      <c r="AM38" s="248"/>
      <c r="AN38" s="248"/>
      <c r="AO38" s="248"/>
      <c r="AP38" s="248"/>
    </row>
    <row r="39" spans="2:42" s="11" customFormat="1" ht="13.5" customHeight="1">
      <c r="B39" s="20"/>
      <c r="C39" s="21"/>
      <c r="D39" s="23"/>
      <c r="E39" s="117" t="s">
        <v>38</v>
      </c>
      <c r="F39" s="118"/>
      <c r="G39" s="119"/>
      <c r="H39" s="119"/>
      <c r="I39" s="119"/>
      <c r="J39" s="119"/>
      <c r="K39" s="119"/>
      <c r="L39" s="119"/>
      <c r="M39" s="120">
        <v>42734</v>
      </c>
      <c r="N39" s="121"/>
      <c r="O39" s="121"/>
      <c r="P39" s="122"/>
      <c r="Q39" s="17"/>
      <c r="R39" s="18"/>
      <c r="S39" s="18"/>
      <c r="T39" s="19"/>
      <c r="U39" s="17"/>
      <c r="V39" s="18"/>
      <c r="W39" s="18"/>
      <c r="X39" s="19"/>
      <c r="Y39" s="14"/>
      <c r="Z39" s="96"/>
      <c r="AI39" s="247"/>
      <c r="AJ39" s="247"/>
      <c r="AK39" s="248"/>
      <c r="AL39" s="248"/>
      <c r="AM39" s="248"/>
      <c r="AN39" s="248"/>
      <c r="AO39" s="248"/>
      <c r="AP39" s="248"/>
    </row>
    <row r="40" spans="2:42" s="11" customFormat="1" ht="13.5" customHeight="1">
      <c r="B40" s="20"/>
      <c r="C40" s="21"/>
      <c r="D40" s="23"/>
      <c r="E40" s="117" t="s">
        <v>22</v>
      </c>
      <c r="F40" s="118"/>
      <c r="G40" s="119"/>
      <c r="H40" s="119"/>
      <c r="I40" s="119"/>
      <c r="J40" s="119"/>
      <c r="K40" s="119"/>
      <c r="L40" s="119"/>
      <c r="M40" s="120">
        <f>4093612-M78</f>
        <v>2291126</v>
      </c>
      <c r="N40" s="121"/>
      <c r="O40" s="121"/>
      <c r="P40" s="122"/>
      <c r="Q40" s="17"/>
      <c r="R40" s="18"/>
      <c r="S40" s="18"/>
      <c r="T40" s="19"/>
      <c r="U40" s="17"/>
      <c r="V40" s="18"/>
      <c r="W40" s="18"/>
      <c r="X40" s="19"/>
      <c r="Y40" s="14"/>
      <c r="Z40" s="96"/>
      <c r="AI40" s="247"/>
      <c r="AJ40" s="247"/>
      <c r="AK40" s="248"/>
      <c r="AL40" s="248"/>
      <c r="AM40" s="248"/>
      <c r="AN40" s="248"/>
      <c r="AO40" s="248"/>
      <c r="AP40" s="248"/>
    </row>
    <row r="41" spans="2:42" s="11" customFormat="1" ht="13.5" customHeight="1">
      <c r="B41" s="20"/>
      <c r="C41" s="21"/>
      <c r="D41" s="23"/>
      <c r="E41" s="117" t="s">
        <v>127</v>
      </c>
      <c r="F41" s="118"/>
      <c r="G41" s="119"/>
      <c r="H41" s="119"/>
      <c r="I41" s="119"/>
      <c r="J41" s="119"/>
      <c r="K41" s="119"/>
      <c r="L41" s="119"/>
      <c r="M41" s="120">
        <f>1306602-M79</f>
        <v>77429</v>
      </c>
      <c r="N41" s="121"/>
      <c r="O41" s="121"/>
      <c r="P41" s="122"/>
      <c r="Q41" s="17"/>
      <c r="R41" s="18"/>
      <c r="S41" s="18"/>
      <c r="T41" s="19"/>
      <c r="U41" s="17"/>
      <c r="V41" s="18"/>
      <c r="W41" s="18"/>
      <c r="X41" s="19"/>
      <c r="Y41" s="14"/>
      <c r="Z41" s="96"/>
      <c r="AI41" s="247"/>
      <c r="AJ41" s="247"/>
      <c r="AK41" s="248"/>
      <c r="AL41" s="248"/>
      <c r="AM41" s="248"/>
      <c r="AN41" s="248"/>
      <c r="AO41" s="248"/>
      <c r="AP41" s="248"/>
    </row>
    <row r="42" spans="2:42" s="11" customFormat="1" ht="13.5" customHeight="1">
      <c r="B42" s="20"/>
      <c r="C42" s="21"/>
      <c r="D42" s="23"/>
      <c r="E42" s="117" t="s">
        <v>123</v>
      </c>
      <c r="F42" s="118"/>
      <c r="G42" s="119"/>
      <c r="H42" s="119"/>
      <c r="I42" s="119"/>
      <c r="J42" s="119"/>
      <c r="K42" s="119"/>
      <c r="L42" s="119"/>
      <c r="M42" s="120">
        <f>2088823-M80</f>
        <v>538511</v>
      </c>
      <c r="N42" s="121"/>
      <c r="O42" s="121"/>
      <c r="P42" s="122"/>
      <c r="Q42" s="17"/>
      <c r="R42" s="18"/>
      <c r="S42" s="18"/>
      <c r="T42" s="19"/>
      <c r="U42" s="17"/>
      <c r="V42" s="18"/>
      <c r="W42" s="18"/>
      <c r="X42" s="19"/>
      <c r="Y42" s="14"/>
      <c r="Z42" s="96"/>
      <c r="AI42" s="247"/>
      <c r="AJ42" s="247"/>
      <c r="AK42" s="248"/>
      <c r="AL42" s="248"/>
      <c r="AM42" s="248"/>
      <c r="AN42" s="248"/>
      <c r="AO42" s="248"/>
      <c r="AP42" s="248"/>
    </row>
    <row r="43" spans="2:42" s="11" customFormat="1" ht="13.5" customHeight="1">
      <c r="B43" s="20"/>
      <c r="C43" s="21"/>
      <c r="D43" s="23"/>
      <c r="E43" s="126" t="s">
        <v>165</v>
      </c>
      <c r="F43" s="127"/>
      <c r="G43" s="128"/>
      <c r="H43" s="128"/>
      <c r="I43" s="128"/>
      <c r="J43" s="128"/>
      <c r="K43" s="128"/>
      <c r="L43" s="128"/>
      <c r="M43" s="135">
        <f>652859-M81</f>
        <v>94194</v>
      </c>
      <c r="N43" s="136"/>
      <c r="O43" s="136"/>
      <c r="P43" s="137"/>
      <c r="Q43" s="120"/>
      <c r="R43" s="121"/>
      <c r="S43" s="121"/>
      <c r="T43" s="122"/>
      <c r="U43" s="120"/>
      <c r="V43" s="121"/>
      <c r="W43" s="121"/>
      <c r="X43" s="122"/>
      <c r="Y43" s="14"/>
      <c r="Z43" s="96"/>
      <c r="AI43" s="4"/>
      <c r="AJ43" s="4"/>
      <c r="AK43" s="4"/>
      <c r="AL43" s="4"/>
      <c r="AM43" s="4"/>
      <c r="AN43" s="4"/>
      <c r="AO43" s="4"/>
      <c r="AP43" s="4"/>
    </row>
    <row r="44" spans="2:42" s="11" customFormat="1" ht="13.5" customHeight="1">
      <c r="B44" s="20"/>
      <c r="C44" s="21"/>
      <c r="D44" s="23"/>
      <c r="E44" s="117" t="s">
        <v>128</v>
      </c>
      <c r="F44" s="118"/>
      <c r="G44" s="119"/>
      <c r="H44" s="119"/>
      <c r="I44" s="119"/>
      <c r="J44" s="119"/>
      <c r="K44" s="119"/>
      <c r="L44" s="119"/>
      <c r="M44" s="120">
        <f>277907-M82</f>
        <v>32923</v>
      </c>
      <c r="N44" s="121"/>
      <c r="O44" s="121"/>
      <c r="P44" s="122"/>
      <c r="Q44" s="17"/>
      <c r="R44" s="18"/>
      <c r="S44" s="18"/>
      <c r="T44" s="19"/>
      <c r="U44" s="17"/>
      <c r="V44" s="18"/>
      <c r="W44" s="18"/>
      <c r="X44" s="19"/>
      <c r="Y44" s="14"/>
      <c r="Z44" s="96"/>
      <c r="AI44" s="247"/>
      <c r="AJ44" s="247"/>
      <c r="AK44" s="248"/>
      <c r="AL44" s="248"/>
      <c r="AM44" s="248"/>
      <c r="AN44" s="248"/>
      <c r="AO44" s="248"/>
      <c r="AP44" s="248"/>
    </row>
    <row r="45" spans="2:42" s="11" customFormat="1" ht="13.5" customHeight="1">
      <c r="B45" s="20"/>
      <c r="C45" s="21"/>
      <c r="D45" s="23"/>
      <c r="E45" s="126" t="s">
        <v>40</v>
      </c>
      <c r="F45" s="127"/>
      <c r="G45" s="128"/>
      <c r="H45" s="128"/>
      <c r="I45" s="128"/>
      <c r="J45" s="128"/>
      <c r="K45" s="128"/>
      <c r="L45" s="128"/>
      <c r="M45" s="135">
        <f>694947-M83</f>
        <v>176760</v>
      </c>
      <c r="N45" s="136"/>
      <c r="O45" s="136"/>
      <c r="P45" s="137"/>
      <c r="Q45" s="120"/>
      <c r="R45" s="121"/>
      <c r="S45" s="121"/>
      <c r="T45" s="122"/>
      <c r="U45" s="120"/>
      <c r="V45" s="121"/>
      <c r="W45" s="121"/>
      <c r="X45" s="122"/>
      <c r="Y45" s="14"/>
      <c r="Z45" s="96"/>
      <c r="AI45" s="4"/>
      <c r="AJ45" s="4"/>
      <c r="AK45" s="4"/>
      <c r="AL45" s="4"/>
      <c r="AM45" s="4"/>
      <c r="AN45" s="4"/>
      <c r="AO45" s="4"/>
      <c r="AP45" s="4"/>
    </row>
    <row r="46" spans="2:42" s="11" customFormat="1" ht="13.5" customHeight="1">
      <c r="B46" s="20"/>
      <c r="C46" s="21"/>
      <c r="D46" s="23"/>
      <c r="E46" s="117" t="s">
        <v>129</v>
      </c>
      <c r="F46" s="118"/>
      <c r="G46" s="119"/>
      <c r="H46" s="119"/>
      <c r="I46" s="119"/>
      <c r="J46" s="119"/>
      <c r="K46" s="119"/>
      <c r="L46" s="119"/>
      <c r="M46" s="120">
        <f>86581-M84</f>
        <v>2246</v>
      </c>
      <c r="N46" s="121"/>
      <c r="O46" s="121"/>
      <c r="P46" s="122"/>
      <c r="Q46" s="17"/>
      <c r="R46" s="18"/>
      <c r="S46" s="18"/>
      <c r="T46" s="19"/>
      <c r="U46" s="17"/>
      <c r="V46" s="18"/>
      <c r="W46" s="18"/>
      <c r="X46" s="19"/>
      <c r="Y46" s="14"/>
      <c r="Z46" s="96"/>
      <c r="AI46" s="247"/>
      <c r="AJ46" s="247"/>
      <c r="AK46" s="248"/>
      <c r="AL46" s="248"/>
      <c r="AM46" s="248"/>
      <c r="AN46" s="248"/>
      <c r="AO46" s="248"/>
      <c r="AP46" s="248"/>
    </row>
    <row r="47" spans="2:42" s="11" customFormat="1" ht="13.5" customHeight="1">
      <c r="B47" s="20"/>
      <c r="C47" s="21"/>
      <c r="D47" s="23"/>
      <c r="E47" s="126" t="s">
        <v>130</v>
      </c>
      <c r="F47" s="127"/>
      <c r="G47" s="128"/>
      <c r="H47" s="128"/>
      <c r="I47" s="128"/>
      <c r="J47" s="128"/>
      <c r="K47" s="128"/>
      <c r="L47" s="128"/>
      <c r="M47" s="135">
        <f>22860-M85</f>
        <v>3600</v>
      </c>
      <c r="N47" s="136"/>
      <c r="O47" s="136"/>
      <c r="P47" s="137"/>
      <c r="Q47" s="120"/>
      <c r="R47" s="121"/>
      <c r="S47" s="121"/>
      <c r="T47" s="122"/>
      <c r="U47" s="120"/>
      <c r="V47" s="121"/>
      <c r="W47" s="121"/>
      <c r="X47" s="122"/>
      <c r="Y47" s="14"/>
      <c r="Z47" s="96"/>
      <c r="AI47" s="4"/>
      <c r="AJ47" s="4"/>
      <c r="AK47" s="4"/>
      <c r="AL47" s="4"/>
      <c r="AM47" s="4"/>
      <c r="AN47" s="4"/>
      <c r="AO47" s="4"/>
      <c r="AP47" s="4"/>
    </row>
    <row r="48" spans="2:42" s="11" customFormat="1" ht="13.5" customHeight="1">
      <c r="B48" s="20"/>
      <c r="C48" s="21"/>
      <c r="D48" s="23"/>
      <c r="E48" s="117" t="s">
        <v>131</v>
      </c>
      <c r="F48" s="118"/>
      <c r="G48" s="119"/>
      <c r="H48" s="119"/>
      <c r="I48" s="119"/>
      <c r="J48" s="119"/>
      <c r="K48" s="119"/>
      <c r="L48" s="119"/>
      <c r="M48" s="120">
        <f>2493361-M86</f>
        <v>64004</v>
      </c>
      <c r="N48" s="121"/>
      <c r="O48" s="121"/>
      <c r="P48" s="122"/>
      <c r="Q48" s="17"/>
      <c r="R48" s="18"/>
      <c r="S48" s="18"/>
      <c r="T48" s="19"/>
      <c r="U48" s="17"/>
      <c r="V48" s="18"/>
      <c r="W48" s="18"/>
      <c r="X48" s="19"/>
      <c r="Y48" s="14"/>
      <c r="Z48" s="96"/>
      <c r="AI48" s="247"/>
      <c r="AJ48" s="247"/>
      <c r="AK48" s="248"/>
      <c r="AL48" s="248"/>
      <c r="AM48" s="248"/>
      <c r="AN48" s="248"/>
      <c r="AO48" s="248"/>
      <c r="AP48" s="248"/>
    </row>
    <row r="49" spans="2:42" s="11" customFormat="1" ht="13.5" customHeight="1">
      <c r="B49" s="20"/>
      <c r="C49" s="21"/>
      <c r="D49" s="23"/>
      <c r="E49" s="117" t="s">
        <v>132</v>
      </c>
      <c r="F49" s="118"/>
      <c r="G49" s="119"/>
      <c r="H49" s="119"/>
      <c r="I49" s="119"/>
      <c r="J49" s="119"/>
      <c r="K49" s="119"/>
      <c r="L49" s="119"/>
      <c r="M49" s="120">
        <f>266723-M87</f>
        <v>4161</v>
      </c>
      <c r="N49" s="121"/>
      <c r="O49" s="121"/>
      <c r="P49" s="122"/>
      <c r="Q49" s="17"/>
      <c r="R49" s="18"/>
      <c r="S49" s="18"/>
      <c r="T49" s="19"/>
      <c r="U49" s="17"/>
      <c r="V49" s="18"/>
      <c r="W49" s="18"/>
      <c r="X49" s="19"/>
      <c r="Y49" s="14"/>
      <c r="Z49" s="96"/>
      <c r="AI49" s="247"/>
      <c r="AJ49" s="247"/>
      <c r="AK49" s="248"/>
      <c r="AL49" s="248"/>
      <c r="AM49" s="248"/>
      <c r="AN49" s="248"/>
      <c r="AO49" s="248"/>
      <c r="AP49" s="248"/>
    </row>
    <row r="50" spans="2:42" s="11" customFormat="1" ht="13.5" customHeight="1">
      <c r="B50" s="20"/>
      <c r="C50" s="21"/>
      <c r="D50" s="23"/>
      <c r="E50" s="126" t="s">
        <v>133</v>
      </c>
      <c r="F50" s="127"/>
      <c r="G50" s="128"/>
      <c r="H50" s="128"/>
      <c r="I50" s="128"/>
      <c r="J50" s="128"/>
      <c r="K50" s="128"/>
      <c r="L50" s="128"/>
      <c r="M50" s="135">
        <f>8174471-M88</f>
        <v>6560295</v>
      </c>
      <c r="N50" s="136"/>
      <c r="O50" s="136"/>
      <c r="P50" s="137"/>
      <c r="Q50" s="120"/>
      <c r="R50" s="121"/>
      <c r="S50" s="121"/>
      <c r="T50" s="122"/>
      <c r="U50" s="120"/>
      <c r="V50" s="121"/>
      <c r="W50" s="121"/>
      <c r="X50" s="122"/>
      <c r="Y50" s="14"/>
      <c r="Z50" s="96"/>
      <c r="AI50" s="4"/>
      <c r="AJ50" s="4"/>
      <c r="AK50" s="4"/>
      <c r="AL50" s="4"/>
      <c r="AM50" s="4"/>
      <c r="AN50" s="4"/>
      <c r="AO50" s="4"/>
      <c r="AP50" s="4"/>
    </row>
    <row r="51" spans="2:42" s="11" customFormat="1" ht="13.5" customHeight="1">
      <c r="B51" s="20"/>
      <c r="C51" s="21"/>
      <c r="D51" s="23"/>
      <c r="E51" s="117" t="s">
        <v>134</v>
      </c>
      <c r="F51" s="118"/>
      <c r="G51" s="119"/>
      <c r="H51" s="119"/>
      <c r="I51" s="119"/>
      <c r="J51" s="119"/>
      <c r="K51" s="119"/>
      <c r="L51" s="119"/>
      <c r="M51" s="120">
        <f>734372-M89</f>
        <v>726002</v>
      </c>
      <c r="N51" s="121"/>
      <c r="O51" s="121"/>
      <c r="P51" s="122"/>
      <c r="Q51" s="17"/>
      <c r="R51" s="18"/>
      <c r="S51" s="18"/>
      <c r="T51" s="19"/>
      <c r="U51" s="17"/>
      <c r="V51" s="18"/>
      <c r="W51" s="18"/>
      <c r="X51" s="19"/>
      <c r="Y51" s="14"/>
      <c r="Z51" s="96"/>
      <c r="AI51" s="247"/>
      <c r="AJ51" s="247"/>
      <c r="AK51" s="248"/>
      <c r="AL51" s="248"/>
      <c r="AM51" s="248"/>
      <c r="AN51" s="248"/>
      <c r="AO51" s="248"/>
      <c r="AP51" s="248"/>
    </row>
    <row r="52" spans="2:42" s="11" customFormat="1" ht="13.5" customHeight="1">
      <c r="B52" s="20"/>
      <c r="C52" s="21"/>
      <c r="D52" s="23"/>
      <c r="E52" s="126" t="s">
        <v>135</v>
      </c>
      <c r="F52" s="127"/>
      <c r="G52" s="128"/>
      <c r="H52" s="128"/>
      <c r="I52" s="128"/>
      <c r="J52" s="128"/>
      <c r="K52" s="128"/>
      <c r="L52" s="128"/>
      <c r="M52" s="135">
        <f>378396-M90</f>
        <v>147096</v>
      </c>
      <c r="N52" s="136"/>
      <c r="O52" s="136"/>
      <c r="P52" s="137"/>
      <c r="Q52" s="120"/>
      <c r="R52" s="121"/>
      <c r="S52" s="121"/>
      <c r="T52" s="122"/>
      <c r="U52" s="120"/>
      <c r="V52" s="121"/>
      <c r="W52" s="121"/>
      <c r="X52" s="122"/>
      <c r="Y52" s="14"/>
      <c r="Z52" s="96"/>
      <c r="AI52" s="4"/>
      <c r="AJ52" s="4"/>
      <c r="AK52" s="4"/>
      <c r="AL52" s="4"/>
      <c r="AM52" s="4"/>
      <c r="AN52" s="4"/>
      <c r="AO52" s="4"/>
      <c r="AP52" s="4"/>
    </row>
    <row r="53" spans="2:42" s="11" customFormat="1" ht="13.5" customHeight="1">
      <c r="B53" s="20"/>
      <c r="C53" s="21"/>
      <c r="D53" s="23"/>
      <c r="E53" s="117" t="s">
        <v>41</v>
      </c>
      <c r="F53" s="118"/>
      <c r="G53" s="119"/>
      <c r="H53" s="119"/>
      <c r="I53" s="119"/>
      <c r="J53" s="119"/>
      <c r="K53" s="119"/>
      <c r="L53" s="119"/>
      <c r="M53" s="120">
        <f>1196830-M91</f>
        <v>83260</v>
      </c>
      <c r="N53" s="121"/>
      <c r="O53" s="121"/>
      <c r="P53" s="122"/>
      <c r="Q53" s="17"/>
      <c r="R53" s="18"/>
      <c r="S53" s="18"/>
      <c r="T53" s="19"/>
      <c r="U53" s="17"/>
      <c r="V53" s="18"/>
      <c r="W53" s="18"/>
      <c r="X53" s="19"/>
      <c r="Y53" s="14"/>
      <c r="Z53" s="96"/>
      <c r="AI53" s="247"/>
      <c r="AJ53" s="247"/>
      <c r="AK53" s="248"/>
      <c r="AL53" s="248"/>
      <c r="AM53" s="248"/>
      <c r="AN53" s="248"/>
      <c r="AO53" s="248"/>
      <c r="AP53" s="248"/>
    </row>
    <row r="54" spans="2:42" s="11" customFormat="1" ht="13.5" customHeight="1">
      <c r="B54" s="20"/>
      <c r="C54" s="21"/>
      <c r="D54" s="23"/>
      <c r="E54" s="117" t="s">
        <v>139</v>
      </c>
      <c r="F54" s="118"/>
      <c r="G54" s="119"/>
      <c r="H54" s="119"/>
      <c r="I54" s="119"/>
      <c r="J54" s="119"/>
      <c r="K54" s="119"/>
      <c r="L54" s="119"/>
      <c r="M54" s="120">
        <f>1385229-M96</f>
        <v>1115543</v>
      </c>
      <c r="N54" s="121"/>
      <c r="O54" s="121"/>
      <c r="P54" s="122"/>
      <c r="Q54" s="17"/>
      <c r="R54" s="18"/>
      <c r="S54" s="18"/>
      <c r="T54" s="19"/>
      <c r="U54" s="17"/>
      <c r="V54" s="18"/>
      <c r="W54" s="18"/>
      <c r="X54" s="19"/>
      <c r="Y54" s="14"/>
      <c r="Z54" s="96"/>
      <c r="AI54" s="247"/>
      <c r="AJ54" s="247"/>
      <c r="AK54" s="248"/>
      <c r="AL54" s="248"/>
      <c r="AM54" s="248"/>
      <c r="AN54" s="248"/>
      <c r="AO54" s="248"/>
      <c r="AP54" s="248"/>
    </row>
    <row r="55" spans="2:42" s="11" customFormat="1" ht="13.5" customHeight="1">
      <c r="B55" s="20"/>
      <c r="C55" s="21"/>
      <c r="D55" s="23"/>
      <c r="E55" s="126" t="s">
        <v>102</v>
      </c>
      <c r="F55" s="127"/>
      <c r="G55" s="128"/>
      <c r="H55" s="128"/>
      <c r="I55" s="128"/>
      <c r="J55" s="128"/>
      <c r="K55" s="128"/>
      <c r="L55" s="128"/>
      <c r="M55" s="135">
        <v>450</v>
      </c>
      <c r="N55" s="136"/>
      <c r="O55" s="136"/>
      <c r="P55" s="137"/>
      <c r="Q55" s="120"/>
      <c r="R55" s="121"/>
      <c r="S55" s="121"/>
      <c r="T55" s="122"/>
      <c r="U55" s="120"/>
      <c r="V55" s="121"/>
      <c r="W55" s="121"/>
      <c r="X55" s="122"/>
      <c r="Y55" s="14"/>
      <c r="Z55" s="96"/>
      <c r="AI55" s="4"/>
      <c r="AJ55" s="4"/>
      <c r="AK55" s="4"/>
      <c r="AL55" s="4"/>
      <c r="AM55" s="4"/>
      <c r="AN55" s="4"/>
      <c r="AO55" s="4"/>
      <c r="AP55" s="4"/>
    </row>
    <row r="56" spans="2:42" s="11" customFormat="1" ht="13.5" customHeight="1">
      <c r="B56" s="20"/>
      <c r="C56" s="21"/>
      <c r="D56" s="23"/>
      <c r="E56" s="117" t="s">
        <v>140</v>
      </c>
      <c r="F56" s="118"/>
      <c r="G56" s="119"/>
      <c r="H56" s="119"/>
      <c r="I56" s="119"/>
      <c r="J56" s="119"/>
      <c r="K56" s="119"/>
      <c r="L56" s="119"/>
      <c r="M56" s="120">
        <v>633549</v>
      </c>
      <c r="N56" s="121"/>
      <c r="O56" s="121"/>
      <c r="P56" s="122"/>
      <c r="Q56" s="17"/>
      <c r="R56" s="18"/>
      <c r="S56" s="18"/>
      <c r="T56" s="19"/>
      <c r="U56" s="17"/>
      <c r="V56" s="18"/>
      <c r="W56" s="18"/>
      <c r="X56" s="19"/>
      <c r="Y56" s="14"/>
      <c r="Z56" s="96"/>
      <c r="AI56" s="247"/>
      <c r="AJ56" s="247"/>
      <c r="AK56" s="248"/>
      <c r="AL56" s="248"/>
      <c r="AM56" s="248"/>
      <c r="AN56" s="248"/>
      <c r="AO56" s="248"/>
      <c r="AP56" s="248"/>
    </row>
    <row r="57" spans="2:42" s="11" customFormat="1" ht="13.5" customHeight="1">
      <c r="B57" s="20"/>
      <c r="C57" s="21"/>
      <c r="D57" s="23"/>
      <c r="E57" s="126" t="s">
        <v>141</v>
      </c>
      <c r="F57" s="127"/>
      <c r="G57" s="128"/>
      <c r="H57" s="128"/>
      <c r="I57" s="128"/>
      <c r="J57" s="128"/>
      <c r="K57" s="128"/>
      <c r="L57" s="128"/>
      <c r="M57" s="135">
        <v>3302147</v>
      </c>
      <c r="N57" s="136"/>
      <c r="O57" s="136"/>
      <c r="P57" s="137"/>
      <c r="Q57" s="120"/>
      <c r="R57" s="121"/>
      <c r="S57" s="121"/>
      <c r="T57" s="122"/>
      <c r="U57" s="120"/>
      <c r="V57" s="121"/>
      <c r="W57" s="121"/>
      <c r="X57" s="122"/>
      <c r="Y57" s="14"/>
      <c r="Z57" s="96"/>
      <c r="AI57" s="4"/>
      <c r="AJ57" s="4"/>
      <c r="AK57" s="4"/>
      <c r="AL57" s="4"/>
      <c r="AM57" s="4"/>
      <c r="AN57" s="4"/>
      <c r="AO57" s="4"/>
      <c r="AP57" s="4"/>
    </row>
    <row r="58" spans="2:42" s="11" customFormat="1" ht="13.5" customHeight="1">
      <c r="B58" s="20"/>
      <c r="C58" s="21"/>
      <c r="D58" s="23"/>
      <c r="E58" s="126" t="s">
        <v>143</v>
      </c>
      <c r="F58" s="127"/>
      <c r="G58" s="128"/>
      <c r="H58" s="128"/>
      <c r="I58" s="128"/>
      <c r="J58" s="128"/>
      <c r="K58" s="128"/>
      <c r="L58" s="128"/>
      <c r="M58" s="135">
        <f>32122-M98</f>
        <v>24940</v>
      </c>
      <c r="N58" s="136"/>
      <c r="O58" s="136"/>
      <c r="P58" s="137"/>
      <c r="Q58" s="120"/>
      <c r="R58" s="121"/>
      <c r="S58" s="121"/>
      <c r="T58" s="122"/>
      <c r="U58" s="120"/>
      <c r="V58" s="121"/>
      <c r="W58" s="121"/>
      <c r="X58" s="122"/>
      <c r="Y58" s="14"/>
      <c r="Z58" s="96"/>
    </row>
    <row r="59" spans="2:42" s="11" customFormat="1" ht="13.5" customHeight="1">
      <c r="B59" s="20"/>
      <c r="C59" s="21"/>
      <c r="D59" s="23"/>
      <c r="E59" s="126" t="s">
        <v>144</v>
      </c>
      <c r="F59" s="127"/>
      <c r="G59" s="128"/>
      <c r="H59" s="128"/>
      <c r="I59" s="128"/>
      <c r="J59" s="128"/>
      <c r="K59" s="128"/>
      <c r="L59" s="128"/>
      <c r="M59" s="135">
        <f>75646-M99</f>
        <v>53239</v>
      </c>
      <c r="N59" s="136"/>
      <c r="O59" s="136"/>
      <c r="P59" s="137"/>
      <c r="Q59" s="120"/>
      <c r="R59" s="121"/>
      <c r="S59" s="121"/>
      <c r="T59" s="122"/>
      <c r="U59" s="120"/>
      <c r="V59" s="121"/>
      <c r="W59" s="121"/>
      <c r="X59" s="122"/>
      <c r="Y59" s="14"/>
      <c r="Z59" s="96"/>
    </row>
    <row r="60" spans="2:42" s="11" customFormat="1" ht="13.5" customHeight="1">
      <c r="B60" s="20"/>
      <c r="C60" s="21"/>
      <c r="D60" s="23"/>
      <c r="E60" s="126" t="s">
        <v>145</v>
      </c>
      <c r="F60" s="127"/>
      <c r="G60" s="128"/>
      <c r="H60" s="128"/>
      <c r="I60" s="128"/>
      <c r="J60" s="128"/>
      <c r="K60" s="128"/>
      <c r="L60" s="128"/>
      <c r="M60" s="135">
        <f>753059-M100</f>
        <v>746873</v>
      </c>
      <c r="N60" s="136"/>
      <c r="O60" s="136"/>
      <c r="P60" s="137"/>
      <c r="Q60" s="120"/>
      <c r="R60" s="121"/>
      <c r="S60" s="121"/>
      <c r="T60" s="122"/>
      <c r="U60" s="120"/>
      <c r="V60" s="121"/>
      <c r="W60" s="121"/>
      <c r="X60" s="122"/>
      <c r="Y60" s="14"/>
      <c r="Z60" s="96"/>
    </row>
    <row r="61" spans="2:42" s="11" customFormat="1" ht="13.5" customHeight="1">
      <c r="B61" s="20"/>
      <c r="C61" s="21"/>
      <c r="D61" s="24"/>
      <c r="E61" s="187" t="s">
        <v>23</v>
      </c>
      <c r="F61" s="187"/>
      <c r="G61" s="138"/>
      <c r="H61" s="138"/>
      <c r="I61" s="138"/>
      <c r="J61" s="138"/>
      <c r="K61" s="138"/>
      <c r="L61" s="138"/>
      <c r="M61" s="203">
        <f>SUM(M33:P60)</f>
        <v>19925689</v>
      </c>
      <c r="N61" s="204"/>
      <c r="O61" s="204"/>
      <c r="P61" s="205"/>
      <c r="Q61" s="120"/>
      <c r="R61" s="121"/>
      <c r="S61" s="121"/>
      <c r="T61" s="122"/>
      <c r="U61" s="120"/>
      <c r="V61" s="121"/>
      <c r="W61" s="121"/>
      <c r="X61" s="122"/>
      <c r="Y61" s="14"/>
      <c r="Z61" s="96"/>
    </row>
    <row r="62" spans="2:42" s="11" customFormat="1" ht="13.5" customHeight="1">
      <c r="B62" s="20"/>
      <c r="C62" s="21"/>
      <c r="D62" s="200" t="s">
        <v>24</v>
      </c>
      <c r="E62" s="201"/>
      <c r="F62" s="201"/>
      <c r="G62" s="201"/>
      <c r="H62" s="206"/>
      <c r="I62" s="206"/>
      <c r="J62" s="206"/>
      <c r="K62" s="206"/>
      <c r="L62" s="206"/>
      <c r="M62" s="180"/>
      <c r="N62" s="181"/>
      <c r="O62" s="181"/>
      <c r="P62" s="182"/>
      <c r="Q62" s="180">
        <f>+M31+M61</f>
        <v>72117685</v>
      </c>
      <c r="R62" s="181"/>
      <c r="S62" s="181"/>
      <c r="T62" s="182"/>
      <c r="U62" s="120"/>
      <c r="V62" s="121"/>
      <c r="W62" s="121"/>
      <c r="X62" s="122"/>
      <c r="Y62" s="14"/>
      <c r="Z62" s="96"/>
    </row>
    <row r="63" spans="2:42" s="11" customFormat="1" ht="13.5" customHeight="1">
      <c r="B63" s="15"/>
      <c r="C63" s="109" t="s">
        <v>9</v>
      </c>
      <c r="D63" s="251" t="s">
        <v>25</v>
      </c>
      <c r="E63" s="252"/>
      <c r="F63" s="252"/>
      <c r="G63" s="252"/>
      <c r="H63" s="252"/>
      <c r="I63" s="252"/>
      <c r="J63" s="252"/>
      <c r="K63" s="252"/>
      <c r="L63" s="252"/>
      <c r="M63" s="120"/>
      <c r="N63" s="121"/>
      <c r="O63" s="121"/>
      <c r="P63" s="122"/>
      <c r="Q63" s="120"/>
      <c r="R63" s="121"/>
      <c r="S63" s="121"/>
      <c r="T63" s="122"/>
      <c r="U63" s="120"/>
      <c r="V63" s="121"/>
      <c r="W63" s="121"/>
      <c r="X63" s="122"/>
      <c r="Y63" s="14"/>
      <c r="Z63" s="96"/>
    </row>
    <row r="64" spans="2:42" s="11" customFormat="1" ht="13.5" customHeight="1">
      <c r="B64" s="20"/>
      <c r="C64" s="21"/>
      <c r="D64" s="249" t="s">
        <v>17</v>
      </c>
      <c r="E64" s="239"/>
      <c r="F64" s="239"/>
      <c r="G64" s="239"/>
      <c r="H64" s="239"/>
      <c r="I64" s="239"/>
      <c r="J64" s="239"/>
      <c r="K64" s="239"/>
      <c r="L64" s="239"/>
      <c r="M64" s="135"/>
      <c r="N64" s="136"/>
      <c r="O64" s="136"/>
      <c r="P64" s="137"/>
      <c r="Q64" s="120"/>
      <c r="R64" s="121"/>
      <c r="S64" s="121"/>
      <c r="T64" s="122"/>
      <c r="U64" s="120"/>
      <c r="V64" s="121"/>
      <c r="W64" s="121"/>
      <c r="X64" s="122"/>
      <c r="Y64" s="14"/>
      <c r="Z64" s="96"/>
    </row>
    <row r="65" spans="2:42" s="11" customFormat="1" ht="13.5" customHeight="1">
      <c r="B65" s="20"/>
      <c r="C65" s="21"/>
      <c r="D65" s="22"/>
      <c r="E65" s="248" t="s">
        <v>26</v>
      </c>
      <c r="F65" s="248"/>
      <c r="G65" s="248"/>
      <c r="H65" s="248"/>
      <c r="I65" s="248"/>
      <c r="J65" s="248"/>
      <c r="K65" s="248"/>
      <c r="L65" s="248"/>
      <c r="M65" s="129">
        <v>7800000</v>
      </c>
      <c r="N65" s="130"/>
      <c r="O65" s="130"/>
      <c r="P65" s="131"/>
      <c r="Q65" s="17"/>
      <c r="R65" s="18"/>
      <c r="S65" s="18"/>
      <c r="T65" s="19"/>
      <c r="U65" s="17"/>
      <c r="V65" s="18"/>
      <c r="W65" s="18"/>
      <c r="X65" s="19"/>
      <c r="Y65" s="14"/>
      <c r="Z65" s="96"/>
    </row>
    <row r="66" spans="2:42" s="11" customFormat="1" ht="13.5" customHeight="1">
      <c r="B66" s="20"/>
      <c r="C66" s="21"/>
      <c r="D66" s="22"/>
      <c r="E66" s="247" t="s">
        <v>39</v>
      </c>
      <c r="F66" s="247"/>
      <c r="G66" s="247"/>
      <c r="H66" s="247"/>
      <c r="I66" s="247"/>
      <c r="J66" s="247"/>
      <c r="K66" s="247"/>
      <c r="L66" s="247"/>
      <c r="M66" s="129">
        <v>6459148</v>
      </c>
      <c r="N66" s="130"/>
      <c r="O66" s="130"/>
      <c r="P66" s="131"/>
      <c r="Q66" s="17"/>
      <c r="R66" s="18"/>
      <c r="S66" s="18"/>
      <c r="T66" s="19"/>
      <c r="U66" s="17"/>
      <c r="V66" s="18"/>
      <c r="W66" s="18"/>
      <c r="X66" s="19"/>
      <c r="Y66" s="14"/>
      <c r="Z66" s="96"/>
    </row>
    <row r="67" spans="2:42" s="11" customFormat="1" ht="13.5" customHeight="1">
      <c r="B67" s="20"/>
      <c r="C67" s="21"/>
      <c r="D67" s="22"/>
      <c r="E67" s="98" t="s">
        <v>153</v>
      </c>
      <c r="F67" s="98"/>
      <c r="G67" s="98"/>
      <c r="H67" s="98"/>
      <c r="I67" s="98"/>
      <c r="J67" s="98"/>
      <c r="K67" s="98"/>
      <c r="L67" s="98"/>
      <c r="M67" s="129">
        <v>270000</v>
      </c>
      <c r="N67" s="130"/>
      <c r="O67" s="130"/>
      <c r="P67" s="131"/>
      <c r="Q67" s="17"/>
      <c r="R67" s="18"/>
      <c r="S67" s="18"/>
      <c r="T67" s="19"/>
      <c r="U67" s="17"/>
      <c r="V67" s="18"/>
      <c r="W67" s="18"/>
      <c r="X67" s="19"/>
      <c r="Y67" s="14"/>
      <c r="Z67" s="96"/>
    </row>
    <row r="68" spans="2:42" s="11" customFormat="1" ht="13.5" customHeight="1">
      <c r="B68" s="20"/>
      <c r="C68" s="21"/>
      <c r="D68" s="22"/>
      <c r="E68" s="248" t="s">
        <v>19</v>
      </c>
      <c r="F68" s="248"/>
      <c r="G68" s="248"/>
      <c r="H68" s="248"/>
      <c r="I68" s="248"/>
      <c r="J68" s="248"/>
      <c r="K68" s="248"/>
      <c r="L68" s="248"/>
      <c r="M68" s="129">
        <v>2453262</v>
      </c>
      <c r="N68" s="130"/>
      <c r="O68" s="130"/>
      <c r="P68" s="131"/>
      <c r="Q68" s="17"/>
      <c r="R68" s="18"/>
      <c r="S68" s="18"/>
      <c r="T68" s="19"/>
      <c r="U68" s="17"/>
      <c r="V68" s="18"/>
      <c r="W68" s="18"/>
      <c r="X68" s="19"/>
      <c r="Y68" s="14"/>
      <c r="Z68" s="96"/>
    </row>
    <row r="69" spans="2:42" s="11" customFormat="1" ht="13.5" customHeight="1">
      <c r="B69" s="20"/>
      <c r="C69" s="21"/>
      <c r="D69" s="23"/>
      <c r="E69" s="253" t="s">
        <v>20</v>
      </c>
      <c r="F69" s="187"/>
      <c r="G69" s="138"/>
      <c r="H69" s="138"/>
      <c r="I69" s="138"/>
      <c r="J69" s="138"/>
      <c r="K69" s="138"/>
      <c r="L69" s="138"/>
      <c r="M69" s="254">
        <f>SUM(M65:P68)</f>
        <v>16982410</v>
      </c>
      <c r="N69" s="255"/>
      <c r="O69" s="255"/>
      <c r="P69" s="256"/>
      <c r="Q69" s="120"/>
      <c r="R69" s="121"/>
      <c r="S69" s="121"/>
      <c r="T69" s="122"/>
      <c r="U69" s="120"/>
      <c r="V69" s="121"/>
      <c r="W69" s="121"/>
      <c r="X69" s="122"/>
      <c r="Y69" s="14"/>
      <c r="Z69" s="96"/>
      <c r="AI69" s="4"/>
      <c r="AJ69" s="4"/>
      <c r="AK69" s="4"/>
      <c r="AL69" s="4"/>
      <c r="AM69" s="4"/>
      <c r="AN69" s="4"/>
      <c r="AO69" s="4"/>
      <c r="AP69" s="4"/>
    </row>
    <row r="70" spans="2:42" s="11" customFormat="1" ht="13.5" customHeight="1">
      <c r="B70" s="20"/>
      <c r="C70" s="21"/>
      <c r="D70" s="200" t="s">
        <v>21</v>
      </c>
      <c r="E70" s="206"/>
      <c r="F70" s="206"/>
      <c r="G70" s="206"/>
      <c r="H70" s="206"/>
      <c r="I70" s="206"/>
      <c r="J70" s="206"/>
      <c r="K70" s="206"/>
      <c r="L70" s="206"/>
      <c r="M70" s="123"/>
      <c r="N70" s="124"/>
      <c r="O70" s="124"/>
      <c r="P70" s="125"/>
      <c r="Q70" s="120"/>
      <c r="R70" s="121"/>
      <c r="S70" s="121"/>
      <c r="T70" s="122"/>
      <c r="U70" s="120"/>
      <c r="V70" s="121"/>
      <c r="W70" s="121"/>
      <c r="X70" s="122"/>
      <c r="Y70" s="14"/>
      <c r="Z70" s="96"/>
      <c r="AI70" s="247"/>
      <c r="AJ70" s="247"/>
      <c r="AK70" s="248"/>
      <c r="AL70" s="248"/>
      <c r="AM70" s="248"/>
      <c r="AN70" s="248"/>
      <c r="AO70" s="248"/>
      <c r="AP70" s="248"/>
    </row>
    <row r="71" spans="2:42" s="11" customFormat="1" ht="13.5" customHeight="1">
      <c r="B71" s="20"/>
      <c r="C71" s="21"/>
      <c r="D71" s="23"/>
      <c r="E71" s="117" t="s">
        <v>124</v>
      </c>
      <c r="F71" s="118"/>
      <c r="G71" s="119"/>
      <c r="H71" s="119"/>
      <c r="I71" s="119"/>
      <c r="J71" s="119"/>
      <c r="K71" s="119"/>
      <c r="L71" s="119"/>
      <c r="M71" s="123">
        <v>405639</v>
      </c>
      <c r="N71" s="124"/>
      <c r="O71" s="124"/>
      <c r="P71" s="125"/>
      <c r="Q71" s="17"/>
      <c r="R71" s="18"/>
      <c r="S71" s="18"/>
      <c r="T71" s="19"/>
      <c r="U71" s="17"/>
      <c r="V71" s="18"/>
      <c r="W71" s="18"/>
      <c r="X71" s="19"/>
      <c r="Y71" s="14"/>
      <c r="Z71" s="96"/>
      <c r="AI71" s="247"/>
      <c r="AJ71" s="247"/>
      <c r="AK71" s="248"/>
      <c r="AL71" s="248"/>
      <c r="AM71" s="248"/>
      <c r="AN71" s="248"/>
      <c r="AO71" s="248"/>
      <c r="AP71" s="248"/>
    </row>
    <row r="72" spans="2:42" s="11" customFormat="1" ht="13.5" customHeight="1">
      <c r="B72" s="20"/>
      <c r="C72" s="21"/>
      <c r="D72" s="23"/>
      <c r="E72" s="117" t="s">
        <v>164</v>
      </c>
      <c r="F72" s="118"/>
      <c r="G72" s="119"/>
      <c r="H72" s="119"/>
      <c r="I72" s="119"/>
      <c r="J72" s="119"/>
      <c r="K72" s="119"/>
      <c r="L72" s="119"/>
      <c r="M72" s="123">
        <v>1239684</v>
      </c>
      <c r="N72" s="124"/>
      <c r="O72" s="124"/>
      <c r="P72" s="125"/>
      <c r="Q72" s="17"/>
      <c r="R72" s="18"/>
      <c r="S72" s="18"/>
      <c r="T72" s="19"/>
      <c r="U72" s="17"/>
      <c r="V72" s="18"/>
      <c r="W72" s="18"/>
      <c r="X72" s="19"/>
      <c r="Y72" s="14"/>
      <c r="Z72" s="96"/>
      <c r="AI72" s="247"/>
      <c r="AJ72" s="247"/>
      <c r="AK72" s="248"/>
      <c r="AL72" s="248"/>
      <c r="AM72" s="248"/>
      <c r="AN72" s="248"/>
      <c r="AO72" s="248"/>
      <c r="AP72" s="248"/>
    </row>
    <row r="73" spans="2:42" s="11" customFormat="1" ht="13.5" customHeight="1">
      <c r="B73" s="20"/>
      <c r="C73" s="21"/>
      <c r="D73" s="23"/>
      <c r="E73" s="117" t="s">
        <v>122</v>
      </c>
      <c r="F73" s="118"/>
      <c r="G73" s="119"/>
      <c r="H73" s="119"/>
      <c r="I73" s="119"/>
      <c r="J73" s="119"/>
      <c r="K73" s="119"/>
      <c r="L73" s="119"/>
      <c r="M73" s="123">
        <v>768410</v>
      </c>
      <c r="N73" s="124"/>
      <c r="O73" s="124"/>
      <c r="P73" s="125"/>
      <c r="Q73" s="120"/>
      <c r="R73" s="121"/>
      <c r="S73" s="121"/>
      <c r="T73" s="122"/>
      <c r="U73" s="120"/>
      <c r="V73" s="121"/>
      <c r="W73" s="121"/>
      <c r="X73" s="122"/>
      <c r="Y73" s="14"/>
      <c r="Z73" s="96"/>
      <c r="AI73" s="247"/>
      <c r="AJ73" s="247"/>
      <c r="AK73" s="248"/>
      <c r="AL73" s="248"/>
      <c r="AM73" s="248"/>
      <c r="AN73" s="248"/>
      <c r="AO73" s="248"/>
      <c r="AP73" s="248"/>
    </row>
    <row r="74" spans="2:42" s="11" customFormat="1" ht="13.5" customHeight="1">
      <c r="B74" s="20"/>
      <c r="C74" s="21"/>
      <c r="D74" s="23"/>
      <c r="E74" s="117" t="s">
        <v>125</v>
      </c>
      <c r="F74" s="118"/>
      <c r="G74" s="119"/>
      <c r="H74" s="119"/>
      <c r="I74" s="119"/>
      <c r="J74" s="119"/>
      <c r="K74" s="119"/>
      <c r="L74" s="119"/>
      <c r="M74" s="123">
        <v>30240</v>
      </c>
      <c r="N74" s="124"/>
      <c r="O74" s="124"/>
      <c r="P74" s="125"/>
      <c r="Q74" s="120"/>
      <c r="R74" s="121"/>
      <c r="S74" s="121"/>
      <c r="T74" s="122"/>
      <c r="U74" s="120"/>
      <c r="V74" s="121"/>
      <c r="W74" s="121"/>
      <c r="X74" s="122"/>
      <c r="Y74" s="14"/>
      <c r="Z74" s="96"/>
      <c r="AI74" s="247"/>
      <c r="AJ74" s="247"/>
      <c r="AK74" s="248"/>
      <c r="AL74" s="248"/>
      <c r="AM74" s="248"/>
      <c r="AN74" s="248"/>
      <c r="AO74" s="248"/>
      <c r="AP74" s="248"/>
    </row>
    <row r="75" spans="2:42" s="11" customFormat="1" ht="13.5" customHeight="1">
      <c r="B75" s="20"/>
      <c r="C75" s="21"/>
      <c r="D75" s="23"/>
      <c r="E75" s="117" t="s">
        <v>126</v>
      </c>
      <c r="F75" s="118"/>
      <c r="G75" s="119"/>
      <c r="H75" s="119"/>
      <c r="I75" s="119"/>
      <c r="J75" s="119"/>
      <c r="K75" s="119"/>
      <c r="L75" s="119"/>
      <c r="M75" s="123">
        <v>301408</v>
      </c>
      <c r="N75" s="124"/>
      <c r="O75" s="124"/>
      <c r="P75" s="125"/>
      <c r="Q75" s="120"/>
      <c r="R75" s="121"/>
      <c r="S75" s="121"/>
      <c r="T75" s="122"/>
      <c r="U75" s="120"/>
      <c r="V75" s="121"/>
      <c r="W75" s="121"/>
      <c r="X75" s="122"/>
      <c r="Y75" s="14"/>
      <c r="Z75" s="96"/>
      <c r="AI75" s="247"/>
      <c r="AJ75" s="247"/>
      <c r="AK75" s="248"/>
      <c r="AL75" s="248"/>
      <c r="AM75" s="248"/>
      <c r="AN75" s="248"/>
      <c r="AO75" s="248"/>
      <c r="AP75" s="248"/>
    </row>
    <row r="76" spans="2:42" s="11" customFormat="1" ht="13.5" customHeight="1">
      <c r="B76" s="20"/>
      <c r="C76" s="21"/>
      <c r="D76" s="23"/>
      <c r="E76" s="117" t="s">
        <v>154</v>
      </c>
      <c r="F76" s="118"/>
      <c r="G76" s="119"/>
      <c r="H76" s="119"/>
      <c r="I76" s="119"/>
      <c r="J76" s="119"/>
      <c r="K76" s="119"/>
      <c r="L76" s="119"/>
      <c r="M76" s="123">
        <v>420372</v>
      </c>
      <c r="N76" s="124"/>
      <c r="O76" s="124"/>
      <c r="P76" s="125"/>
      <c r="Q76" s="17"/>
      <c r="R76" s="18"/>
      <c r="S76" s="18"/>
      <c r="T76" s="19"/>
      <c r="U76" s="17"/>
      <c r="V76" s="18"/>
      <c r="W76" s="18"/>
      <c r="X76" s="19"/>
      <c r="Y76" s="14"/>
      <c r="Z76" s="96"/>
      <c r="AI76" s="247"/>
      <c r="AJ76" s="247"/>
      <c r="AK76" s="248"/>
      <c r="AL76" s="248"/>
      <c r="AM76" s="248"/>
      <c r="AN76" s="248"/>
      <c r="AO76" s="248"/>
      <c r="AP76" s="248"/>
    </row>
    <row r="77" spans="2:42" s="11" customFormat="1" ht="13.5" customHeight="1">
      <c r="B77" s="20"/>
      <c r="C77" s="21"/>
      <c r="D77" s="23"/>
      <c r="E77" s="117" t="s">
        <v>38</v>
      </c>
      <c r="F77" s="118"/>
      <c r="G77" s="119"/>
      <c r="H77" s="119"/>
      <c r="I77" s="119"/>
      <c r="J77" s="119"/>
      <c r="K77" s="119"/>
      <c r="L77" s="119"/>
      <c r="M77" s="123">
        <v>66023</v>
      </c>
      <c r="N77" s="124"/>
      <c r="O77" s="124"/>
      <c r="P77" s="125"/>
      <c r="Q77" s="17"/>
      <c r="R77" s="18"/>
      <c r="S77" s="18"/>
      <c r="T77" s="19"/>
      <c r="U77" s="17"/>
      <c r="V77" s="18"/>
      <c r="W77" s="18"/>
      <c r="X77" s="19"/>
      <c r="Y77" s="14"/>
      <c r="Z77" s="96"/>
      <c r="AI77" s="247"/>
      <c r="AJ77" s="247"/>
      <c r="AK77" s="248"/>
      <c r="AL77" s="248"/>
      <c r="AM77" s="248"/>
      <c r="AN77" s="248"/>
      <c r="AO77" s="248"/>
      <c r="AP77" s="248"/>
    </row>
    <row r="78" spans="2:42" s="11" customFormat="1" ht="13.5" customHeight="1">
      <c r="B78" s="20"/>
      <c r="C78" s="21"/>
      <c r="D78" s="23"/>
      <c r="E78" s="117" t="s">
        <v>22</v>
      </c>
      <c r="F78" s="118"/>
      <c r="G78" s="119"/>
      <c r="H78" s="119"/>
      <c r="I78" s="119"/>
      <c r="J78" s="119"/>
      <c r="K78" s="119"/>
      <c r="L78" s="119"/>
      <c r="M78" s="123">
        <v>1802486</v>
      </c>
      <c r="N78" s="124"/>
      <c r="O78" s="124"/>
      <c r="P78" s="125"/>
      <c r="Q78" s="17"/>
      <c r="R78" s="18"/>
      <c r="S78" s="18"/>
      <c r="T78" s="19"/>
      <c r="U78" s="17"/>
      <c r="V78" s="18"/>
      <c r="W78" s="18"/>
      <c r="X78" s="19"/>
      <c r="Y78" s="14"/>
      <c r="Z78" s="96"/>
      <c r="AI78" s="247"/>
      <c r="AJ78" s="247"/>
      <c r="AK78" s="248"/>
      <c r="AL78" s="248"/>
      <c r="AM78" s="248"/>
      <c r="AN78" s="248"/>
      <c r="AO78" s="248"/>
      <c r="AP78" s="248"/>
    </row>
    <row r="79" spans="2:42" s="11" customFormat="1" ht="13.5" customHeight="1">
      <c r="B79" s="20"/>
      <c r="C79" s="21"/>
      <c r="D79" s="23"/>
      <c r="E79" s="117" t="s">
        <v>127</v>
      </c>
      <c r="F79" s="118"/>
      <c r="G79" s="119"/>
      <c r="H79" s="119"/>
      <c r="I79" s="119"/>
      <c r="J79" s="119"/>
      <c r="K79" s="119"/>
      <c r="L79" s="119"/>
      <c r="M79" s="123">
        <v>1229173</v>
      </c>
      <c r="N79" s="124"/>
      <c r="O79" s="124"/>
      <c r="P79" s="125"/>
      <c r="Q79" s="17"/>
      <c r="R79" s="18"/>
      <c r="S79" s="18"/>
      <c r="T79" s="19"/>
      <c r="U79" s="17"/>
      <c r="V79" s="18"/>
      <c r="W79" s="18"/>
      <c r="X79" s="19"/>
      <c r="Y79" s="14"/>
      <c r="Z79" s="96"/>
      <c r="AI79" s="247"/>
      <c r="AJ79" s="247"/>
      <c r="AK79" s="248"/>
      <c r="AL79" s="248"/>
      <c r="AM79" s="248"/>
      <c r="AN79" s="248"/>
      <c r="AO79" s="248"/>
      <c r="AP79" s="248"/>
    </row>
    <row r="80" spans="2:42" s="11" customFormat="1" ht="13.5" customHeight="1">
      <c r="B80" s="20"/>
      <c r="C80" s="21"/>
      <c r="D80" s="23"/>
      <c r="E80" s="117" t="s">
        <v>123</v>
      </c>
      <c r="F80" s="118"/>
      <c r="G80" s="119"/>
      <c r="H80" s="119"/>
      <c r="I80" s="119"/>
      <c r="J80" s="119"/>
      <c r="K80" s="119"/>
      <c r="L80" s="119"/>
      <c r="M80" s="123">
        <v>1550312</v>
      </c>
      <c r="N80" s="124"/>
      <c r="O80" s="124"/>
      <c r="P80" s="125"/>
      <c r="Q80" s="17"/>
      <c r="R80" s="18"/>
      <c r="S80" s="18"/>
      <c r="T80" s="19"/>
      <c r="U80" s="17"/>
      <c r="V80" s="18"/>
      <c r="W80" s="18"/>
      <c r="X80" s="19"/>
      <c r="Y80" s="14"/>
      <c r="Z80" s="96"/>
      <c r="AI80" s="247"/>
      <c r="AJ80" s="247"/>
      <c r="AK80" s="248"/>
      <c r="AL80" s="248"/>
      <c r="AM80" s="248"/>
      <c r="AN80" s="248"/>
      <c r="AO80" s="248"/>
      <c r="AP80" s="248"/>
    </row>
    <row r="81" spans="2:42" s="11" customFormat="1" ht="13.5" customHeight="1">
      <c r="B81" s="20"/>
      <c r="C81" s="21"/>
      <c r="D81" s="23"/>
      <c r="E81" s="126" t="s">
        <v>163</v>
      </c>
      <c r="F81" s="127"/>
      <c r="G81" s="128"/>
      <c r="H81" s="128"/>
      <c r="I81" s="128"/>
      <c r="J81" s="128"/>
      <c r="K81" s="128"/>
      <c r="L81" s="128"/>
      <c r="M81" s="129">
        <v>558665</v>
      </c>
      <c r="N81" s="130"/>
      <c r="O81" s="130"/>
      <c r="P81" s="131"/>
      <c r="Q81" s="120"/>
      <c r="R81" s="121"/>
      <c r="S81" s="121"/>
      <c r="T81" s="122"/>
      <c r="U81" s="120"/>
      <c r="V81" s="121"/>
      <c r="W81" s="121"/>
      <c r="X81" s="122"/>
      <c r="Y81" s="14"/>
      <c r="Z81" s="96"/>
      <c r="AI81" s="4"/>
      <c r="AJ81" s="4"/>
      <c r="AK81" s="4"/>
      <c r="AL81" s="4"/>
      <c r="AM81" s="4"/>
      <c r="AN81" s="4"/>
      <c r="AO81" s="4"/>
      <c r="AP81" s="4"/>
    </row>
    <row r="82" spans="2:42" s="11" customFormat="1" ht="13.5" customHeight="1">
      <c r="B82" s="20"/>
      <c r="C82" s="21"/>
      <c r="D82" s="23"/>
      <c r="E82" s="117" t="s">
        <v>128</v>
      </c>
      <c r="F82" s="118"/>
      <c r="G82" s="119"/>
      <c r="H82" s="119"/>
      <c r="I82" s="119"/>
      <c r="J82" s="119"/>
      <c r="K82" s="119"/>
      <c r="L82" s="119"/>
      <c r="M82" s="123">
        <v>244984</v>
      </c>
      <c r="N82" s="124"/>
      <c r="O82" s="124"/>
      <c r="P82" s="125"/>
      <c r="Q82" s="17"/>
      <c r="R82" s="18"/>
      <c r="S82" s="18"/>
      <c r="T82" s="19"/>
      <c r="U82" s="17"/>
      <c r="V82" s="18"/>
      <c r="W82" s="18"/>
      <c r="X82" s="19"/>
      <c r="Y82" s="14"/>
      <c r="Z82" s="96"/>
      <c r="AI82" s="247"/>
      <c r="AJ82" s="247"/>
      <c r="AK82" s="248"/>
      <c r="AL82" s="248"/>
      <c r="AM82" s="248"/>
      <c r="AN82" s="248"/>
      <c r="AO82" s="248"/>
      <c r="AP82" s="248"/>
    </row>
    <row r="83" spans="2:42" s="11" customFormat="1" ht="13.5" customHeight="1">
      <c r="B83" s="20"/>
      <c r="C83" s="21"/>
      <c r="D83" s="23"/>
      <c r="E83" s="126" t="s">
        <v>40</v>
      </c>
      <c r="F83" s="127"/>
      <c r="G83" s="128"/>
      <c r="H83" s="128"/>
      <c r="I83" s="128"/>
      <c r="J83" s="128"/>
      <c r="K83" s="128"/>
      <c r="L83" s="128"/>
      <c r="M83" s="129">
        <v>518187</v>
      </c>
      <c r="N83" s="130"/>
      <c r="O83" s="130"/>
      <c r="P83" s="131"/>
      <c r="Q83" s="120"/>
      <c r="R83" s="121"/>
      <c r="S83" s="121"/>
      <c r="T83" s="122"/>
      <c r="U83" s="120"/>
      <c r="V83" s="121"/>
      <c r="W83" s="121"/>
      <c r="X83" s="122"/>
      <c r="Y83" s="14"/>
      <c r="Z83" s="96"/>
      <c r="AI83" s="4"/>
      <c r="AJ83" s="4"/>
      <c r="AK83" s="4"/>
      <c r="AL83" s="4"/>
      <c r="AM83" s="4"/>
      <c r="AN83" s="4"/>
      <c r="AO83" s="4"/>
      <c r="AP83" s="4"/>
    </row>
    <row r="84" spans="2:42" s="11" customFormat="1" ht="13.5" customHeight="1">
      <c r="B84" s="20"/>
      <c r="C84" s="21"/>
      <c r="D84" s="23"/>
      <c r="E84" s="117" t="s">
        <v>129</v>
      </c>
      <c r="F84" s="118"/>
      <c r="G84" s="119"/>
      <c r="H84" s="119"/>
      <c r="I84" s="119"/>
      <c r="J84" s="119"/>
      <c r="K84" s="119"/>
      <c r="L84" s="119"/>
      <c r="M84" s="123">
        <v>84335</v>
      </c>
      <c r="N84" s="124"/>
      <c r="O84" s="124"/>
      <c r="P84" s="125"/>
      <c r="Q84" s="17"/>
      <c r="R84" s="18"/>
      <c r="S84" s="18"/>
      <c r="T84" s="19"/>
      <c r="U84" s="17"/>
      <c r="V84" s="18"/>
      <c r="W84" s="18"/>
      <c r="X84" s="19"/>
      <c r="Y84" s="14"/>
      <c r="Z84" s="96"/>
      <c r="AI84" s="247"/>
      <c r="AJ84" s="247"/>
      <c r="AK84" s="248"/>
      <c r="AL84" s="248"/>
      <c r="AM84" s="248"/>
      <c r="AN84" s="248"/>
      <c r="AO84" s="248"/>
      <c r="AP84" s="248"/>
    </row>
    <row r="85" spans="2:42" s="11" customFormat="1" ht="13.5" customHeight="1">
      <c r="B85" s="20"/>
      <c r="C85" s="21"/>
      <c r="D85" s="23"/>
      <c r="E85" s="126" t="s">
        <v>130</v>
      </c>
      <c r="F85" s="127"/>
      <c r="G85" s="128"/>
      <c r="H85" s="128"/>
      <c r="I85" s="128"/>
      <c r="J85" s="128"/>
      <c r="K85" s="128"/>
      <c r="L85" s="128"/>
      <c r="M85" s="129">
        <v>19260</v>
      </c>
      <c r="N85" s="130"/>
      <c r="O85" s="130"/>
      <c r="P85" s="131"/>
      <c r="Q85" s="120"/>
      <c r="R85" s="121"/>
      <c r="S85" s="121"/>
      <c r="T85" s="122"/>
      <c r="U85" s="120"/>
      <c r="V85" s="121"/>
      <c r="W85" s="121"/>
      <c r="X85" s="122"/>
      <c r="Y85" s="14"/>
      <c r="Z85" s="96"/>
      <c r="AI85" s="4"/>
      <c r="AJ85" s="4"/>
      <c r="AK85" s="4"/>
      <c r="AL85" s="4"/>
      <c r="AM85" s="4"/>
      <c r="AN85" s="4"/>
      <c r="AO85" s="4"/>
      <c r="AP85" s="4"/>
    </row>
    <row r="86" spans="2:42" s="11" customFormat="1" ht="13.5" customHeight="1">
      <c r="B86" s="20"/>
      <c r="C86" s="21"/>
      <c r="D86" s="23"/>
      <c r="E86" s="117" t="s">
        <v>131</v>
      </c>
      <c r="F86" s="118"/>
      <c r="G86" s="119"/>
      <c r="H86" s="119"/>
      <c r="I86" s="119"/>
      <c r="J86" s="119"/>
      <c r="K86" s="119"/>
      <c r="L86" s="119"/>
      <c r="M86" s="123">
        <v>2429357</v>
      </c>
      <c r="N86" s="124"/>
      <c r="O86" s="124"/>
      <c r="P86" s="125"/>
      <c r="Q86" s="17"/>
      <c r="R86" s="18"/>
      <c r="S86" s="18"/>
      <c r="T86" s="19"/>
      <c r="U86" s="17"/>
      <c r="V86" s="18"/>
      <c r="W86" s="18"/>
      <c r="X86" s="19"/>
      <c r="Y86" s="14"/>
      <c r="Z86" s="96"/>
      <c r="AI86" s="247"/>
      <c r="AJ86" s="247"/>
      <c r="AK86" s="248"/>
      <c r="AL86" s="248"/>
      <c r="AM86" s="248"/>
      <c r="AN86" s="248"/>
      <c r="AO86" s="248"/>
      <c r="AP86" s="248"/>
    </row>
    <row r="87" spans="2:42" s="11" customFormat="1" ht="13.5" customHeight="1">
      <c r="B87" s="20"/>
      <c r="C87" s="21"/>
      <c r="D87" s="23"/>
      <c r="E87" s="117" t="s">
        <v>132</v>
      </c>
      <c r="F87" s="118"/>
      <c r="G87" s="119"/>
      <c r="H87" s="119"/>
      <c r="I87" s="119"/>
      <c r="J87" s="119"/>
      <c r="K87" s="119"/>
      <c r="L87" s="119"/>
      <c r="M87" s="123">
        <v>262562</v>
      </c>
      <c r="N87" s="124"/>
      <c r="O87" s="124"/>
      <c r="P87" s="125"/>
      <c r="Q87" s="17"/>
      <c r="R87" s="18"/>
      <c r="S87" s="18"/>
      <c r="T87" s="19"/>
      <c r="U87" s="17"/>
      <c r="V87" s="18"/>
      <c r="W87" s="18"/>
      <c r="X87" s="19"/>
      <c r="Y87" s="14"/>
      <c r="Z87" s="96"/>
      <c r="AI87" s="247"/>
      <c r="AJ87" s="247"/>
      <c r="AK87" s="248"/>
      <c r="AL87" s="248"/>
      <c r="AM87" s="248"/>
      <c r="AN87" s="248"/>
      <c r="AO87" s="248"/>
      <c r="AP87" s="248"/>
    </row>
    <row r="88" spans="2:42" s="11" customFormat="1" ht="13.5" customHeight="1">
      <c r="B88" s="20"/>
      <c r="C88" s="21"/>
      <c r="D88" s="23"/>
      <c r="E88" s="126" t="s">
        <v>133</v>
      </c>
      <c r="F88" s="127"/>
      <c r="G88" s="128"/>
      <c r="H88" s="128"/>
      <c r="I88" s="128"/>
      <c r="J88" s="128"/>
      <c r="K88" s="128"/>
      <c r="L88" s="128"/>
      <c r="M88" s="129">
        <v>1614176</v>
      </c>
      <c r="N88" s="130"/>
      <c r="O88" s="130"/>
      <c r="P88" s="131"/>
      <c r="Q88" s="120"/>
      <c r="R88" s="121"/>
      <c r="S88" s="121"/>
      <c r="T88" s="122"/>
      <c r="U88" s="120"/>
      <c r="V88" s="121"/>
      <c r="W88" s="121"/>
      <c r="X88" s="122"/>
      <c r="Y88" s="14"/>
      <c r="Z88" s="96"/>
      <c r="AI88" s="4"/>
      <c r="AJ88" s="4"/>
      <c r="AK88" s="4"/>
      <c r="AL88" s="4"/>
      <c r="AM88" s="4"/>
      <c r="AN88" s="4"/>
      <c r="AO88" s="4"/>
      <c r="AP88" s="4"/>
    </row>
    <row r="89" spans="2:42" s="11" customFormat="1" ht="13.5" customHeight="1">
      <c r="B89" s="20"/>
      <c r="C89" s="21"/>
      <c r="D89" s="23"/>
      <c r="E89" s="117" t="s">
        <v>134</v>
      </c>
      <c r="F89" s="118"/>
      <c r="G89" s="119"/>
      <c r="H89" s="119"/>
      <c r="I89" s="119"/>
      <c r="J89" s="119"/>
      <c r="K89" s="119"/>
      <c r="L89" s="119"/>
      <c r="M89" s="123">
        <v>8370</v>
      </c>
      <c r="N89" s="124"/>
      <c r="O89" s="124"/>
      <c r="P89" s="125"/>
      <c r="Q89" s="17"/>
      <c r="R89" s="18"/>
      <c r="S89" s="18"/>
      <c r="T89" s="19"/>
      <c r="U89" s="17"/>
      <c r="V89" s="18"/>
      <c r="W89" s="18"/>
      <c r="X89" s="19"/>
      <c r="Y89" s="14"/>
      <c r="Z89" s="96"/>
      <c r="AI89" s="247"/>
      <c r="AJ89" s="247"/>
      <c r="AK89" s="248"/>
      <c r="AL89" s="248"/>
      <c r="AM89" s="248"/>
      <c r="AN89" s="248"/>
      <c r="AO89" s="248"/>
      <c r="AP89" s="248"/>
    </row>
    <row r="90" spans="2:42" s="11" customFormat="1" ht="13.5" customHeight="1">
      <c r="B90" s="20"/>
      <c r="C90" s="21"/>
      <c r="D90" s="23"/>
      <c r="E90" s="126" t="s">
        <v>135</v>
      </c>
      <c r="F90" s="127"/>
      <c r="G90" s="128"/>
      <c r="H90" s="128"/>
      <c r="I90" s="128"/>
      <c r="J90" s="128"/>
      <c r="K90" s="128"/>
      <c r="L90" s="128"/>
      <c r="M90" s="129">
        <v>231300</v>
      </c>
      <c r="N90" s="130"/>
      <c r="O90" s="130"/>
      <c r="P90" s="131"/>
      <c r="Q90" s="120"/>
      <c r="R90" s="121"/>
      <c r="S90" s="121"/>
      <c r="T90" s="122"/>
      <c r="U90" s="120"/>
      <c r="V90" s="121"/>
      <c r="W90" s="121"/>
      <c r="X90" s="122"/>
      <c r="Y90" s="14"/>
      <c r="Z90" s="96"/>
      <c r="AI90" s="4"/>
      <c r="AJ90" s="4"/>
      <c r="AK90" s="4"/>
      <c r="AL90" s="4"/>
      <c r="AM90" s="4"/>
      <c r="AN90" s="4"/>
      <c r="AO90" s="4"/>
      <c r="AP90" s="4"/>
    </row>
    <row r="91" spans="2:42" s="11" customFormat="1" ht="13.5" customHeight="1">
      <c r="B91" s="20"/>
      <c r="C91" s="21"/>
      <c r="D91" s="23"/>
      <c r="E91" s="117" t="s">
        <v>41</v>
      </c>
      <c r="F91" s="118"/>
      <c r="G91" s="119"/>
      <c r="H91" s="119"/>
      <c r="I91" s="119"/>
      <c r="J91" s="119"/>
      <c r="K91" s="119"/>
      <c r="L91" s="119"/>
      <c r="M91" s="123">
        <v>1113570</v>
      </c>
      <c r="N91" s="124"/>
      <c r="O91" s="124"/>
      <c r="P91" s="125"/>
      <c r="Q91" s="17"/>
      <c r="R91" s="18"/>
      <c r="S91" s="18"/>
      <c r="T91" s="19"/>
      <c r="U91" s="17"/>
      <c r="V91" s="18"/>
      <c r="W91" s="18"/>
      <c r="X91" s="19"/>
      <c r="Y91" s="14"/>
      <c r="Z91" s="96"/>
      <c r="AI91" s="247"/>
      <c r="AJ91" s="247"/>
      <c r="AK91" s="248"/>
      <c r="AL91" s="248"/>
      <c r="AM91" s="248"/>
      <c r="AN91" s="248"/>
      <c r="AO91" s="248"/>
      <c r="AP91" s="248"/>
    </row>
    <row r="92" spans="2:42" s="11" customFormat="1" ht="13.5" customHeight="1">
      <c r="B92" s="20"/>
      <c r="C92" s="21"/>
      <c r="D92" s="23"/>
      <c r="E92" s="126" t="s">
        <v>42</v>
      </c>
      <c r="F92" s="127"/>
      <c r="G92" s="128"/>
      <c r="H92" s="128"/>
      <c r="I92" s="128"/>
      <c r="J92" s="128"/>
      <c r="K92" s="128"/>
      <c r="L92" s="128"/>
      <c r="M92" s="129">
        <v>420832</v>
      </c>
      <c r="N92" s="130"/>
      <c r="O92" s="130"/>
      <c r="P92" s="131"/>
      <c r="Q92" s="120"/>
      <c r="R92" s="121"/>
      <c r="S92" s="121"/>
      <c r="T92" s="122"/>
      <c r="U92" s="120"/>
      <c r="V92" s="121"/>
      <c r="W92" s="121"/>
      <c r="X92" s="122"/>
      <c r="Y92" s="14"/>
      <c r="Z92" s="96"/>
      <c r="AI92" s="4"/>
      <c r="AJ92" s="4"/>
      <c r="AK92" s="4"/>
      <c r="AL92" s="4"/>
      <c r="AM92" s="4"/>
      <c r="AN92" s="4"/>
      <c r="AO92" s="4"/>
      <c r="AP92" s="4"/>
    </row>
    <row r="93" spans="2:42" s="11" customFormat="1" ht="13.5" customHeight="1">
      <c r="B93" s="20"/>
      <c r="C93" s="21"/>
      <c r="D93" s="23"/>
      <c r="E93" s="117" t="s">
        <v>136</v>
      </c>
      <c r="F93" s="118"/>
      <c r="G93" s="119"/>
      <c r="H93" s="119"/>
      <c r="I93" s="119"/>
      <c r="J93" s="119"/>
      <c r="K93" s="119"/>
      <c r="L93" s="119"/>
      <c r="M93" s="123">
        <v>1516792</v>
      </c>
      <c r="N93" s="124"/>
      <c r="O93" s="124"/>
      <c r="P93" s="125"/>
      <c r="Q93" s="17"/>
      <c r="R93" s="18"/>
      <c r="S93" s="18"/>
      <c r="T93" s="19"/>
      <c r="U93" s="17"/>
      <c r="V93" s="18"/>
      <c r="W93" s="18"/>
      <c r="X93" s="19"/>
      <c r="Y93" s="14"/>
      <c r="Z93" s="96"/>
      <c r="AI93" s="247"/>
      <c r="AJ93" s="247"/>
      <c r="AK93" s="248"/>
      <c r="AL93" s="248"/>
      <c r="AM93" s="248"/>
      <c r="AN93" s="248"/>
      <c r="AO93" s="248"/>
      <c r="AP93" s="248"/>
    </row>
    <row r="94" spans="2:42" s="11" customFormat="1" ht="13.5" customHeight="1">
      <c r="B94" s="20"/>
      <c r="C94" s="21"/>
      <c r="D94" s="23"/>
      <c r="E94" s="117" t="s">
        <v>137</v>
      </c>
      <c r="F94" s="118"/>
      <c r="G94" s="119"/>
      <c r="H94" s="119"/>
      <c r="I94" s="119"/>
      <c r="J94" s="119"/>
      <c r="K94" s="119"/>
      <c r="L94" s="119"/>
      <c r="M94" s="123">
        <v>12000</v>
      </c>
      <c r="N94" s="124"/>
      <c r="O94" s="124"/>
      <c r="P94" s="125"/>
      <c r="Q94" s="17"/>
      <c r="R94" s="18"/>
      <c r="S94" s="18"/>
      <c r="T94" s="19"/>
      <c r="U94" s="17"/>
      <c r="V94" s="18"/>
      <c r="W94" s="18"/>
      <c r="X94" s="19"/>
      <c r="Y94" s="14"/>
      <c r="Z94" s="96"/>
      <c r="AI94" s="247"/>
      <c r="AJ94" s="247"/>
      <c r="AK94" s="248"/>
      <c r="AL94" s="248"/>
      <c r="AM94" s="248"/>
      <c r="AN94" s="248"/>
      <c r="AO94" s="248"/>
      <c r="AP94" s="248"/>
    </row>
    <row r="95" spans="2:42" s="11" customFormat="1" ht="13.5" customHeight="1">
      <c r="B95" s="20"/>
      <c r="C95" s="21"/>
      <c r="D95" s="23"/>
      <c r="E95" s="126" t="s">
        <v>138</v>
      </c>
      <c r="F95" s="127"/>
      <c r="G95" s="128"/>
      <c r="H95" s="128"/>
      <c r="I95" s="128"/>
      <c r="J95" s="128"/>
      <c r="K95" s="128"/>
      <c r="L95" s="128"/>
      <c r="M95" s="129">
        <v>37100</v>
      </c>
      <c r="N95" s="130"/>
      <c r="O95" s="130"/>
      <c r="P95" s="131"/>
      <c r="Q95" s="120"/>
      <c r="R95" s="121"/>
      <c r="S95" s="121"/>
      <c r="T95" s="122"/>
      <c r="U95" s="120"/>
      <c r="V95" s="121"/>
      <c r="W95" s="121"/>
      <c r="X95" s="122"/>
      <c r="Y95" s="14"/>
      <c r="Z95" s="96"/>
      <c r="AI95" s="4"/>
      <c r="AJ95" s="4"/>
      <c r="AK95" s="4"/>
      <c r="AL95" s="4"/>
      <c r="AM95" s="4"/>
      <c r="AN95" s="4"/>
      <c r="AO95" s="4"/>
      <c r="AP95" s="4"/>
    </row>
    <row r="96" spans="2:42" s="11" customFormat="1" ht="13.5" customHeight="1">
      <c r="B96" s="20"/>
      <c r="C96" s="21"/>
      <c r="D96" s="23"/>
      <c r="E96" s="117" t="s">
        <v>139</v>
      </c>
      <c r="F96" s="118"/>
      <c r="G96" s="119"/>
      <c r="H96" s="119"/>
      <c r="I96" s="119"/>
      <c r="J96" s="119"/>
      <c r="K96" s="119"/>
      <c r="L96" s="119"/>
      <c r="M96" s="123">
        <v>269686</v>
      </c>
      <c r="N96" s="124"/>
      <c r="O96" s="124"/>
      <c r="P96" s="125"/>
      <c r="Q96" s="17"/>
      <c r="R96" s="18"/>
      <c r="S96" s="18"/>
      <c r="T96" s="19"/>
      <c r="U96" s="17"/>
      <c r="V96" s="18"/>
      <c r="W96" s="18"/>
      <c r="X96" s="19"/>
      <c r="Y96" s="14"/>
      <c r="Z96" s="96"/>
      <c r="AI96" s="247"/>
      <c r="AJ96" s="247"/>
      <c r="AK96" s="248"/>
      <c r="AL96" s="248"/>
      <c r="AM96" s="248"/>
      <c r="AN96" s="248"/>
      <c r="AO96" s="248"/>
      <c r="AP96" s="248"/>
    </row>
    <row r="97" spans="2:42" s="11" customFormat="1" ht="13.5" customHeight="1">
      <c r="B97" s="20"/>
      <c r="C97" s="21"/>
      <c r="D97" s="23"/>
      <c r="E97" s="117" t="s">
        <v>142</v>
      </c>
      <c r="F97" s="118"/>
      <c r="G97" s="119"/>
      <c r="H97" s="119"/>
      <c r="I97" s="119"/>
      <c r="J97" s="119"/>
      <c r="K97" s="119"/>
      <c r="L97" s="119"/>
      <c r="M97" s="123">
        <v>63144</v>
      </c>
      <c r="N97" s="124"/>
      <c r="O97" s="124"/>
      <c r="P97" s="125"/>
      <c r="Q97" s="17"/>
      <c r="R97" s="18"/>
      <c r="S97" s="18"/>
      <c r="T97" s="19"/>
      <c r="U97" s="17"/>
      <c r="V97" s="18"/>
      <c r="W97" s="18"/>
      <c r="X97" s="19"/>
      <c r="Y97" s="14"/>
      <c r="Z97" s="96"/>
      <c r="AI97" s="247"/>
      <c r="AJ97" s="247"/>
      <c r="AK97" s="248"/>
      <c r="AL97" s="248"/>
      <c r="AM97" s="248"/>
      <c r="AN97" s="248"/>
      <c r="AO97" s="248"/>
      <c r="AP97" s="248"/>
    </row>
    <row r="98" spans="2:42" s="11" customFormat="1" ht="13.5" customHeight="1">
      <c r="B98" s="20"/>
      <c r="C98" s="21"/>
      <c r="D98" s="23"/>
      <c r="E98" s="126" t="s">
        <v>143</v>
      </c>
      <c r="F98" s="127"/>
      <c r="G98" s="128"/>
      <c r="H98" s="128"/>
      <c r="I98" s="128"/>
      <c r="J98" s="128"/>
      <c r="K98" s="128"/>
      <c r="L98" s="128"/>
      <c r="M98" s="129">
        <v>7182</v>
      </c>
      <c r="N98" s="130"/>
      <c r="O98" s="130"/>
      <c r="P98" s="131"/>
      <c r="Q98" s="120"/>
      <c r="R98" s="121"/>
      <c r="S98" s="121"/>
      <c r="T98" s="122"/>
      <c r="U98" s="120"/>
      <c r="V98" s="121"/>
      <c r="W98" s="121"/>
      <c r="X98" s="122"/>
      <c r="Y98" s="14"/>
      <c r="Z98" s="96"/>
    </row>
    <row r="99" spans="2:42" s="11" customFormat="1" ht="13.5" customHeight="1">
      <c r="B99" s="20"/>
      <c r="C99" s="21"/>
      <c r="D99" s="23"/>
      <c r="E99" s="126" t="s">
        <v>144</v>
      </c>
      <c r="F99" s="127"/>
      <c r="G99" s="128"/>
      <c r="H99" s="128"/>
      <c r="I99" s="128"/>
      <c r="J99" s="128"/>
      <c r="K99" s="128"/>
      <c r="L99" s="128"/>
      <c r="M99" s="129">
        <v>22407</v>
      </c>
      <c r="N99" s="130"/>
      <c r="O99" s="130"/>
      <c r="P99" s="131"/>
      <c r="Q99" s="120"/>
      <c r="R99" s="121"/>
      <c r="S99" s="121"/>
      <c r="T99" s="122"/>
      <c r="U99" s="120"/>
      <c r="V99" s="121"/>
      <c r="W99" s="121"/>
      <c r="X99" s="122"/>
      <c r="Y99" s="14"/>
      <c r="Z99" s="96"/>
    </row>
    <row r="100" spans="2:42" s="11" customFormat="1" ht="13.5" customHeight="1">
      <c r="B100" s="20"/>
      <c r="C100" s="21"/>
      <c r="D100" s="23"/>
      <c r="E100" s="126" t="s">
        <v>145</v>
      </c>
      <c r="F100" s="127"/>
      <c r="G100" s="128"/>
      <c r="H100" s="128"/>
      <c r="I100" s="128"/>
      <c r="J100" s="128"/>
      <c r="K100" s="128"/>
      <c r="L100" s="128"/>
      <c r="M100" s="129">
        <v>6186</v>
      </c>
      <c r="N100" s="130"/>
      <c r="O100" s="130"/>
      <c r="P100" s="131"/>
      <c r="Q100" s="120"/>
      <c r="R100" s="121"/>
      <c r="S100" s="121"/>
      <c r="T100" s="122"/>
      <c r="U100" s="120"/>
      <c r="V100" s="121"/>
      <c r="W100" s="121"/>
      <c r="X100" s="122"/>
      <c r="Y100" s="14"/>
      <c r="Z100" s="96"/>
    </row>
    <row r="101" spans="2:42" s="11" customFormat="1" ht="13.5" customHeight="1">
      <c r="B101" s="20"/>
      <c r="C101" s="21"/>
      <c r="D101" s="23"/>
      <c r="E101" s="126" t="s">
        <v>146</v>
      </c>
      <c r="F101" s="127"/>
      <c r="G101" s="128"/>
      <c r="H101" s="128"/>
      <c r="I101" s="128"/>
      <c r="J101" s="128"/>
      <c r="K101" s="128"/>
      <c r="L101" s="128"/>
      <c r="M101" s="129">
        <v>207122</v>
      </c>
      <c r="N101" s="130"/>
      <c r="O101" s="130"/>
      <c r="P101" s="131"/>
      <c r="Q101" s="120"/>
      <c r="R101" s="121"/>
      <c r="S101" s="121"/>
      <c r="T101" s="122"/>
      <c r="U101" s="120"/>
      <c r="V101" s="121"/>
      <c r="W101" s="121"/>
      <c r="X101" s="122"/>
      <c r="Y101" s="14"/>
      <c r="Z101" s="96"/>
    </row>
    <row r="102" spans="2:42" s="11" customFormat="1" ht="13.5" customHeight="1">
      <c r="B102" s="20"/>
      <c r="C102" s="21"/>
      <c r="D102" s="24"/>
      <c r="E102" s="238" t="s">
        <v>23</v>
      </c>
      <c r="F102" s="238"/>
      <c r="G102" s="239"/>
      <c r="H102" s="239"/>
      <c r="I102" s="239"/>
      <c r="J102" s="239"/>
      <c r="K102" s="239"/>
      <c r="L102" s="239"/>
      <c r="M102" s="203">
        <f>SUM(M71:P101)</f>
        <v>17460964</v>
      </c>
      <c r="N102" s="204"/>
      <c r="O102" s="204"/>
      <c r="P102" s="205"/>
      <c r="Q102" s="120"/>
      <c r="R102" s="121"/>
      <c r="S102" s="121"/>
      <c r="T102" s="122"/>
      <c r="U102" s="120"/>
      <c r="V102" s="121"/>
      <c r="W102" s="121"/>
      <c r="X102" s="122"/>
      <c r="Y102" s="14"/>
      <c r="Z102" s="96"/>
    </row>
    <row r="103" spans="2:42" s="11" customFormat="1" ht="13.5" customHeight="1">
      <c r="B103" s="20"/>
      <c r="C103" s="21"/>
      <c r="D103" s="200" t="s">
        <v>27</v>
      </c>
      <c r="E103" s="201"/>
      <c r="F103" s="201"/>
      <c r="G103" s="201"/>
      <c r="H103" s="206"/>
      <c r="I103" s="206"/>
      <c r="J103" s="206"/>
      <c r="K103" s="206"/>
      <c r="L103" s="206"/>
      <c r="M103" s="180"/>
      <c r="N103" s="181"/>
      <c r="O103" s="181"/>
      <c r="P103" s="182"/>
      <c r="Q103" s="141">
        <f>+M69+M102</f>
        <v>34443374</v>
      </c>
      <c r="R103" s="142"/>
      <c r="S103" s="142"/>
      <c r="T103" s="143"/>
      <c r="U103" s="120"/>
      <c r="V103" s="121"/>
      <c r="W103" s="121"/>
      <c r="X103" s="122"/>
      <c r="Y103" s="14"/>
      <c r="Z103" s="96"/>
    </row>
    <row r="104" spans="2:42" s="11" customFormat="1" ht="13.5" customHeight="1">
      <c r="B104" s="237" t="s">
        <v>28</v>
      </c>
      <c r="C104" s="238"/>
      <c r="D104" s="238"/>
      <c r="E104" s="238"/>
      <c r="F104" s="238"/>
      <c r="G104" s="238"/>
      <c r="H104" s="239"/>
      <c r="I104" s="239"/>
      <c r="J104" s="239"/>
      <c r="K104" s="239"/>
      <c r="L104" s="239"/>
      <c r="M104" s="229"/>
      <c r="N104" s="230"/>
      <c r="O104" s="230"/>
      <c r="P104" s="231"/>
      <c r="Q104" s="229"/>
      <c r="R104" s="230"/>
      <c r="S104" s="230"/>
      <c r="T104" s="231"/>
      <c r="U104" s="141">
        <f>+Q62+Q103</f>
        <v>106561059</v>
      </c>
      <c r="V104" s="142"/>
      <c r="W104" s="142"/>
      <c r="X104" s="143"/>
      <c r="Y104" s="14"/>
      <c r="Z104" s="96"/>
    </row>
    <row r="105" spans="2:42" s="11" customFormat="1" ht="13.5" customHeight="1">
      <c r="B105" s="25" t="s">
        <v>50</v>
      </c>
      <c r="C105" s="26"/>
      <c r="D105" s="138" t="s">
        <v>51</v>
      </c>
      <c r="E105" s="139"/>
      <c r="F105" s="139"/>
      <c r="G105" s="139"/>
      <c r="H105" s="139"/>
      <c r="I105" s="139"/>
      <c r="J105" s="139"/>
      <c r="K105" s="139"/>
      <c r="L105" s="138"/>
      <c r="M105" s="232"/>
      <c r="N105" s="230"/>
      <c r="O105" s="230"/>
      <c r="P105" s="233"/>
      <c r="Q105" s="232"/>
      <c r="R105" s="230"/>
      <c r="S105" s="230"/>
      <c r="T105" s="233"/>
      <c r="U105" s="234">
        <f>U23-U104</f>
        <v>5125177</v>
      </c>
      <c r="V105" s="235"/>
      <c r="W105" s="235"/>
      <c r="X105" s="236"/>
      <c r="Y105" s="14"/>
      <c r="Z105" s="96"/>
    </row>
    <row r="106" spans="2:42" s="11" customFormat="1" ht="13.5" customHeight="1">
      <c r="B106" s="194" t="s">
        <v>52</v>
      </c>
      <c r="C106" s="195"/>
      <c r="D106" s="195"/>
      <c r="E106" s="195"/>
      <c r="F106" s="195"/>
      <c r="G106" s="195"/>
      <c r="H106" s="196"/>
      <c r="I106" s="196"/>
      <c r="J106" s="196"/>
      <c r="K106" s="196"/>
      <c r="L106" s="196"/>
      <c r="M106" s="120"/>
      <c r="N106" s="121"/>
      <c r="O106" s="121"/>
      <c r="P106" s="122"/>
      <c r="Q106" s="120"/>
      <c r="R106" s="121"/>
      <c r="S106" s="121"/>
      <c r="T106" s="122"/>
      <c r="U106" s="120"/>
      <c r="V106" s="121"/>
      <c r="W106" s="121"/>
      <c r="X106" s="122"/>
      <c r="Y106" s="14"/>
      <c r="Z106" s="96"/>
    </row>
    <row r="107" spans="2:42" s="11" customFormat="1" ht="13.5" customHeight="1">
      <c r="B107" s="20"/>
      <c r="C107" s="21" t="s">
        <v>15</v>
      </c>
      <c r="D107" s="117" t="s">
        <v>167</v>
      </c>
      <c r="E107" s="118"/>
      <c r="F107" s="118"/>
      <c r="G107" s="118"/>
      <c r="H107" s="119"/>
      <c r="I107" s="119"/>
      <c r="J107" s="119"/>
      <c r="K107" s="119"/>
      <c r="L107" s="119"/>
      <c r="M107" s="135"/>
      <c r="N107" s="136"/>
      <c r="O107" s="136"/>
      <c r="P107" s="137"/>
      <c r="Q107" s="218">
        <v>252</v>
      </c>
      <c r="R107" s="219"/>
      <c r="S107" s="219"/>
      <c r="T107" s="220"/>
      <c r="U107" s="221"/>
      <c r="V107" s="222"/>
      <c r="W107" s="222"/>
      <c r="X107" s="223"/>
      <c r="Y107" s="14"/>
      <c r="Z107" s="96"/>
    </row>
    <row r="108" spans="2:42" s="11" customFormat="1" ht="13.5" customHeight="1">
      <c r="B108" s="237" t="s">
        <v>53</v>
      </c>
      <c r="C108" s="238"/>
      <c r="D108" s="238"/>
      <c r="E108" s="238"/>
      <c r="F108" s="238"/>
      <c r="G108" s="238"/>
      <c r="H108" s="239"/>
      <c r="I108" s="239"/>
      <c r="J108" s="239"/>
      <c r="K108" s="239"/>
      <c r="L108" s="239"/>
      <c r="M108" s="229"/>
      <c r="N108" s="230"/>
      <c r="O108" s="230"/>
      <c r="P108" s="231"/>
      <c r="Q108" s="240"/>
      <c r="R108" s="235"/>
      <c r="S108" s="235"/>
      <c r="T108" s="236"/>
      <c r="U108" s="229">
        <f>SUM(Q107)</f>
        <v>252</v>
      </c>
      <c r="V108" s="230"/>
      <c r="W108" s="230"/>
      <c r="X108" s="231"/>
      <c r="Y108" s="14"/>
      <c r="Z108" s="96"/>
    </row>
    <row r="109" spans="2:42" s="11" customFormat="1" ht="13.5" customHeight="1">
      <c r="B109" s="194" t="s">
        <v>54</v>
      </c>
      <c r="C109" s="195"/>
      <c r="D109" s="195"/>
      <c r="E109" s="195"/>
      <c r="F109" s="195"/>
      <c r="G109" s="195"/>
      <c r="H109" s="196"/>
      <c r="I109" s="196"/>
      <c r="J109" s="196"/>
      <c r="K109" s="196"/>
      <c r="L109" s="196"/>
      <c r="M109" s="120"/>
      <c r="N109" s="121"/>
      <c r="O109" s="121"/>
      <c r="P109" s="122"/>
      <c r="Q109" s="120"/>
      <c r="R109" s="121"/>
      <c r="S109" s="121"/>
      <c r="T109" s="122"/>
      <c r="U109" s="120"/>
      <c r="V109" s="121"/>
      <c r="W109" s="121"/>
      <c r="X109" s="122"/>
      <c r="Y109" s="14"/>
      <c r="Z109" s="96"/>
    </row>
    <row r="110" spans="2:42" s="11" customFormat="1" ht="13.5" customHeight="1">
      <c r="B110" s="20"/>
      <c r="C110" s="21" t="s">
        <v>15</v>
      </c>
      <c r="D110" s="117" t="s">
        <v>168</v>
      </c>
      <c r="E110" s="118"/>
      <c r="F110" s="118"/>
      <c r="G110" s="118"/>
      <c r="H110" s="119"/>
      <c r="I110" s="119"/>
      <c r="J110" s="119"/>
      <c r="K110" s="119"/>
      <c r="L110" s="119"/>
      <c r="M110" s="135"/>
      <c r="N110" s="136"/>
      <c r="O110" s="136"/>
      <c r="P110" s="137"/>
      <c r="Q110" s="135">
        <v>156256</v>
      </c>
      <c r="R110" s="136"/>
      <c r="S110" s="136"/>
      <c r="T110" s="137"/>
      <c r="U110" s="221"/>
      <c r="V110" s="222"/>
      <c r="W110" s="222"/>
      <c r="X110" s="223"/>
      <c r="Y110" s="14"/>
      <c r="Z110" s="96"/>
    </row>
    <row r="111" spans="2:42" s="11" customFormat="1" ht="13.5" customHeight="1">
      <c r="B111" s="20"/>
      <c r="C111" s="21" t="s">
        <v>9</v>
      </c>
      <c r="D111" s="117" t="s">
        <v>169</v>
      </c>
      <c r="E111" s="118"/>
      <c r="F111" s="118"/>
      <c r="G111" s="118"/>
      <c r="H111" s="119"/>
      <c r="I111" s="119"/>
      <c r="J111" s="119"/>
      <c r="K111" s="119"/>
      <c r="L111" s="119"/>
      <c r="M111" s="135"/>
      <c r="N111" s="136"/>
      <c r="O111" s="136"/>
      <c r="P111" s="137"/>
      <c r="Q111" s="244">
        <v>7500000</v>
      </c>
      <c r="R111" s="245"/>
      <c r="S111" s="245"/>
      <c r="T111" s="246"/>
      <c r="U111" s="221"/>
      <c r="V111" s="222"/>
      <c r="W111" s="222"/>
      <c r="X111" s="223"/>
      <c r="Y111" s="14"/>
      <c r="Z111" s="96"/>
    </row>
    <row r="112" spans="2:42" s="11" customFormat="1" ht="13.5" customHeight="1">
      <c r="B112" s="237" t="s">
        <v>55</v>
      </c>
      <c r="C112" s="238"/>
      <c r="D112" s="238"/>
      <c r="E112" s="238"/>
      <c r="F112" s="238"/>
      <c r="G112" s="238"/>
      <c r="H112" s="239"/>
      <c r="I112" s="239"/>
      <c r="J112" s="239"/>
      <c r="K112" s="239"/>
      <c r="L112" s="239"/>
      <c r="M112" s="229"/>
      <c r="N112" s="230"/>
      <c r="O112" s="230"/>
      <c r="P112" s="231"/>
      <c r="Q112" s="229"/>
      <c r="R112" s="230"/>
      <c r="S112" s="230"/>
      <c r="T112" s="231"/>
      <c r="U112" s="241">
        <f>SUM(Q110:T111)</f>
        <v>7656256</v>
      </c>
      <c r="V112" s="242"/>
      <c r="W112" s="242"/>
      <c r="X112" s="243"/>
      <c r="Y112" s="14"/>
      <c r="Z112" s="96"/>
    </row>
    <row r="113" spans="2:26" s="11" customFormat="1" ht="13.5" customHeight="1">
      <c r="B113" s="88"/>
      <c r="C113" s="89"/>
      <c r="D113" s="138" t="s">
        <v>110</v>
      </c>
      <c r="E113" s="139"/>
      <c r="F113" s="139"/>
      <c r="G113" s="139"/>
      <c r="H113" s="139"/>
      <c r="I113" s="139"/>
      <c r="J113" s="139"/>
      <c r="K113" s="139"/>
      <c r="L113" s="140"/>
      <c r="M113" s="85"/>
      <c r="N113" s="86"/>
      <c r="O113" s="86"/>
      <c r="P113" s="87"/>
      <c r="Q113" s="85"/>
      <c r="R113" s="86"/>
      <c r="S113" s="86"/>
      <c r="T113" s="87"/>
      <c r="U113" s="144">
        <f>U105+U108-U112</f>
        <v>-2530827</v>
      </c>
      <c r="V113" s="145"/>
      <c r="W113" s="145"/>
      <c r="X113" s="146"/>
      <c r="Y113" s="14"/>
      <c r="Z113" s="96"/>
    </row>
    <row r="114" spans="2:26" s="11" customFormat="1" ht="13.5" customHeight="1">
      <c r="B114" s="88"/>
      <c r="C114" s="89"/>
      <c r="D114" s="138" t="s">
        <v>111</v>
      </c>
      <c r="E114" s="139"/>
      <c r="F114" s="139"/>
      <c r="G114" s="139"/>
      <c r="H114" s="139"/>
      <c r="I114" s="139"/>
      <c r="J114" s="139"/>
      <c r="K114" s="139"/>
      <c r="L114" s="140"/>
      <c r="M114" s="85"/>
      <c r="N114" s="86"/>
      <c r="O114" s="86"/>
      <c r="P114" s="87"/>
      <c r="Q114" s="85"/>
      <c r="R114" s="86"/>
      <c r="S114" s="86"/>
      <c r="T114" s="87"/>
      <c r="U114" s="141">
        <v>895935</v>
      </c>
      <c r="V114" s="142"/>
      <c r="W114" s="142"/>
      <c r="X114" s="143"/>
      <c r="Y114" s="14"/>
      <c r="Z114" s="96"/>
    </row>
    <row r="115" spans="2:26" s="11" customFormat="1" ht="13.5" customHeight="1">
      <c r="B115" s="25" t="s">
        <v>29</v>
      </c>
      <c r="C115" s="26"/>
      <c r="D115" s="138" t="s">
        <v>30</v>
      </c>
      <c r="E115" s="139"/>
      <c r="F115" s="139"/>
      <c r="G115" s="139"/>
      <c r="H115" s="139"/>
      <c r="I115" s="139"/>
      <c r="J115" s="139"/>
      <c r="K115" s="139"/>
      <c r="L115" s="140"/>
      <c r="M115" s="180"/>
      <c r="N115" s="181"/>
      <c r="O115" s="181"/>
      <c r="P115" s="182"/>
      <c r="Q115" s="180"/>
      <c r="R115" s="181"/>
      <c r="S115" s="181"/>
      <c r="T115" s="182"/>
      <c r="U115" s="180">
        <f>U113-U114</f>
        <v>-3426762</v>
      </c>
      <c r="V115" s="181"/>
      <c r="W115" s="181"/>
      <c r="X115" s="182"/>
      <c r="Y115" s="14"/>
      <c r="Z115" s="96"/>
    </row>
    <row r="116" spans="2:26" s="11" customFormat="1" ht="13.5" customHeight="1">
      <c r="B116" s="25"/>
      <c r="C116" s="26"/>
      <c r="D116" s="138" t="s">
        <v>49</v>
      </c>
      <c r="E116" s="139"/>
      <c r="F116" s="139"/>
      <c r="G116" s="139"/>
      <c r="H116" s="139"/>
      <c r="I116" s="139"/>
      <c r="J116" s="139"/>
      <c r="K116" s="139"/>
      <c r="L116" s="140"/>
      <c r="M116" s="120"/>
      <c r="N116" s="121"/>
      <c r="O116" s="121"/>
      <c r="P116" s="122"/>
      <c r="Q116" s="120"/>
      <c r="R116" s="121"/>
      <c r="S116" s="121"/>
      <c r="T116" s="122"/>
      <c r="U116" s="141">
        <v>12038963</v>
      </c>
      <c r="V116" s="142"/>
      <c r="W116" s="142"/>
      <c r="X116" s="143"/>
      <c r="Y116" s="14"/>
      <c r="Z116" s="96"/>
    </row>
    <row r="117" spans="2:26" s="11" customFormat="1" ht="13.5" customHeight="1" thickBot="1">
      <c r="B117" s="27" t="s">
        <v>31</v>
      </c>
      <c r="C117" s="28"/>
      <c r="D117" s="224" t="s">
        <v>32</v>
      </c>
      <c r="E117" s="224"/>
      <c r="F117" s="224"/>
      <c r="G117" s="224"/>
      <c r="H117" s="224"/>
      <c r="I117" s="224"/>
      <c r="J117" s="224"/>
      <c r="K117" s="224"/>
      <c r="L117" s="225"/>
      <c r="M117" s="226"/>
      <c r="N117" s="227"/>
      <c r="O117" s="227"/>
      <c r="P117" s="228"/>
      <c r="Q117" s="226"/>
      <c r="R117" s="227"/>
      <c r="S117" s="227"/>
      <c r="T117" s="228"/>
      <c r="U117" s="215">
        <f>+U115+U116</f>
        <v>8612201</v>
      </c>
      <c r="V117" s="216"/>
      <c r="W117" s="216"/>
      <c r="X117" s="217"/>
      <c r="Y117" s="14"/>
      <c r="Z117" s="96"/>
    </row>
    <row r="118" spans="2:26" s="11" customFormat="1" ht="6" customHeight="1" thickTop="1">
      <c r="B118" s="82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4"/>
      <c r="V118" s="84"/>
      <c r="W118" s="84"/>
      <c r="X118" s="84"/>
      <c r="Y118" s="29"/>
      <c r="Z118" s="96"/>
    </row>
    <row r="119" spans="2:26">
      <c r="B119" s="80"/>
      <c r="C119" s="80"/>
      <c r="D119" s="80"/>
      <c r="E119" s="81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11"/>
    </row>
    <row r="120" spans="2:26">
      <c r="B120" s="213"/>
      <c r="C120" s="213"/>
      <c r="D120" s="213"/>
      <c r="E120" s="214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</row>
  </sheetData>
  <mergeCells count="415">
    <mergeCell ref="E58:L58"/>
    <mergeCell ref="M58:P58"/>
    <mergeCell ref="Q58:T58"/>
    <mergeCell ref="U58:X58"/>
    <mergeCell ref="AI56:AP56"/>
    <mergeCell ref="E57:L57"/>
    <mergeCell ref="M57:P57"/>
    <mergeCell ref="Q57:T57"/>
    <mergeCell ref="U57:X57"/>
    <mergeCell ref="E53:L53"/>
    <mergeCell ref="M53:P53"/>
    <mergeCell ref="AI53:AP53"/>
    <mergeCell ref="E54:L54"/>
    <mergeCell ref="M54:P54"/>
    <mergeCell ref="AI54:AP54"/>
    <mergeCell ref="E55:L55"/>
    <mergeCell ref="M55:P55"/>
    <mergeCell ref="Q55:T55"/>
    <mergeCell ref="U55:X55"/>
    <mergeCell ref="AI40:AP40"/>
    <mergeCell ref="E41:L41"/>
    <mergeCell ref="M41:P41"/>
    <mergeCell ref="AI41:AP41"/>
    <mergeCell ref="Q45:T45"/>
    <mergeCell ref="U45:X45"/>
    <mergeCell ref="Q50:T50"/>
    <mergeCell ref="U50:X50"/>
    <mergeCell ref="E51:L51"/>
    <mergeCell ref="M51:P51"/>
    <mergeCell ref="E48:L48"/>
    <mergeCell ref="M48:P48"/>
    <mergeCell ref="AI48:AP48"/>
    <mergeCell ref="E49:L49"/>
    <mergeCell ref="M49:P49"/>
    <mergeCell ref="AI49:AP49"/>
    <mergeCell ref="AI51:AP51"/>
    <mergeCell ref="AI82:AP82"/>
    <mergeCell ref="E83:L83"/>
    <mergeCell ref="M83:P83"/>
    <mergeCell ref="Q83:T83"/>
    <mergeCell ref="U83:X83"/>
    <mergeCell ref="E38:L38"/>
    <mergeCell ref="M38:P38"/>
    <mergeCell ref="AI38:AP38"/>
    <mergeCell ref="E39:L39"/>
    <mergeCell ref="M39:P39"/>
    <mergeCell ref="AI39:AP39"/>
    <mergeCell ref="E46:L46"/>
    <mergeCell ref="M46:P46"/>
    <mergeCell ref="AI46:AP46"/>
    <mergeCell ref="E47:L47"/>
    <mergeCell ref="M47:P47"/>
    <mergeCell ref="Q47:T47"/>
    <mergeCell ref="U47:X47"/>
    <mergeCell ref="E44:L44"/>
    <mergeCell ref="M44:P44"/>
    <mergeCell ref="AI44:AP44"/>
    <mergeCell ref="E45:L45"/>
    <mergeCell ref="U43:X43"/>
    <mergeCell ref="E40:L40"/>
    <mergeCell ref="AI86:AP86"/>
    <mergeCell ref="E101:L101"/>
    <mergeCell ref="M101:P101"/>
    <mergeCell ref="Q101:T101"/>
    <mergeCell ref="U101:X101"/>
    <mergeCell ref="E100:L100"/>
    <mergeCell ref="M100:P100"/>
    <mergeCell ref="Q100:T100"/>
    <mergeCell ref="E93:L93"/>
    <mergeCell ref="M93:P93"/>
    <mergeCell ref="AI93:AP93"/>
    <mergeCell ref="E92:L92"/>
    <mergeCell ref="M92:P92"/>
    <mergeCell ref="Q92:T92"/>
    <mergeCell ref="U92:X92"/>
    <mergeCell ref="E98:L98"/>
    <mergeCell ref="M98:P98"/>
    <mergeCell ref="Q98:T98"/>
    <mergeCell ref="AI80:AP80"/>
    <mergeCell ref="E81:L81"/>
    <mergeCell ref="M81:P81"/>
    <mergeCell ref="Q81:T81"/>
    <mergeCell ref="U81:X81"/>
    <mergeCell ref="E91:L91"/>
    <mergeCell ref="M91:P91"/>
    <mergeCell ref="AI91:AP91"/>
    <mergeCell ref="AI87:AP87"/>
    <mergeCell ref="E88:L88"/>
    <mergeCell ref="M88:P88"/>
    <mergeCell ref="Q88:T88"/>
    <mergeCell ref="U88:X88"/>
    <mergeCell ref="E89:L89"/>
    <mergeCell ref="M89:P89"/>
    <mergeCell ref="AI89:AP89"/>
    <mergeCell ref="E84:L84"/>
    <mergeCell ref="M84:P84"/>
    <mergeCell ref="AI84:AP84"/>
    <mergeCell ref="E85:L85"/>
    <mergeCell ref="M85:P85"/>
    <mergeCell ref="Q85:T85"/>
    <mergeCell ref="E86:L86"/>
    <mergeCell ref="M86:P86"/>
    <mergeCell ref="AI77:AP77"/>
    <mergeCell ref="AI78:AP78"/>
    <mergeCell ref="AI79:AP79"/>
    <mergeCell ref="AI97:AP97"/>
    <mergeCell ref="M97:P97"/>
    <mergeCell ref="E94:L94"/>
    <mergeCell ref="M94:P94"/>
    <mergeCell ref="M77:P77"/>
    <mergeCell ref="M78:P78"/>
    <mergeCell ref="M79:P79"/>
    <mergeCell ref="E87:L87"/>
    <mergeCell ref="M87:P87"/>
    <mergeCell ref="E90:L90"/>
    <mergeCell ref="M90:P90"/>
    <mergeCell ref="Q90:T90"/>
    <mergeCell ref="U90:X90"/>
    <mergeCell ref="AI94:AP94"/>
    <mergeCell ref="E95:L95"/>
    <mergeCell ref="M95:P95"/>
    <mergeCell ref="Q95:T95"/>
    <mergeCell ref="U95:X95"/>
    <mergeCell ref="E96:L96"/>
    <mergeCell ref="M96:P96"/>
    <mergeCell ref="AI96:AP96"/>
    <mergeCell ref="AI74:AP74"/>
    <mergeCell ref="AI75:AP75"/>
    <mergeCell ref="AI76:AP76"/>
    <mergeCell ref="M21:P21"/>
    <mergeCell ref="Q21:T21"/>
    <mergeCell ref="AI70:AP70"/>
    <mergeCell ref="M67:P67"/>
    <mergeCell ref="M71:P71"/>
    <mergeCell ref="M36:P36"/>
    <mergeCell ref="Q36:T36"/>
    <mergeCell ref="U36:X36"/>
    <mergeCell ref="AI34:AP34"/>
    <mergeCell ref="M35:P35"/>
    <mergeCell ref="Q35:T35"/>
    <mergeCell ref="U35:X35"/>
    <mergeCell ref="AI35:AP35"/>
    <mergeCell ref="AI36:AP36"/>
    <mergeCell ref="M37:P37"/>
    <mergeCell ref="Q37:T37"/>
    <mergeCell ref="U37:X37"/>
    <mergeCell ref="AI37:AP37"/>
    <mergeCell ref="M45:P45"/>
    <mergeCell ref="M42:P42"/>
    <mergeCell ref="AI42:AP42"/>
    <mergeCell ref="AI71:AP71"/>
    <mergeCell ref="AI72:AP72"/>
    <mergeCell ref="AI73:AP73"/>
    <mergeCell ref="Q64:T64"/>
    <mergeCell ref="U64:X64"/>
    <mergeCell ref="D63:L63"/>
    <mergeCell ref="M63:P63"/>
    <mergeCell ref="Q63:T63"/>
    <mergeCell ref="U63:X63"/>
    <mergeCell ref="D70:L70"/>
    <mergeCell ref="E69:L69"/>
    <mergeCell ref="E68:L68"/>
    <mergeCell ref="M68:P68"/>
    <mergeCell ref="E65:L65"/>
    <mergeCell ref="M65:P65"/>
    <mergeCell ref="M70:P70"/>
    <mergeCell ref="Q70:T70"/>
    <mergeCell ref="U70:X70"/>
    <mergeCell ref="M69:P69"/>
    <mergeCell ref="E66:L66"/>
    <mergeCell ref="M66:P66"/>
    <mergeCell ref="D64:L64"/>
    <mergeCell ref="M64:P64"/>
    <mergeCell ref="AI33:AP33"/>
    <mergeCell ref="Q18:T18"/>
    <mergeCell ref="U18:X18"/>
    <mergeCell ref="D19:L19"/>
    <mergeCell ref="M19:P19"/>
    <mergeCell ref="Q19:T19"/>
    <mergeCell ref="U19:X19"/>
    <mergeCell ref="D18:L18"/>
    <mergeCell ref="M18:P18"/>
    <mergeCell ref="D20:L20"/>
    <mergeCell ref="M20:P20"/>
    <mergeCell ref="D21:L21"/>
    <mergeCell ref="Q31:T31"/>
    <mergeCell ref="U31:X31"/>
    <mergeCell ref="Q27:T27"/>
    <mergeCell ref="U27:X27"/>
    <mergeCell ref="D26:L26"/>
    <mergeCell ref="M26:P26"/>
    <mergeCell ref="Q26:T26"/>
    <mergeCell ref="U26:X26"/>
    <mergeCell ref="D25:L25"/>
    <mergeCell ref="M25:P25"/>
    <mergeCell ref="Q25:T25"/>
    <mergeCell ref="U25:X25"/>
    <mergeCell ref="Q112:T112"/>
    <mergeCell ref="U112:X112"/>
    <mergeCell ref="D110:L110"/>
    <mergeCell ref="M110:P110"/>
    <mergeCell ref="Q110:T110"/>
    <mergeCell ref="U110:X110"/>
    <mergeCell ref="B112:L112"/>
    <mergeCell ref="M112:P112"/>
    <mergeCell ref="Q109:T109"/>
    <mergeCell ref="U109:X109"/>
    <mergeCell ref="D111:L111"/>
    <mergeCell ref="M111:P111"/>
    <mergeCell ref="Q111:T111"/>
    <mergeCell ref="U111:X111"/>
    <mergeCell ref="B108:L108"/>
    <mergeCell ref="M108:P108"/>
    <mergeCell ref="Q108:T108"/>
    <mergeCell ref="U108:X108"/>
    <mergeCell ref="B109:L109"/>
    <mergeCell ref="M109:P109"/>
    <mergeCell ref="Q117:T117"/>
    <mergeCell ref="D116:L116"/>
    <mergeCell ref="M72:P72"/>
    <mergeCell ref="E79:L79"/>
    <mergeCell ref="Q106:T106"/>
    <mergeCell ref="D107:L107"/>
    <mergeCell ref="M107:P107"/>
    <mergeCell ref="Q73:T73"/>
    <mergeCell ref="M104:P104"/>
    <mergeCell ref="D115:L115"/>
    <mergeCell ref="E102:L102"/>
    <mergeCell ref="M102:P102"/>
    <mergeCell ref="Q102:T102"/>
    <mergeCell ref="U102:X102"/>
    <mergeCell ref="D103:L103"/>
    <mergeCell ref="M103:P103"/>
    <mergeCell ref="Q103:T103"/>
    <mergeCell ref="M76:P76"/>
    <mergeCell ref="B120:X120"/>
    <mergeCell ref="E97:L97"/>
    <mergeCell ref="U117:X117"/>
    <mergeCell ref="U106:X106"/>
    <mergeCell ref="Q107:T107"/>
    <mergeCell ref="U107:X107"/>
    <mergeCell ref="B106:L106"/>
    <mergeCell ref="M106:P106"/>
    <mergeCell ref="D117:L117"/>
    <mergeCell ref="M117:P117"/>
    <mergeCell ref="M115:P115"/>
    <mergeCell ref="M116:P116"/>
    <mergeCell ref="Q116:T116"/>
    <mergeCell ref="U116:X116"/>
    <mergeCell ref="Q115:T115"/>
    <mergeCell ref="U115:X115"/>
    <mergeCell ref="Q104:T104"/>
    <mergeCell ref="U104:X104"/>
    <mergeCell ref="D105:L105"/>
    <mergeCell ref="M105:P105"/>
    <mergeCell ref="Q105:T105"/>
    <mergeCell ref="U105:X105"/>
    <mergeCell ref="B104:L104"/>
    <mergeCell ref="U103:X103"/>
    <mergeCell ref="M10:P10"/>
    <mergeCell ref="D9:L9"/>
    <mergeCell ref="M9:P9"/>
    <mergeCell ref="Q14:T14"/>
    <mergeCell ref="Q10:T10"/>
    <mergeCell ref="Q12:T12"/>
    <mergeCell ref="D10:L10"/>
    <mergeCell ref="Q9:T9"/>
    <mergeCell ref="U9:X9"/>
    <mergeCell ref="U12:X12"/>
    <mergeCell ref="D11:L11"/>
    <mergeCell ref="M11:P11"/>
    <mergeCell ref="Q11:T11"/>
    <mergeCell ref="U11:X11"/>
    <mergeCell ref="D12:L12"/>
    <mergeCell ref="M12:P12"/>
    <mergeCell ref="U14:X14"/>
    <mergeCell ref="D13:L13"/>
    <mergeCell ref="M13:P13"/>
    <mergeCell ref="Q13:T13"/>
    <mergeCell ref="U13:X13"/>
    <mergeCell ref="D14:L14"/>
    <mergeCell ref="M14:P14"/>
    <mergeCell ref="Q62:T62"/>
    <mergeCell ref="U62:X62"/>
    <mergeCell ref="E61:L61"/>
    <mergeCell ref="M61:P61"/>
    <mergeCell ref="Q61:T61"/>
    <mergeCell ref="U61:X61"/>
    <mergeCell ref="E36:L36"/>
    <mergeCell ref="E42:L42"/>
    <mergeCell ref="E43:L43"/>
    <mergeCell ref="M43:P43"/>
    <mergeCell ref="Q43:T43"/>
    <mergeCell ref="D62:L62"/>
    <mergeCell ref="M62:P62"/>
    <mergeCell ref="M40:P40"/>
    <mergeCell ref="Q52:T52"/>
    <mergeCell ref="U52:X52"/>
    <mergeCell ref="E56:L56"/>
    <mergeCell ref="M56:P56"/>
    <mergeCell ref="Q59:T59"/>
    <mergeCell ref="U59:X59"/>
    <mergeCell ref="E60:L60"/>
    <mergeCell ref="M60:P60"/>
    <mergeCell ref="Q60:T60"/>
    <mergeCell ref="U60:X60"/>
    <mergeCell ref="Q24:T24"/>
    <mergeCell ref="U24:X24"/>
    <mergeCell ref="B23:L23"/>
    <mergeCell ref="M23:P23"/>
    <mergeCell ref="Q23:T23"/>
    <mergeCell ref="U23:X23"/>
    <mergeCell ref="E34:L34"/>
    <mergeCell ref="M34:P34"/>
    <mergeCell ref="E30:L30"/>
    <mergeCell ref="M30:P30"/>
    <mergeCell ref="Q30:T30"/>
    <mergeCell ref="U30:X30"/>
    <mergeCell ref="D32:L32"/>
    <mergeCell ref="M32:P32"/>
    <mergeCell ref="Q32:T32"/>
    <mergeCell ref="U32:X32"/>
    <mergeCell ref="E33:L33"/>
    <mergeCell ref="M33:P33"/>
    <mergeCell ref="B24:L24"/>
    <mergeCell ref="M24:P24"/>
    <mergeCell ref="E27:L27"/>
    <mergeCell ref="M27:P27"/>
    <mergeCell ref="E31:L31"/>
    <mergeCell ref="M31:P31"/>
    <mergeCell ref="Q22:T22"/>
    <mergeCell ref="U22:X22"/>
    <mergeCell ref="D17:L17"/>
    <mergeCell ref="M17:P17"/>
    <mergeCell ref="Q17:T17"/>
    <mergeCell ref="U17:X17"/>
    <mergeCell ref="Q16:T16"/>
    <mergeCell ref="U16:X16"/>
    <mergeCell ref="D15:L15"/>
    <mergeCell ref="M15:P15"/>
    <mergeCell ref="Q15:T15"/>
    <mergeCell ref="U15:X15"/>
    <mergeCell ref="D16:L16"/>
    <mergeCell ref="M16:P16"/>
    <mergeCell ref="D22:L22"/>
    <mergeCell ref="M22:P22"/>
    <mergeCell ref="D113:L113"/>
    <mergeCell ref="D114:L114"/>
    <mergeCell ref="U114:X114"/>
    <mergeCell ref="U113:X113"/>
    <mergeCell ref="E1:X1"/>
    <mergeCell ref="B2:X2"/>
    <mergeCell ref="B3:E3"/>
    <mergeCell ref="F3:G3"/>
    <mergeCell ref="N3:O3"/>
    <mergeCell ref="U3:V3"/>
    <mergeCell ref="D7:L7"/>
    <mergeCell ref="M7:P7"/>
    <mergeCell ref="Q7:T7"/>
    <mergeCell ref="U7:X7"/>
    <mergeCell ref="D8:L8"/>
    <mergeCell ref="M8:P8"/>
    <mergeCell ref="W3:X3"/>
    <mergeCell ref="B4:X4"/>
    <mergeCell ref="B5:L5"/>
    <mergeCell ref="M5:X5"/>
    <mergeCell ref="B6:L6"/>
    <mergeCell ref="M6:P6"/>
    <mergeCell ref="Q6:T6"/>
    <mergeCell ref="U6:X6"/>
    <mergeCell ref="Q28:T28"/>
    <mergeCell ref="U28:X28"/>
    <mergeCell ref="E29:L29"/>
    <mergeCell ref="M29:P29"/>
    <mergeCell ref="Q29:T29"/>
    <mergeCell ref="U29:X29"/>
    <mergeCell ref="E76:L76"/>
    <mergeCell ref="E72:L72"/>
    <mergeCell ref="E77:L77"/>
    <mergeCell ref="E35:L35"/>
    <mergeCell ref="E37:L37"/>
    <mergeCell ref="E50:L50"/>
    <mergeCell ref="M50:P50"/>
    <mergeCell ref="E52:L52"/>
    <mergeCell ref="M52:P52"/>
    <mergeCell ref="E59:L59"/>
    <mergeCell ref="M59:P59"/>
    <mergeCell ref="E28:L28"/>
    <mergeCell ref="M28:P28"/>
    <mergeCell ref="M75:P75"/>
    <mergeCell ref="Q75:T75"/>
    <mergeCell ref="U75:X75"/>
    <mergeCell ref="M74:P74"/>
    <mergeCell ref="Q74:T74"/>
    <mergeCell ref="E78:L78"/>
    <mergeCell ref="E73:L73"/>
    <mergeCell ref="E75:L75"/>
    <mergeCell ref="E74:L74"/>
    <mergeCell ref="E71:L71"/>
    <mergeCell ref="U100:X100"/>
    <mergeCell ref="Q69:T69"/>
    <mergeCell ref="U69:X69"/>
    <mergeCell ref="U73:X73"/>
    <mergeCell ref="U74:X74"/>
    <mergeCell ref="M73:P73"/>
    <mergeCell ref="U98:X98"/>
    <mergeCell ref="U85:X85"/>
    <mergeCell ref="E80:L80"/>
    <mergeCell ref="M80:P80"/>
    <mergeCell ref="E99:L99"/>
    <mergeCell ref="M99:P99"/>
    <mergeCell ref="Q99:T99"/>
    <mergeCell ref="U99:X99"/>
    <mergeCell ref="E82:L82"/>
    <mergeCell ref="M82:P82"/>
  </mergeCells>
  <phoneticPr fontId="3"/>
  <pageMargins left="1.05" right="0.47244094488188981" top="0.4" bottom="0.31496062992125984" header="0.3" footer="0.35433070866141736"/>
  <pageSetup paperSize="9" scale="99" fitToHeight="0" orientation="portrait" r:id="rId1"/>
  <headerFooter alignWithMargins="0"/>
  <rowBreaks count="1" manualBreakCount="1">
    <brk id="6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view="pageBreakPreview" topLeftCell="B66" zoomScaleNormal="100" zoomScaleSheetLayoutView="100" workbookViewId="0">
      <selection activeCell="M82" sqref="M82"/>
    </sheetView>
  </sheetViews>
  <sheetFormatPr defaultColWidth="2" defaultRowHeight="15.75" customHeight="1"/>
  <cols>
    <col min="1" max="1" width="3.625" style="30" customWidth="1"/>
    <col min="2" max="4" width="2.625" style="30" customWidth="1"/>
    <col min="5" max="7" width="10.125" style="30" customWidth="1"/>
    <col min="8" max="10" width="10.125" style="44" customWidth="1"/>
    <col min="11" max="11" width="10.125" style="30" customWidth="1"/>
    <col min="12" max="12" width="10.625" style="30" customWidth="1"/>
    <col min="13" max="13" width="10.875" style="30" bestFit="1" customWidth="1"/>
    <col min="14" max="251" width="8.625" style="30" customWidth="1"/>
    <col min="252" max="252" width="2.5" style="30" customWidth="1"/>
    <col min="253" max="16384" width="2" style="30"/>
  </cols>
  <sheetData>
    <row r="1" spans="2:14" ht="20.25" customHeight="1"/>
    <row r="2" spans="2:14" ht="20.25" customHeight="1"/>
    <row r="3" spans="2:14" ht="12.75" customHeight="1"/>
    <row r="4" spans="2:14" ht="22.5" customHeight="1">
      <c r="B4" s="285" t="s">
        <v>91</v>
      </c>
      <c r="C4" s="285"/>
      <c r="D4" s="285"/>
      <c r="E4" s="285"/>
      <c r="F4" s="285"/>
      <c r="G4" s="285"/>
      <c r="H4" s="285"/>
      <c r="I4" s="285"/>
      <c r="J4" s="285"/>
      <c r="K4" s="286"/>
      <c r="L4" s="286"/>
    </row>
    <row r="5" spans="2:14" s="31" customFormat="1" ht="12">
      <c r="B5" s="287"/>
      <c r="C5" s="261"/>
      <c r="D5" s="261"/>
      <c r="E5" s="261"/>
      <c r="F5" s="261"/>
      <c r="G5" s="261"/>
      <c r="H5" s="261"/>
      <c r="I5" s="261"/>
      <c r="J5" s="261"/>
      <c r="K5" s="261"/>
      <c r="L5" s="261"/>
    </row>
    <row r="6" spans="2:14" s="31" customFormat="1" ht="13.5" customHeight="1">
      <c r="B6" s="31" t="s">
        <v>57</v>
      </c>
      <c r="C6" s="260" t="s">
        <v>58</v>
      </c>
      <c r="D6" s="261"/>
      <c r="E6" s="261"/>
      <c r="F6" s="261"/>
      <c r="G6" s="261"/>
      <c r="H6" s="261"/>
      <c r="I6" s="261"/>
      <c r="J6" s="261"/>
      <c r="K6" s="261"/>
      <c r="L6" s="261"/>
    </row>
    <row r="7" spans="2:14" s="31" customFormat="1" ht="26.25" customHeight="1">
      <c r="B7" s="31" t="s">
        <v>59</v>
      </c>
      <c r="C7" s="288" t="s">
        <v>112</v>
      </c>
      <c r="D7" s="288"/>
      <c r="E7" s="288"/>
      <c r="F7" s="288"/>
      <c r="G7" s="288"/>
      <c r="H7" s="288"/>
      <c r="I7" s="288"/>
      <c r="J7" s="288"/>
      <c r="K7" s="289"/>
      <c r="L7" s="289"/>
    </row>
    <row r="8" spans="2:14" s="31" customFormat="1" ht="13.5" customHeight="1">
      <c r="C8" s="31" t="s">
        <v>60</v>
      </c>
      <c r="E8" s="260" t="s">
        <v>61</v>
      </c>
      <c r="F8" s="261"/>
      <c r="G8" s="261"/>
      <c r="H8" s="261"/>
      <c r="I8" s="261"/>
      <c r="J8" s="261"/>
      <c r="K8" s="261"/>
      <c r="L8" s="261"/>
    </row>
    <row r="9" spans="2:14" s="31" customFormat="1" ht="13.5" customHeight="1">
      <c r="E9" s="260" t="s">
        <v>62</v>
      </c>
      <c r="F9" s="261"/>
      <c r="G9" s="261"/>
      <c r="H9" s="261"/>
      <c r="I9" s="261"/>
      <c r="J9" s="261"/>
      <c r="K9" s="261"/>
      <c r="L9" s="261"/>
    </row>
    <row r="10" spans="2:14" s="31" customFormat="1" ht="13.5" customHeight="1">
      <c r="E10" s="33"/>
      <c r="F10" s="32"/>
      <c r="G10" s="32"/>
      <c r="H10" s="32"/>
      <c r="I10" s="32"/>
      <c r="J10" s="32"/>
      <c r="K10" s="32"/>
      <c r="L10" s="32"/>
    </row>
    <row r="11" spans="2:14" ht="14.1" customHeight="1">
      <c r="B11" s="31"/>
      <c r="C11" s="66"/>
      <c r="D11" s="65"/>
      <c r="E11" s="65"/>
      <c r="F11" s="65"/>
      <c r="G11" s="53"/>
      <c r="H11" s="53"/>
      <c r="I11" s="53"/>
      <c r="J11" s="53"/>
      <c r="K11" s="53"/>
      <c r="L11" s="53"/>
    </row>
    <row r="12" spans="2:14" s="31" customFormat="1" ht="14.1" customHeight="1">
      <c r="B12" s="31" t="s">
        <v>63</v>
      </c>
      <c r="C12" s="260" t="s">
        <v>105</v>
      </c>
      <c r="D12" s="261"/>
      <c r="E12" s="261"/>
      <c r="F12" s="261"/>
      <c r="G12" s="261"/>
      <c r="H12" s="261"/>
      <c r="I12" s="261"/>
      <c r="J12" s="261"/>
      <c r="K12" s="261"/>
      <c r="L12" s="261"/>
    </row>
    <row r="13" spans="2:14" s="31" customFormat="1" ht="14.1" customHeight="1">
      <c r="C13" s="261" t="s">
        <v>106</v>
      </c>
      <c r="D13" s="290"/>
      <c r="E13" s="290"/>
      <c r="F13" s="290"/>
      <c r="G13" s="290"/>
      <c r="H13" s="290"/>
      <c r="I13" s="290"/>
      <c r="J13" s="290"/>
      <c r="K13" s="290"/>
      <c r="L13" s="290"/>
    </row>
    <row r="14" spans="2:14" s="31" customFormat="1" ht="14.1" customHeight="1">
      <c r="C14" s="114" t="s">
        <v>107</v>
      </c>
      <c r="D14" s="114"/>
      <c r="E14" s="114"/>
      <c r="F14" s="114"/>
      <c r="G14" s="114"/>
      <c r="H14" s="114"/>
      <c r="I14" s="114"/>
      <c r="J14" s="72"/>
      <c r="K14" s="32"/>
      <c r="L14" s="32"/>
      <c r="M14" s="113" t="s">
        <v>64</v>
      </c>
    </row>
    <row r="15" spans="2:14" s="31" customFormat="1" ht="42.75" customHeight="1">
      <c r="C15" s="263" t="s">
        <v>108</v>
      </c>
      <c r="D15" s="264"/>
      <c r="E15" s="264"/>
      <c r="F15" s="291"/>
      <c r="G15" s="99" t="s">
        <v>147</v>
      </c>
      <c r="H15" s="100" t="s">
        <v>148</v>
      </c>
      <c r="I15" s="99" t="s">
        <v>149</v>
      </c>
      <c r="J15" s="99" t="s">
        <v>150</v>
      </c>
      <c r="K15" s="100" t="s">
        <v>151</v>
      </c>
      <c r="L15" s="100" t="s">
        <v>152</v>
      </c>
      <c r="M15" s="55" t="s">
        <v>109</v>
      </c>
      <c r="N15" s="62"/>
    </row>
    <row r="16" spans="2:14" ht="14.1" customHeight="1">
      <c r="B16" s="31"/>
      <c r="C16" s="56" t="s">
        <v>103</v>
      </c>
      <c r="D16" s="61"/>
      <c r="E16" s="292" t="s">
        <v>65</v>
      </c>
      <c r="F16" s="293"/>
      <c r="G16" s="57"/>
      <c r="H16" s="57"/>
      <c r="I16" s="57"/>
      <c r="J16" s="57"/>
      <c r="K16" s="57"/>
      <c r="L16" s="57"/>
      <c r="M16" s="57"/>
    </row>
    <row r="17" spans="2:13" ht="14.1" customHeight="1">
      <c r="B17" s="31"/>
      <c r="C17" s="62"/>
      <c r="D17" s="59"/>
      <c r="E17" s="294" t="s">
        <v>18</v>
      </c>
      <c r="F17" s="278"/>
      <c r="G17" s="57">
        <v>1084337</v>
      </c>
      <c r="H17" s="57"/>
      <c r="I17" s="57"/>
      <c r="J17" s="57"/>
      <c r="K17" s="57">
        <v>36655510</v>
      </c>
      <c r="L17" s="57">
        <v>5806887</v>
      </c>
      <c r="M17" s="57">
        <f>SUM(G17:L17)</f>
        <v>43546734</v>
      </c>
    </row>
    <row r="18" spans="2:13" ht="14.1" customHeight="1">
      <c r="B18" s="31"/>
      <c r="C18" s="62"/>
      <c r="D18" s="59"/>
      <c r="E18" s="112" t="s">
        <v>170</v>
      </c>
      <c r="F18" s="111"/>
      <c r="G18" s="57"/>
      <c r="H18" s="57"/>
      <c r="I18" s="57"/>
      <c r="J18" s="57"/>
      <c r="K18" s="57"/>
      <c r="L18" s="57">
        <v>31325</v>
      </c>
      <c r="M18" s="57"/>
    </row>
    <row r="19" spans="2:13" ht="14.1" customHeight="1">
      <c r="B19" s="31"/>
      <c r="C19" s="62"/>
      <c r="D19" s="59"/>
      <c r="E19" s="112" t="s">
        <v>171</v>
      </c>
      <c r="F19" s="111"/>
      <c r="G19" s="57"/>
      <c r="H19" s="57"/>
      <c r="I19" s="57"/>
      <c r="J19" s="57"/>
      <c r="K19" s="57">
        <v>2881250</v>
      </c>
      <c r="L19" s="57">
        <v>735500</v>
      </c>
      <c r="M19" s="57"/>
    </row>
    <row r="20" spans="2:13" ht="14.1" customHeight="1">
      <c r="B20" s="31"/>
      <c r="C20" s="62"/>
      <c r="D20" s="59"/>
      <c r="E20" s="294" t="s">
        <v>19</v>
      </c>
      <c r="F20" s="278"/>
      <c r="G20" s="63"/>
      <c r="H20" s="63"/>
      <c r="I20" s="63"/>
      <c r="J20" s="63"/>
      <c r="K20" s="63">
        <v>4140452</v>
      </c>
      <c r="L20" s="63">
        <v>856735</v>
      </c>
      <c r="M20" s="63">
        <f>SUM(G20:L20)</f>
        <v>4997187</v>
      </c>
    </row>
    <row r="21" spans="2:13" ht="14.1" customHeight="1">
      <c r="B21" s="31"/>
      <c r="C21" s="62"/>
      <c r="D21" s="59"/>
      <c r="E21" s="295" t="s">
        <v>66</v>
      </c>
      <c r="F21" s="278"/>
      <c r="G21" s="64">
        <f t="shared" ref="G21:M21" si="0">SUM(G17:G20)</f>
        <v>1084337</v>
      </c>
      <c r="H21" s="64">
        <f t="shared" si="0"/>
        <v>0</v>
      </c>
      <c r="I21" s="64">
        <f t="shared" si="0"/>
        <v>0</v>
      </c>
      <c r="J21" s="64">
        <f t="shared" si="0"/>
        <v>0</v>
      </c>
      <c r="K21" s="64">
        <f t="shared" si="0"/>
        <v>43677212</v>
      </c>
      <c r="L21" s="64">
        <f t="shared" si="0"/>
        <v>7430447</v>
      </c>
      <c r="M21" s="64">
        <f t="shared" si="0"/>
        <v>48543921</v>
      </c>
    </row>
    <row r="22" spans="2:13" ht="14.1" customHeight="1">
      <c r="B22" s="31"/>
      <c r="C22" s="56" t="s">
        <v>67</v>
      </c>
      <c r="D22" s="61"/>
      <c r="E22" s="295" t="s">
        <v>68</v>
      </c>
      <c r="F22" s="278"/>
      <c r="G22" s="57"/>
      <c r="H22" s="57"/>
      <c r="I22" s="57"/>
      <c r="J22" s="57"/>
      <c r="K22" s="57"/>
      <c r="L22" s="57"/>
      <c r="M22" s="57"/>
    </row>
    <row r="23" spans="2:13" ht="14.1" customHeight="1">
      <c r="B23" s="31"/>
      <c r="C23" s="62"/>
      <c r="D23" s="59"/>
      <c r="E23" s="294" t="s">
        <v>172</v>
      </c>
      <c r="F23" s="278"/>
      <c r="G23" s="57">
        <v>84820</v>
      </c>
      <c r="H23" s="57"/>
      <c r="I23" s="57">
        <v>20900</v>
      </c>
      <c r="J23" s="57"/>
      <c r="K23" s="57">
        <v>7200</v>
      </c>
      <c r="L23" s="57"/>
      <c r="M23" s="57">
        <f t="shared" ref="M23:M54" si="1">SUM(G23:L23)</f>
        <v>112920</v>
      </c>
    </row>
    <row r="24" spans="2:13" ht="14.1" customHeight="1">
      <c r="B24" s="31"/>
      <c r="C24" s="62"/>
      <c r="D24" s="59"/>
      <c r="E24" s="294" t="s">
        <v>173</v>
      </c>
      <c r="F24" s="278"/>
      <c r="G24" s="57"/>
      <c r="H24" s="57"/>
      <c r="I24" s="57"/>
      <c r="J24" s="57">
        <v>307897</v>
      </c>
      <c r="K24" s="57">
        <v>24000</v>
      </c>
      <c r="L24" s="57"/>
      <c r="M24" s="57">
        <f t="shared" si="1"/>
        <v>331897</v>
      </c>
    </row>
    <row r="25" spans="2:13" ht="14.1" customHeight="1">
      <c r="B25" s="31"/>
      <c r="C25" s="62"/>
      <c r="D25" s="59"/>
      <c r="E25" s="294" t="s">
        <v>174</v>
      </c>
      <c r="F25" s="278"/>
      <c r="G25" s="57"/>
      <c r="H25" s="57"/>
      <c r="I25" s="57"/>
      <c r="J25" s="57"/>
      <c r="K25" s="57"/>
      <c r="L25" s="57"/>
      <c r="M25" s="57">
        <f t="shared" si="1"/>
        <v>0</v>
      </c>
    </row>
    <row r="26" spans="2:13" ht="14.1" customHeight="1">
      <c r="B26" s="31"/>
      <c r="C26" s="62"/>
      <c r="D26" s="59"/>
      <c r="E26" s="294" t="s">
        <v>175</v>
      </c>
      <c r="F26" s="278"/>
      <c r="G26" s="57">
        <v>1342760</v>
      </c>
      <c r="H26" s="57">
        <v>307180</v>
      </c>
      <c r="I26" s="57">
        <v>270000</v>
      </c>
      <c r="J26" s="57">
        <v>187697</v>
      </c>
      <c r="K26" s="57">
        <v>375865</v>
      </c>
      <c r="L26" s="57"/>
      <c r="M26" s="57">
        <f t="shared" si="1"/>
        <v>2483502</v>
      </c>
    </row>
    <row r="27" spans="2:13" ht="14.1" customHeight="1">
      <c r="B27" s="31"/>
      <c r="C27" s="62"/>
      <c r="D27" s="59"/>
      <c r="E27" s="294" t="s">
        <v>176</v>
      </c>
      <c r="F27" s="278"/>
      <c r="G27" s="57"/>
      <c r="H27" s="57"/>
      <c r="I27" s="57"/>
      <c r="J27" s="57"/>
      <c r="K27" s="57"/>
      <c r="L27" s="57"/>
      <c r="M27" s="57">
        <f t="shared" si="1"/>
        <v>0</v>
      </c>
    </row>
    <row r="28" spans="2:13" ht="14.1" customHeight="1">
      <c r="B28" s="31"/>
      <c r="C28" s="62"/>
      <c r="D28" s="59"/>
      <c r="E28" s="294" t="s">
        <v>177</v>
      </c>
      <c r="F28" s="278"/>
      <c r="G28" s="57">
        <v>239153</v>
      </c>
      <c r="H28" s="57">
        <v>3365</v>
      </c>
      <c r="I28" s="57"/>
      <c r="J28" s="57"/>
      <c r="K28" s="57">
        <v>2796</v>
      </c>
      <c r="L28" s="57"/>
      <c r="M28" s="57">
        <f t="shared" si="1"/>
        <v>245314</v>
      </c>
    </row>
    <row r="29" spans="2:13" ht="14.1" customHeight="1">
      <c r="B29" s="31"/>
      <c r="C29" s="62"/>
      <c r="D29" s="59"/>
      <c r="E29" s="294" t="s">
        <v>178</v>
      </c>
      <c r="F29" s="278"/>
      <c r="G29" s="57">
        <v>16596</v>
      </c>
      <c r="H29" s="57"/>
      <c r="I29" s="57">
        <v>3354</v>
      </c>
      <c r="J29" s="57"/>
      <c r="K29" s="57">
        <v>7668</v>
      </c>
      <c r="L29" s="57"/>
      <c r="M29" s="57">
        <f t="shared" si="1"/>
        <v>27618</v>
      </c>
    </row>
    <row r="30" spans="2:13" ht="14.1" customHeight="1">
      <c r="B30" s="31"/>
      <c r="C30" s="62"/>
      <c r="D30" s="59"/>
      <c r="E30" s="294" t="s">
        <v>179</v>
      </c>
      <c r="F30" s="278"/>
      <c r="G30" s="57">
        <v>38232</v>
      </c>
      <c r="H30" s="57"/>
      <c r="I30" s="57"/>
      <c r="J30" s="57">
        <v>1330</v>
      </c>
      <c r="K30" s="57">
        <v>3172</v>
      </c>
      <c r="L30" s="57"/>
      <c r="M30" s="57">
        <f t="shared" si="1"/>
        <v>42734</v>
      </c>
    </row>
    <row r="31" spans="2:13" ht="14.1" customHeight="1">
      <c r="B31" s="31"/>
      <c r="C31" s="62"/>
      <c r="D31" s="59"/>
      <c r="E31" s="35" t="s">
        <v>180</v>
      </c>
      <c r="F31" s="54"/>
      <c r="G31" s="57">
        <v>118723</v>
      </c>
      <c r="H31" s="57">
        <v>15524</v>
      </c>
      <c r="I31" s="57">
        <v>3400</v>
      </c>
      <c r="J31" s="57">
        <v>21500</v>
      </c>
      <c r="K31" s="57">
        <v>1990727</v>
      </c>
      <c r="L31" s="57">
        <v>141252</v>
      </c>
      <c r="M31" s="57">
        <f t="shared" si="1"/>
        <v>2291126</v>
      </c>
    </row>
    <row r="32" spans="2:13" ht="14.1" customHeight="1">
      <c r="B32" s="31"/>
      <c r="C32" s="62"/>
      <c r="D32" s="59"/>
      <c r="E32" s="294" t="s">
        <v>181</v>
      </c>
      <c r="F32" s="278"/>
      <c r="G32" s="57"/>
      <c r="H32" s="57"/>
      <c r="I32" s="57"/>
      <c r="J32" s="57"/>
      <c r="K32" s="57">
        <v>613466</v>
      </c>
      <c r="L32" s="57">
        <v>20083</v>
      </c>
      <c r="M32" s="57">
        <f t="shared" si="1"/>
        <v>633549</v>
      </c>
    </row>
    <row r="33" spans="2:13" ht="14.1" customHeight="1">
      <c r="B33" s="31"/>
      <c r="C33" s="62"/>
      <c r="D33" s="59"/>
      <c r="E33" s="294" t="s">
        <v>182</v>
      </c>
      <c r="F33" s="278"/>
      <c r="G33" s="57"/>
      <c r="H33" s="57"/>
      <c r="I33" s="57"/>
      <c r="J33" s="57"/>
      <c r="K33" s="57">
        <v>77429</v>
      </c>
      <c r="L33" s="57"/>
      <c r="M33" s="57">
        <f t="shared" si="1"/>
        <v>77429</v>
      </c>
    </row>
    <row r="34" spans="2:13" ht="14.1" customHeight="1">
      <c r="B34" s="31"/>
      <c r="C34" s="62"/>
      <c r="D34" s="59"/>
      <c r="E34" s="294" t="s">
        <v>183</v>
      </c>
      <c r="F34" s="278"/>
      <c r="G34" s="57"/>
      <c r="H34" s="57"/>
      <c r="I34" s="57"/>
      <c r="J34" s="57"/>
      <c r="K34" s="57"/>
      <c r="L34" s="57"/>
      <c r="M34" s="57">
        <f t="shared" si="1"/>
        <v>0</v>
      </c>
    </row>
    <row r="35" spans="2:13" ht="14.1" customHeight="1">
      <c r="B35" s="31"/>
      <c r="C35" s="62"/>
      <c r="D35" s="59"/>
      <c r="E35" s="294" t="s">
        <v>184</v>
      </c>
      <c r="F35" s="278"/>
      <c r="G35" s="57"/>
      <c r="H35" s="57"/>
      <c r="I35" s="57"/>
      <c r="J35" s="57"/>
      <c r="K35" s="57">
        <v>53160</v>
      </c>
      <c r="L35" s="57">
        <v>30100</v>
      </c>
      <c r="M35" s="57">
        <f t="shared" si="1"/>
        <v>83260</v>
      </c>
    </row>
    <row r="36" spans="2:13" ht="14.1" customHeight="1">
      <c r="B36" s="31"/>
      <c r="C36" s="62"/>
      <c r="D36" s="59"/>
      <c r="E36" s="294" t="s">
        <v>185</v>
      </c>
      <c r="F36" s="278"/>
      <c r="G36" s="57">
        <v>48635</v>
      </c>
      <c r="H36" s="57"/>
      <c r="I36" s="57">
        <v>981</v>
      </c>
      <c r="J36" s="57"/>
      <c r="K36" s="57">
        <v>319266</v>
      </c>
      <c r="L36" s="57">
        <v>169629</v>
      </c>
      <c r="M36" s="57">
        <f t="shared" si="1"/>
        <v>538511</v>
      </c>
    </row>
    <row r="37" spans="2:13" ht="14.1" customHeight="1">
      <c r="B37" s="31"/>
      <c r="C37" s="62"/>
      <c r="D37" s="59"/>
      <c r="E37" s="294" t="s">
        <v>186</v>
      </c>
      <c r="F37" s="278"/>
      <c r="G37" s="57">
        <v>5940</v>
      </c>
      <c r="H37" s="57"/>
      <c r="I37" s="57"/>
      <c r="J37" s="57"/>
      <c r="K37" s="57">
        <v>88254</v>
      </c>
      <c r="L37" s="57"/>
      <c r="M37" s="57">
        <f t="shared" si="1"/>
        <v>94194</v>
      </c>
    </row>
    <row r="38" spans="2:13" ht="14.1" customHeight="1">
      <c r="B38" s="31"/>
      <c r="C38" s="62"/>
      <c r="D38" s="59"/>
      <c r="E38" s="294" t="s">
        <v>187</v>
      </c>
      <c r="F38" s="278"/>
      <c r="G38" s="57"/>
      <c r="H38" s="57"/>
      <c r="I38" s="57"/>
      <c r="J38" s="57"/>
      <c r="K38" s="57">
        <v>0</v>
      </c>
      <c r="L38" s="57">
        <v>32923</v>
      </c>
      <c r="M38" s="57">
        <f t="shared" si="1"/>
        <v>32923</v>
      </c>
    </row>
    <row r="39" spans="2:13" ht="14.1" customHeight="1">
      <c r="B39" s="31"/>
      <c r="C39" s="62"/>
      <c r="D39" s="59"/>
      <c r="E39" s="294" t="s">
        <v>188</v>
      </c>
      <c r="F39" s="278"/>
      <c r="G39" s="57"/>
      <c r="H39" s="57"/>
      <c r="I39" s="57"/>
      <c r="J39" s="57"/>
      <c r="K39" s="57">
        <v>125599</v>
      </c>
      <c r="L39" s="57">
        <v>51161</v>
      </c>
      <c r="M39" s="57">
        <f t="shared" si="1"/>
        <v>176760</v>
      </c>
    </row>
    <row r="40" spans="2:13" ht="14.1" customHeight="1">
      <c r="B40" s="31"/>
      <c r="C40" s="62"/>
      <c r="D40" s="59"/>
      <c r="E40" s="112" t="s">
        <v>189</v>
      </c>
      <c r="F40" s="111"/>
      <c r="G40" s="57"/>
      <c r="H40" s="57"/>
      <c r="I40" s="57"/>
      <c r="J40" s="57"/>
      <c r="K40" s="57">
        <v>2246</v>
      </c>
      <c r="L40" s="57"/>
      <c r="M40" s="57">
        <f t="shared" si="1"/>
        <v>2246</v>
      </c>
    </row>
    <row r="41" spans="2:13" ht="14.1" customHeight="1">
      <c r="B41" s="31"/>
      <c r="C41" s="62"/>
      <c r="D41" s="59"/>
      <c r="E41" s="294" t="s">
        <v>190</v>
      </c>
      <c r="F41" s="278"/>
      <c r="G41" s="57"/>
      <c r="H41" s="57"/>
      <c r="I41" s="57"/>
      <c r="J41" s="57"/>
      <c r="K41" s="57">
        <v>3600</v>
      </c>
      <c r="L41" s="57"/>
      <c r="M41" s="57">
        <f t="shared" si="1"/>
        <v>3600</v>
      </c>
    </row>
    <row r="42" spans="2:13" ht="14.1" customHeight="1">
      <c r="B42" s="31"/>
      <c r="C42" s="62"/>
      <c r="D42" s="59"/>
      <c r="E42" s="294" t="s">
        <v>191</v>
      </c>
      <c r="F42" s="278"/>
      <c r="G42" s="57"/>
      <c r="H42" s="57"/>
      <c r="I42" s="57"/>
      <c r="J42" s="57"/>
      <c r="K42" s="57">
        <v>0</v>
      </c>
      <c r="L42" s="57"/>
      <c r="M42" s="57">
        <f t="shared" si="1"/>
        <v>0</v>
      </c>
    </row>
    <row r="43" spans="2:13" ht="14.1" customHeight="1">
      <c r="B43" s="31"/>
      <c r="C43" s="62"/>
      <c r="D43" s="59"/>
      <c r="E43" s="294" t="s">
        <v>192</v>
      </c>
      <c r="F43" s="278"/>
      <c r="G43" s="57">
        <v>58712</v>
      </c>
      <c r="H43" s="57"/>
      <c r="I43" s="57"/>
      <c r="J43" s="57">
        <v>3240</v>
      </c>
      <c r="K43" s="57">
        <v>1512</v>
      </c>
      <c r="L43" s="57">
        <v>540</v>
      </c>
      <c r="M43" s="57">
        <f t="shared" si="1"/>
        <v>64004</v>
      </c>
    </row>
    <row r="44" spans="2:13" ht="14.1" customHeight="1">
      <c r="B44" s="31"/>
      <c r="C44" s="62"/>
      <c r="D44" s="59"/>
      <c r="E44" s="294" t="s">
        <v>193</v>
      </c>
      <c r="F44" s="278"/>
      <c r="G44" s="57"/>
      <c r="H44" s="57"/>
      <c r="I44" s="57"/>
      <c r="J44" s="57"/>
      <c r="K44" s="57">
        <v>5782695</v>
      </c>
      <c r="L44" s="57">
        <v>777600</v>
      </c>
      <c r="M44" s="57">
        <f t="shared" si="1"/>
        <v>6560295</v>
      </c>
    </row>
    <row r="45" spans="2:13" ht="14.1" customHeight="1">
      <c r="B45" s="31"/>
      <c r="C45" s="62"/>
      <c r="D45" s="59"/>
      <c r="E45" s="294" t="s">
        <v>194</v>
      </c>
      <c r="F45" s="278"/>
      <c r="G45" s="57">
        <v>632380</v>
      </c>
      <c r="H45" s="57"/>
      <c r="I45" s="57">
        <v>-1330</v>
      </c>
      <c r="J45" s="57"/>
      <c r="K45" s="57">
        <v>92552</v>
      </c>
      <c r="L45" s="57">
        <v>2400</v>
      </c>
      <c r="M45" s="57">
        <f t="shared" si="1"/>
        <v>726002</v>
      </c>
    </row>
    <row r="46" spans="2:13" ht="14.1" customHeight="1">
      <c r="B46" s="31"/>
      <c r="C46" s="62"/>
      <c r="D46" s="59"/>
      <c r="E46" s="294" t="s">
        <v>195</v>
      </c>
      <c r="F46" s="278"/>
      <c r="G46" s="57"/>
      <c r="H46" s="57"/>
      <c r="I46" s="57"/>
      <c r="J46" s="57"/>
      <c r="K46" s="57">
        <v>147096</v>
      </c>
      <c r="L46" s="57"/>
      <c r="M46" s="57">
        <f t="shared" si="1"/>
        <v>147096</v>
      </c>
    </row>
    <row r="47" spans="2:13" ht="14.1" customHeight="1">
      <c r="B47" s="31"/>
      <c r="C47" s="62"/>
      <c r="D47" s="59"/>
      <c r="E47" s="294" t="s">
        <v>196</v>
      </c>
      <c r="F47" s="278"/>
      <c r="G47" s="57"/>
      <c r="H47" s="57"/>
      <c r="I47" s="57"/>
      <c r="J47" s="57"/>
      <c r="K47" s="57"/>
      <c r="L47" s="57">
        <v>24940</v>
      </c>
      <c r="M47" s="57">
        <f t="shared" si="1"/>
        <v>24940</v>
      </c>
    </row>
    <row r="48" spans="2:13" ht="14.1" customHeight="1">
      <c r="B48" s="31"/>
      <c r="C48" s="62"/>
      <c r="D48" s="59"/>
      <c r="E48" s="112" t="s">
        <v>197</v>
      </c>
      <c r="F48" s="111"/>
      <c r="G48" s="57">
        <v>89376</v>
      </c>
      <c r="H48" s="57">
        <v>1947948</v>
      </c>
      <c r="I48" s="57"/>
      <c r="J48" s="57">
        <v>3800</v>
      </c>
      <c r="K48" s="57">
        <v>1251154</v>
      </c>
      <c r="L48" s="57">
        <v>9869</v>
      </c>
      <c r="M48" s="57">
        <f t="shared" si="1"/>
        <v>3302147</v>
      </c>
    </row>
    <row r="49" spans="2:13" ht="14.1" customHeight="1">
      <c r="B49" s="31"/>
      <c r="C49" s="62"/>
      <c r="D49" s="59"/>
      <c r="E49" s="294" t="s">
        <v>198</v>
      </c>
      <c r="F49" s="278"/>
      <c r="G49" s="57">
        <v>5024</v>
      </c>
      <c r="H49" s="57"/>
      <c r="I49" s="57"/>
      <c r="J49" s="57"/>
      <c r="K49" s="57"/>
      <c r="L49" s="57">
        <v>48215</v>
      </c>
      <c r="M49" s="57">
        <f t="shared" si="1"/>
        <v>53239</v>
      </c>
    </row>
    <row r="50" spans="2:13" ht="14.1" customHeight="1">
      <c r="B50" s="31"/>
      <c r="C50" s="62"/>
      <c r="D50" s="59"/>
      <c r="E50" s="294" t="s">
        <v>199</v>
      </c>
      <c r="F50" s="278"/>
      <c r="G50" s="57">
        <v>570863</v>
      </c>
      <c r="H50" s="57"/>
      <c r="I50" s="57"/>
      <c r="J50" s="57"/>
      <c r="K50" s="57">
        <v>864</v>
      </c>
      <c r="L50" s="57">
        <v>175146</v>
      </c>
      <c r="M50" s="57">
        <f t="shared" si="1"/>
        <v>746873</v>
      </c>
    </row>
    <row r="51" spans="2:13" ht="14.1" customHeight="1">
      <c r="B51" s="31"/>
      <c r="C51" s="62"/>
      <c r="D51" s="59"/>
      <c r="E51" s="294" t="s">
        <v>200</v>
      </c>
      <c r="F51" s="278"/>
      <c r="G51" s="57"/>
      <c r="H51" s="57"/>
      <c r="I51" s="57"/>
      <c r="J51" s="57">
        <v>2700</v>
      </c>
      <c r="K51" s="57">
        <v>656</v>
      </c>
      <c r="L51" s="57"/>
      <c r="M51" s="57">
        <f t="shared" si="1"/>
        <v>3356</v>
      </c>
    </row>
    <row r="52" spans="2:13" ht="14.1" customHeight="1">
      <c r="B52" s="31"/>
      <c r="C52" s="62"/>
      <c r="D52" s="59"/>
      <c r="E52" s="294" t="s">
        <v>201</v>
      </c>
      <c r="F52" s="278"/>
      <c r="G52" s="57"/>
      <c r="H52" s="57"/>
      <c r="I52" s="57"/>
      <c r="J52" s="57"/>
      <c r="K52" s="57">
        <v>4161</v>
      </c>
      <c r="L52" s="57"/>
      <c r="M52" s="57">
        <f t="shared" si="1"/>
        <v>4161</v>
      </c>
    </row>
    <row r="53" spans="2:13" ht="14.1" customHeight="1">
      <c r="B53" s="31"/>
      <c r="C53" s="62"/>
      <c r="D53" s="59"/>
      <c r="E53" s="112" t="s">
        <v>202</v>
      </c>
      <c r="F53" s="111"/>
      <c r="G53" s="57"/>
      <c r="H53" s="57"/>
      <c r="I53" s="57"/>
      <c r="J53" s="57">
        <v>19888</v>
      </c>
      <c r="K53" s="57">
        <v>1073681</v>
      </c>
      <c r="L53" s="57">
        <v>21974</v>
      </c>
      <c r="M53" s="57">
        <f t="shared" si="1"/>
        <v>1115543</v>
      </c>
    </row>
    <row r="54" spans="2:13" ht="14.1" customHeight="1">
      <c r="B54" s="31"/>
      <c r="C54" s="62"/>
      <c r="D54" s="59"/>
      <c r="E54" s="294" t="s">
        <v>203</v>
      </c>
      <c r="F54" s="278"/>
      <c r="G54" s="60"/>
      <c r="H54" s="60"/>
      <c r="I54" s="60"/>
      <c r="J54" s="60"/>
      <c r="K54" s="60">
        <v>450</v>
      </c>
      <c r="L54" s="60"/>
      <c r="M54" s="60">
        <f t="shared" si="1"/>
        <v>450</v>
      </c>
    </row>
    <row r="55" spans="2:13" ht="14.1" customHeight="1">
      <c r="B55" s="31"/>
      <c r="C55" s="62"/>
      <c r="D55" s="59"/>
      <c r="E55" s="295" t="s">
        <v>69</v>
      </c>
      <c r="F55" s="278"/>
      <c r="G55" s="58">
        <f t="shared" ref="G55:I55" si="2">SUM(G23:G54)</f>
        <v>3251214</v>
      </c>
      <c r="H55" s="58">
        <f>SUM(H23:H54)</f>
        <v>2274017</v>
      </c>
      <c r="I55" s="58">
        <f t="shared" si="2"/>
        <v>297305</v>
      </c>
      <c r="J55" s="58">
        <f>SUM(J23:J54)</f>
        <v>548052</v>
      </c>
      <c r="K55" s="58">
        <f t="shared" ref="K55:M55" si="3">SUM(K23:K54)</f>
        <v>12049269</v>
      </c>
      <c r="L55" s="58">
        <f t="shared" si="3"/>
        <v>1505832</v>
      </c>
      <c r="M55" s="58">
        <f t="shared" si="3"/>
        <v>19925689</v>
      </c>
    </row>
    <row r="56" spans="2:13" s="31" customFormat="1" ht="14.1" customHeight="1" thickBot="1">
      <c r="C56" s="301" t="s">
        <v>104</v>
      </c>
      <c r="D56" s="302"/>
      <c r="E56" s="302"/>
      <c r="F56" s="303"/>
      <c r="G56" s="71">
        <f t="shared" ref="G56:M56" si="4">G21+G55</f>
        <v>4335551</v>
      </c>
      <c r="H56" s="71">
        <f t="shared" si="4"/>
        <v>2274017</v>
      </c>
      <c r="I56" s="71">
        <f t="shared" si="4"/>
        <v>297305</v>
      </c>
      <c r="J56" s="71">
        <f t="shared" si="4"/>
        <v>548052</v>
      </c>
      <c r="K56" s="71">
        <f t="shared" si="4"/>
        <v>55726481</v>
      </c>
      <c r="L56" s="71">
        <f t="shared" si="4"/>
        <v>8936279</v>
      </c>
      <c r="M56" s="73">
        <f t="shared" si="4"/>
        <v>68469610</v>
      </c>
    </row>
    <row r="57" spans="2:13" ht="14.25" thickTop="1">
      <c r="B57" s="31"/>
      <c r="C57" s="66"/>
      <c r="D57" s="65"/>
      <c r="E57" s="65"/>
      <c r="F57" s="65"/>
      <c r="G57" s="53"/>
      <c r="H57" s="53"/>
      <c r="I57" s="53"/>
      <c r="J57" s="53"/>
      <c r="K57" s="53"/>
      <c r="L57" s="53"/>
    </row>
    <row r="58" spans="2:13" ht="15.75" customHeight="1">
      <c r="B58" s="31" t="s">
        <v>96</v>
      </c>
      <c r="C58" s="260" t="s">
        <v>99</v>
      </c>
      <c r="D58" s="260"/>
      <c r="E58" s="260"/>
      <c r="F58" s="260"/>
      <c r="G58" s="260"/>
      <c r="H58" s="260"/>
      <c r="I58" s="260"/>
      <c r="J58" s="260"/>
      <c r="K58" s="260"/>
      <c r="L58" s="260"/>
    </row>
    <row r="59" spans="2:13" ht="30" customHeight="1">
      <c r="B59" s="36"/>
      <c r="C59" s="307" t="s">
        <v>210</v>
      </c>
      <c r="D59" s="307"/>
      <c r="E59" s="307"/>
      <c r="F59" s="307"/>
      <c r="G59" s="307"/>
      <c r="H59" s="307"/>
      <c r="I59" s="307"/>
      <c r="J59" s="307"/>
      <c r="K59" s="307"/>
      <c r="L59" s="307"/>
    </row>
    <row r="60" spans="2:13" ht="13.5">
      <c r="B60" s="31"/>
      <c r="C60" s="33"/>
      <c r="D60" s="262" t="s">
        <v>92</v>
      </c>
      <c r="E60" s="262"/>
      <c r="F60" s="262"/>
      <c r="G60" s="262"/>
      <c r="H60" s="262"/>
      <c r="I60" s="262"/>
      <c r="J60" s="262"/>
      <c r="K60" s="262"/>
      <c r="L60" s="262"/>
    </row>
    <row r="61" spans="2:13" ht="15.75" customHeight="1">
      <c r="B61" s="31"/>
      <c r="C61" s="263" t="s">
        <v>93</v>
      </c>
      <c r="D61" s="264"/>
      <c r="E61" s="264"/>
      <c r="F61" s="265"/>
      <c r="G61" s="34" t="s">
        <v>84</v>
      </c>
      <c r="H61" s="34" t="s">
        <v>100</v>
      </c>
      <c r="I61" s="34" t="s">
        <v>94</v>
      </c>
      <c r="J61" s="34" t="s">
        <v>87</v>
      </c>
      <c r="K61" s="308" t="s">
        <v>95</v>
      </c>
      <c r="L61" s="170"/>
    </row>
    <row r="62" spans="2:13" ht="15.75" customHeight="1">
      <c r="B62" s="31"/>
      <c r="C62" s="304" t="s">
        <v>204</v>
      </c>
      <c r="D62" s="305"/>
      <c r="E62" s="305"/>
      <c r="F62" s="306"/>
      <c r="G62" s="70"/>
      <c r="H62" s="70">
        <v>450000</v>
      </c>
      <c r="I62" s="70">
        <v>450000</v>
      </c>
      <c r="J62" s="70">
        <f>+G62+H62-I62</f>
        <v>0</v>
      </c>
      <c r="K62" s="115"/>
      <c r="L62" s="116"/>
    </row>
    <row r="63" spans="2:13" ht="15.75" customHeight="1">
      <c r="B63" s="31"/>
      <c r="C63" s="282" t="s">
        <v>205</v>
      </c>
      <c r="D63" s="283"/>
      <c r="E63" s="283"/>
      <c r="F63" s="284"/>
      <c r="G63" s="41"/>
      <c r="H63" s="41">
        <v>240000</v>
      </c>
      <c r="I63" s="41">
        <v>240000</v>
      </c>
      <c r="J63" s="41">
        <f>+G63+H63-I63</f>
        <v>0</v>
      </c>
      <c r="K63" s="266"/>
      <c r="L63" s="267"/>
    </row>
    <row r="64" spans="2:13" ht="15.75" customHeight="1">
      <c r="B64" s="31"/>
      <c r="C64" s="282" t="s">
        <v>206</v>
      </c>
      <c r="D64" s="283"/>
      <c r="E64" s="283"/>
      <c r="F64" s="284"/>
      <c r="G64" s="41"/>
      <c r="H64" s="41">
        <v>1200000</v>
      </c>
      <c r="I64" s="41">
        <v>1200000</v>
      </c>
      <c r="J64" s="41">
        <f>+G64+H64-I64</f>
        <v>0</v>
      </c>
      <c r="K64" s="268"/>
      <c r="L64" s="269"/>
    </row>
    <row r="65" spans="2:12" ht="15.75" customHeight="1">
      <c r="B65" s="31"/>
      <c r="C65" s="279" t="s">
        <v>207</v>
      </c>
      <c r="D65" s="280"/>
      <c r="E65" s="280"/>
      <c r="F65" s="281"/>
      <c r="G65" s="41"/>
      <c r="H65" s="41">
        <v>3140640</v>
      </c>
      <c r="I65" s="41">
        <v>3140640</v>
      </c>
      <c r="J65" s="41">
        <f t="shared" ref="J65:J67" si="5">+G65+H65-I65</f>
        <v>0</v>
      </c>
      <c r="K65" s="268"/>
      <c r="L65" s="269"/>
    </row>
    <row r="66" spans="2:12" ht="15.75" customHeight="1">
      <c r="B66" s="31"/>
      <c r="C66" s="282" t="s">
        <v>208</v>
      </c>
      <c r="D66" s="283"/>
      <c r="E66" s="283"/>
      <c r="F66" s="284"/>
      <c r="G66" s="41"/>
      <c r="H66" s="41">
        <v>100000</v>
      </c>
      <c r="I66" s="41">
        <v>100000</v>
      </c>
      <c r="J66" s="41">
        <f t="shared" ref="J66" si="6">+G66+H66-I66</f>
        <v>0</v>
      </c>
      <c r="K66" s="268"/>
      <c r="L66" s="269"/>
    </row>
    <row r="67" spans="2:12" ht="15.75" customHeight="1">
      <c r="B67" s="31"/>
      <c r="C67" s="282" t="s">
        <v>209</v>
      </c>
      <c r="D67" s="283"/>
      <c r="E67" s="283"/>
      <c r="F67" s="284"/>
      <c r="G67" s="41"/>
      <c r="H67" s="41">
        <v>203463</v>
      </c>
      <c r="I67" s="41">
        <v>203463</v>
      </c>
      <c r="J67" s="41">
        <f t="shared" si="5"/>
        <v>0</v>
      </c>
      <c r="K67" s="268"/>
      <c r="L67" s="269"/>
    </row>
    <row r="68" spans="2:12" ht="10.5" customHeight="1">
      <c r="B68" s="31"/>
      <c r="C68" s="282"/>
      <c r="D68" s="283"/>
      <c r="E68" s="283"/>
      <c r="F68" s="284"/>
      <c r="G68" s="41"/>
      <c r="H68" s="41"/>
      <c r="I68" s="41"/>
      <c r="J68" s="41"/>
      <c r="K68" s="268"/>
      <c r="L68" s="269"/>
    </row>
    <row r="69" spans="2:12" ht="15.75" customHeight="1" thickBot="1">
      <c r="B69" s="31"/>
      <c r="C69" s="67"/>
      <c r="D69" s="68"/>
      <c r="E69" s="68" t="s">
        <v>56</v>
      </c>
      <c r="F69" s="69"/>
      <c r="G69" s="43">
        <f>SUM(G62:G68)</f>
        <v>0</v>
      </c>
      <c r="H69" s="43">
        <f>SUM(H62:H68)</f>
        <v>5334103</v>
      </c>
      <c r="I69" s="43">
        <f>SUM(I62:I68)</f>
        <v>5334103</v>
      </c>
      <c r="J69" s="43">
        <f>SUM(J62:J68)</f>
        <v>0</v>
      </c>
      <c r="K69" s="270"/>
      <c r="L69" s="271"/>
    </row>
    <row r="70" spans="2:12" ht="15.75" customHeight="1" thickTop="1">
      <c r="B70" s="77"/>
      <c r="C70" s="78"/>
      <c r="D70" s="78"/>
      <c r="E70" s="78"/>
      <c r="F70" s="79"/>
      <c r="G70" s="52"/>
      <c r="H70" s="52"/>
      <c r="I70" s="52"/>
      <c r="J70" s="52"/>
      <c r="K70" s="74"/>
      <c r="L70" s="74"/>
    </row>
    <row r="71" spans="2:12" ht="13.5" customHeight="1"/>
    <row r="72" spans="2:12" s="31" customFormat="1" ht="13.5" customHeight="1">
      <c r="B72" s="31" t="s">
        <v>97</v>
      </c>
      <c r="C72" s="260" t="s">
        <v>70</v>
      </c>
      <c r="D72" s="260"/>
      <c r="E72" s="260"/>
      <c r="F72" s="260"/>
      <c r="G72" s="260"/>
      <c r="H72" s="260"/>
      <c r="I72" s="260"/>
      <c r="J72" s="260"/>
      <c r="K72" s="260"/>
      <c r="L72" s="260"/>
    </row>
    <row r="73" spans="2:12" s="31" customFormat="1" ht="13.5" customHeight="1">
      <c r="B73" s="36"/>
      <c r="C73" s="261" t="s">
        <v>71</v>
      </c>
      <c r="D73" s="261"/>
      <c r="E73" s="261"/>
      <c r="F73" s="261"/>
      <c r="G73" s="261"/>
      <c r="H73" s="261"/>
      <c r="I73" s="261"/>
      <c r="J73" s="261"/>
      <c r="K73" s="261"/>
      <c r="L73" s="261"/>
    </row>
    <row r="74" spans="2:12" s="31" customFormat="1" ht="13.5" customHeight="1">
      <c r="C74" s="33"/>
      <c r="D74" s="262" t="s">
        <v>72</v>
      </c>
      <c r="E74" s="262"/>
      <c r="F74" s="262"/>
      <c r="G74" s="262"/>
      <c r="H74" s="262"/>
      <c r="I74" s="262"/>
      <c r="J74" s="262"/>
      <c r="K74" s="262"/>
      <c r="L74" s="262"/>
    </row>
    <row r="75" spans="2:12" s="31" customFormat="1" ht="13.5" customHeight="1">
      <c r="C75" s="263" t="s">
        <v>73</v>
      </c>
      <c r="D75" s="264"/>
      <c r="E75" s="264"/>
      <c r="F75" s="265"/>
      <c r="G75" s="34" t="s">
        <v>74</v>
      </c>
      <c r="H75" s="34" t="s">
        <v>75</v>
      </c>
      <c r="I75" s="34" t="s">
        <v>76</v>
      </c>
      <c r="J75" s="37" t="s">
        <v>77</v>
      </c>
      <c r="K75" s="34" t="s">
        <v>78</v>
      </c>
      <c r="L75" s="37" t="s">
        <v>79</v>
      </c>
    </row>
    <row r="76" spans="2:12" s="31" customFormat="1" ht="13.5" customHeight="1">
      <c r="C76" s="275" t="s">
        <v>80</v>
      </c>
      <c r="D76" s="276"/>
      <c r="E76" s="276"/>
      <c r="F76" s="277"/>
      <c r="G76" s="38"/>
      <c r="H76" s="38"/>
      <c r="I76" s="38"/>
      <c r="J76" s="39"/>
      <c r="K76" s="38"/>
      <c r="L76" s="39"/>
    </row>
    <row r="77" spans="2:12" s="31" customFormat="1" ht="13.5" customHeight="1">
      <c r="C77" s="40"/>
      <c r="D77" s="248" t="s">
        <v>211</v>
      </c>
      <c r="E77" s="248"/>
      <c r="F77" s="278"/>
      <c r="G77" s="41">
        <v>918459</v>
      </c>
      <c r="H77" s="41">
        <v>0</v>
      </c>
      <c r="I77" s="41">
        <v>229614</v>
      </c>
      <c r="J77" s="42">
        <f>G77+H77-I77</f>
        <v>688845</v>
      </c>
      <c r="K77" s="41">
        <v>249155</v>
      </c>
      <c r="L77" s="42">
        <v>688845</v>
      </c>
    </row>
    <row r="78" spans="2:12" s="31" customFormat="1" ht="13.5" customHeight="1">
      <c r="C78" s="40"/>
      <c r="D78" s="248" t="s">
        <v>88</v>
      </c>
      <c r="E78" s="248"/>
      <c r="F78" s="278"/>
      <c r="G78" s="41">
        <v>131755</v>
      </c>
      <c r="H78" s="41">
        <v>417690</v>
      </c>
      <c r="I78" s="41">
        <v>257058</v>
      </c>
      <c r="J78" s="42">
        <f t="shared" ref="J78:J79" si="7">G78+H78-I78</f>
        <v>292387</v>
      </c>
      <c r="K78" s="41">
        <v>1662000</v>
      </c>
      <c r="L78" s="42">
        <v>292387</v>
      </c>
    </row>
    <row r="79" spans="2:12" s="31" customFormat="1" ht="13.5" customHeight="1">
      <c r="C79" s="40" t="s">
        <v>81</v>
      </c>
      <c r="D79" s="248" t="s">
        <v>212</v>
      </c>
      <c r="E79" s="248"/>
      <c r="F79" s="278"/>
      <c r="G79" s="41">
        <v>686633</v>
      </c>
      <c r="H79" s="41">
        <v>3740864</v>
      </c>
      <c r="I79" s="41">
        <v>618492</v>
      </c>
      <c r="J79" s="42">
        <f t="shared" si="7"/>
        <v>3809005</v>
      </c>
      <c r="K79" s="41">
        <v>960270</v>
      </c>
      <c r="L79" s="42">
        <v>3809005</v>
      </c>
    </row>
    <row r="80" spans="2:12" s="31" customFormat="1" ht="13.5" customHeight="1">
      <c r="C80" s="40"/>
      <c r="D80" s="299" t="s">
        <v>213</v>
      </c>
      <c r="E80" s="299"/>
      <c r="F80" s="300"/>
      <c r="G80" s="41">
        <v>135893</v>
      </c>
      <c r="H80" s="41">
        <v>432517</v>
      </c>
      <c r="I80" s="41">
        <v>280065</v>
      </c>
      <c r="J80" s="42">
        <f>G80+H80-I80</f>
        <v>288345</v>
      </c>
      <c r="K80" s="41"/>
      <c r="L80" s="42">
        <v>288345</v>
      </c>
    </row>
    <row r="81" spans="2:12" s="31" customFormat="1" ht="13.5" customHeight="1" thickBot="1">
      <c r="C81" s="272" t="s">
        <v>56</v>
      </c>
      <c r="D81" s="273"/>
      <c r="E81" s="273"/>
      <c r="F81" s="274"/>
      <c r="G81" s="43">
        <f>SUM(G76:G80)</f>
        <v>1872740</v>
      </c>
      <c r="H81" s="43">
        <f>SUM(H76:H80)</f>
        <v>4591071</v>
      </c>
      <c r="I81" s="43">
        <f>SUM(I76:I80)</f>
        <v>1385229</v>
      </c>
      <c r="J81" s="43">
        <f>SUM(J76:J79)</f>
        <v>4790237</v>
      </c>
      <c r="K81" s="43">
        <f t="shared" ref="K81" si="8">SUM(K76:K79)</f>
        <v>2871425</v>
      </c>
      <c r="L81" s="43">
        <f>SUM(L76:L80)</f>
        <v>5078582</v>
      </c>
    </row>
    <row r="82" spans="2:12" s="31" customFormat="1" ht="13.5" customHeight="1" thickTop="1">
      <c r="C82" s="75"/>
      <c r="D82" s="76"/>
      <c r="E82" s="76"/>
      <c r="F82" s="76"/>
      <c r="G82" s="52"/>
      <c r="H82" s="52"/>
      <c r="I82" s="52"/>
      <c r="J82" s="52"/>
      <c r="K82" s="52"/>
      <c r="L82" s="52"/>
    </row>
    <row r="83" spans="2:12" ht="13.5" customHeight="1"/>
    <row r="84" spans="2:12" ht="13.5" customHeight="1">
      <c r="B84" s="31" t="s">
        <v>98</v>
      </c>
      <c r="C84" s="260" t="s">
        <v>82</v>
      </c>
      <c r="D84" s="260"/>
      <c r="E84" s="260"/>
      <c r="F84" s="260"/>
      <c r="G84" s="260"/>
      <c r="H84" s="260"/>
      <c r="I84" s="260"/>
      <c r="J84" s="260"/>
      <c r="K84" s="260"/>
      <c r="L84" s="260"/>
    </row>
    <row r="85" spans="2:12" ht="13.5" customHeight="1">
      <c r="B85" s="36"/>
      <c r="C85" s="261" t="s">
        <v>83</v>
      </c>
      <c r="D85" s="261"/>
      <c r="E85" s="261"/>
      <c r="F85" s="261"/>
      <c r="G85" s="261"/>
      <c r="H85" s="261"/>
      <c r="I85" s="261"/>
      <c r="J85" s="261"/>
      <c r="K85" s="261"/>
      <c r="L85" s="261"/>
    </row>
    <row r="86" spans="2:12" ht="13.5" customHeight="1">
      <c r="B86" s="31"/>
      <c r="C86" s="33"/>
      <c r="D86" s="262" t="s">
        <v>72</v>
      </c>
      <c r="E86" s="262"/>
      <c r="F86" s="262"/>
      <c r="G86" s="262"/>
      <c r="H86" s="262"/>
      <c r="I86" s="262"/>
      <c r="J86" s="262"/>
      <c r="K86" s="45"/>
      <c r="L86" s="45"/>
    </row>
    <row r="87" spans="2:12" ht="13.5" customHeight="1">
      <c r="B87" s="31"/>
      <c r="C87" s="263" t="s">
        <v>73</v>
      </c>
      <c r="D87" s="264"/>
      <c r="E87" s="264"/>
      <c r="F87" s="265"/>
      <c r="G87" s="34" t="s">
        <v>84</v>
      </c>
      <c r="H87" s="34" t="s">
        <v>85</v>
      </c>
      <c r="I87" s="34" t="s">
        <v>86</v>
      </c>
      <c r="J87" s="37" t="s">
        <v>87</v>
      </c>
      <c r="K87" s="46"/>
      <c r="L87" s="47"/>
    </row>
    <row r="88" spans="2:12" ht="13.5" customHeight="1">
      <c r="B88" s="31"/>
      <c r="C88" s="296" t="s">
        <v>89</v>
      </c>
      <c r="D88" s="297"/>
      <c r="E88" s="297"/>
      <c r="F88" s="298"/>
      <c r="G88" s="48">
        <v>9450000</v>
      </c>
      <c r="H88" s="48">
        <v>22100000</v>
      </c>
      <c r="I88" s="48">
        <v>8780000</v>
      </c>
      <c r="J88" s="49">
        <f>+G88+H88-I88</f>
        <v>22770000</v>
      </c>
      <c r="K88" s="46"/>
      <c r="L88" s="47"/>
    </row>
    <row r="89" spans="2:12" ht="13.5" customHeight="1">
      <c r="B89" s="31"/>
      <c r="C89" s="50"/>
      <c r="D89" s="51"/>
      <c r="E89" s="51"/>
      <c r="F89" s="51"/>
      <c r="G89" s="47"/>
      <c r="H89" s="47"/>
      <c r="I89" s="47"/>
      <c r="J89" s="52"/>
      <c r="K89" s="47"/>
      <c r="L89" s="47"/>
    </row>
  </sheetData>
  <mergeCells count="72">
    <mergeCell ref="C88:F88"/>
    <mergeCell ref="D80:F80"/>
    <mergeCell ref="E50:F50"/>
    <mergeCell ref="E51:F51"/>
    <mergeCell ref="E52:F52"/>
    <mergeCell ref="C63:F63"/>
    <mergeCell ref="E54:F54"/>
    <mergeCell ref="C56:F56"/>
    <mergeCell ref="C62:F62"/>
    <mergeCell ref="C58:L58"/>
    <mergeCell ref="C59:L59"/>
    <mergeCell ref="D60:L60"/>
    <mergeCell ref="K61:L61"/>
    <mergeCell ref="C61:F61"/>
    <mergeCell ref="C64:F64"/>
    <mergeCell ref="C67:F67"/>
    <mergeCell ref="E36:F36"/>
    <mergeCell ref="E37:F37"/>
    <mergeCell ref="E49:F49"/>
    <mergeCell ref="E46:F46"/>
    <mergeCell ref="E47:F47"/>
    <mergeCell ref="E45:F45"/>
    <mergeCell ref="E43:F43"/>
    <mergeCell ref="E44:F44"/>
    <mergeCell ref="E55:F55"/>
    <mergeCell ref="E32:F32"/>
    <mergeCell ref="E24:F24"/>
    <mergeCell ref="E25:F25"/>
    <mergeCell ref="E26:F26"/>
    <mergeCell ref="E27:F27"/>
    <mergeCell ref="E34:F34"/>
    <mergeCell ref="E35:F35"/>
    <mergeCell ref="E33:F33"/>
    <mergeCell ref="E28:F28"/>
    <mergeCell ref="E29:F29"/>
    <mergeCell ref="E30:F30"/>
    <mergeCell ref="E41:F41"/>
    <mergeCell ref="E42:F42"/>
    <mergeCell ref="E38:F38"/>
    <mergeCell ref="E39:F39"/>
    <mergeCell ref="C68:F68"/>
    <mergeCell ref="C12:L12"/>
    <mergeCell ref="B4:L4"/>
    <mergeCell ref="B5:L5"/>
    <mergeCell ref="C6:L6"/>
    <mergeCell ref="C7:L7"/>
    <mergeCell ref="E8:L8"/>
    <mergeCell ref="E9:L9"/>
    <mergeCell ref="C13:L13"/>
    <mergeCell ref="C15:F15"/>
    <mergeCell ref="E16:F16"/>
    <mergeCell ref="E17:F17"/>
    <mergeCell ref="E20:F20"/>
    <mergeCell ref="E21:F21"/>
    <mergeCell ref="E22:F22"/>
    <mergeCell ref="E23:F23"/>
    <mergeCell ref="C84:L84"/>
    <mergeCell ref="C85:L85"/>
    <mergeCell ref="D86:J86"/>
    <mergeCell ref="C87:F87"/>
    <mergeCell ref="K63:L69"/>
    <mergeCell ref="C81:F81"/>
    <mergeCell ref="C75:F75"/>
    <mergeCell ref="C76:F76"/>
    <mergeCell ref="D79:F79"/>
    <mergeCell ref="D78:F78"/>
    <mergeCell ref="C72:L72"/>
    <mergeCell ref="C73:L73"/>
    <mergeCell ref="D74:L74"/>
    <mergeCell ref="C65:F65"/>
    <mergeCell ref="C66:F66"/>
    <mergeCell ref="D77:F77"/>
  </mergeCells>
  <phoneticPr fontId="3"/>
  <pageMargins left="0.35433070866141736" right="0.43307086614173229" top="0.51" bottom="0.31" header="0.31" footer="0.26"/>
  <pageSetup paperSize="9" scale="90" orientation="portrait" r:id="rId1"/>
  <headerFooter alignWithMargins="0"/>
  <rowBreaks count="1" manualBreakCount="1"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3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101" t="s">
        <v>155</v>
      </c>
      <c r="C1" s="101"/>
      <c r="D1" s="105"/>
      <c r="E1" s="105"/>
      <c r="F1" s="105"/>
    </row>
    <row r="2" spans="2:6">
      <c r="B2" s="101" t="s">
        <v>156</v>
      </c>
      <c r="C2" s="101"/>
      <c r="D2" s="105"/>
      <c r="E2" s="105"/>
      <c r="F2" s="105"/>
    </row>
    <row r="3" spans="2:6">
      <c r="B3" s="102"/>
      <c r="C3" s="102"/>
      <c r="D3" s="106"/>
      <c r="E3" s="106"/>
      <c r="F3" s="106"/>
    </row>
    <row r="4" spans="2:6" ht="54">
      <c r="B4" s="102" t="s">
        <v>157</v>
      </c>
      <c r="C4" s="102"/>
      <c r="D4" s="106"/>
      <c r="E4" s="106"/>
      <c r="F4" s="106"/>
    </row>
    <row r="5" spans="2:6">
      <c r="B5" s="102"/>
      <c r="C5" s="102"/>
      <c r="D5" s="106"/>
      <c r="E5" s="106"/>
      <c r="F5" s="106"/>
    </row>
    <row r="6" spans="2:6">
      <c r="B6" s="101" t="s">
        <v>158</v>
      </c>
      <c r="C6" s="101"/>
      <c r="D6" s="105"/>
      <c r="E6" s="105" t="s">
        <v>159</v>
      </c>
      <c r="F6" s="105" t="s">
        <v>160</v>
      </c>
    </row>
    <row r="7" spans="2:6" ht="14.25" thickBot="1">
      <c r="B7" s="102"/>
      <c r="C7" s="102"/>
      <c r="D7" s="106"/>
      <c r="E7" s="106"/>
      <c r="F7" s="106"/>
    </row>
    <row r="8" spans="2:6" ht="41.25" thickBot="1">
      <c r="B8" s="103" t="s">
        <v>161</v>
      </c>
      <c r="C8" s="104"/>
      <c r="D8" s="107"/>
      <c r="E8" s="107">
        <v>18</v>
      </c>
      <c r="F8" s="108" t="s">
        <v>162</v>
      </c>
    </row>
    <row r="9" spans="2:6">
      <c r="B9" s="102"/>
      <c r="C9" s="102"/>
      <c r="D9" s="106"/>
      <c r="E9" s="106"/>
      <c r="F9" s="106"/>
    </row>
    <row r="10" spans="2:6">
      <c r="B10" s="102"/>
      <c r="C10" s="102"/>
      <c r="D10" s="106"/>
      <c r="E10" s="106"/>
      <c r="F10" s="10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その他の事業なし</vt:lpstr>
      <vt:lpstr>注記</vt:lpstr>
      <vt:lpstr>互換性レポート</vt:lpstr>
      <vt:lpstr>その他の事業なし!Print_Area</vt:lpstr>
      <vt:lpstr>注記!Print_Area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PCUSER</cp:lastModifiedBy>
  <cp:lastPrinted>2017-02-28T05:04:12Z</cp:lastPrinted>
  <dcterms:created xsi:type="dcterms:W3CDTF">2012-01-15T05:31:49Z</dcterms:created>
  <dcterms:modified xsi:type="dcterms:W3CDTF">2017-02-28T05:04:50Z</dcterms:modified>
</cp:coreProperties>
</file>