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8865" yWindow="15" windowWidth="8970" windowHeight="8190"/>
  </bookViews>
  <sheets>
    <sheet name="活動予算書" sheetId="7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7"/>
  <c r="C32"/>
  <c r="C31"/>
  <c r="C30"/>
  <c r="C24"/>
  <c r="C23"/>
  <c r="C8"/>
  <c r="B28"/>
  <c r="B27" s="1"/>
  <c r="B20"/>
  <c r="B19" s="1"/>
  <c r="B10"/>
  <c r="B14"/>
  <c r="C10"/>
  <c r="C14"/>
  <c r="C17" l="1"/>
  <c r="B17"/>
  <c r="C20"/>
  <c r="C28"/>
  <c r="C27" s="1"/>
  <c r="B35"/>
  <c r="C19" l="1"/>
  <c r="C35" s="1"/>
  <c r="C36" s="1"/>
  <c r="C37" s="1"/>
  <c r="B36"/>
  <c r="B37" s="1"/>
  <c r="B39" s="1"/>
  <c r="C38" s="1"/>
  <c r="C39" l="1"/>
</calcChain>
</file>

<file path=xl/sharedStrings.xml><?xml version="1.0" encoding="utf-8"?>
<sst xmlns="http://schemas.openxmlformats.org/spreadsheetml/2006/main" count="57" uniqueCount="52">
  <si>
    <t>（単位：円）</t>
    <phoneticPr fontId="7"/>
  </si>
  <si>
    <t>科目</t>
    <rPh sb="0" eb="2">
      <t>カモク</t>
    </rPh>
    <phoneticPr fontId="7"/>
  </si>
  <si>
    <t>備考</t>
    <rPh sb="0" eb="2">
      <t>ビコウ</t>
    </rPh>
    <phoneticPr fontId="7"/>
  </si>
  <si>
    <t>Ⅰ経常収益</t>
    <rPh sb="1" eb="3">
      <t>ケイジョウ</t>
    </rPh>
    <rPh sb="3" eb="5">
      <t>シュウエキ</t>
    </rPh>
    <phoneticPr fontId="7"/>
  </si>
  <si>
    <t>　　１．受取会費</t>
    <rPh sb="4" eb="6">
      <t>ウケトリ</t>
    </rPh>
    <rPh sb="6" eb="8">
      <t>カイヒ</t>
    </rPh>
    <phoneticPr fontId="7"/>
  </si>
  <si>
    <t>　　２．受取寄付金</t>
    <rPh sb="4" eb="6">
      <t>ウケトリ</t>
    </rPh>
    <rPh sb="6" eb="9">
      <t>キフキン</t>
    </rPh>
    <phoneticPr fontId="7"/>
  </si>
  <si>
    <t>　　３．事業収益</t>
    <rPh sb="4" eb="6">
      <t>ジギョウ</t>
    </rPh>
    <rPh sb="6" eb="8">
      <t>シュウエキ</t>
    </rPh>
    <phoneticPr fontId="7"/>
  </si>
  <si>
    <t>　　　　情報発信・資料発行事業収益</t>
    <rPh sb="4" eb="6">
      <t>ジョウホウ</t>
    </rPh>
    <rPh sb="6" eb="8">
      <t>ハッシン</t>
    </rPh>
    <rPh sb="9" eb="11">
      <t>シリョウ</t>
    </rPh>
    <rPh sb="11" eb="13">
      <t>ハッコウ</t>
    </rPh>
    <rPh sb="13" eb="15">
      <t>ジギョウ</t>
    </rPh>
    <rPh sb="15" eb="17">
      <t>シュウエキ</t>
    </rPh>
    <phoneticPr fontId="7"/>
  </si>
  <si>
    <t>　　　　受取利息</t>
    <rPh sb="4" eb="6">
      <t>ウケトリ</t>
    </rPh>
    <rPh sb="6" eb="8">
      <t>リソク</t>
    </rPh>
    <phoneticPr fontId="7"/>
  </si>
  <si>
    <t>普通預金利息</t>
    <rPh sb="0" eb="2">
      <t>フツウ</t>
    </rPh>
    <rPh sb="2" eb="4">
      <t>ヨキン</t>
    </rPh>
    <rPh sb="4" eb="6">
      <t>リソク</t>
    </rPh>
    <phoneticPr fontId="7"/>
  </si>
  <si>
    <t>　　　　雑収入</t>
    <rPh sb="4" eb="7">
      <t>ザッシュウニュウ</t>
    </rPh>
    <phoneticPr fontId="7"/>
  </si>
  <si>
    <t>　　経常収益計</t>
    <rPh sb="2" eb="4">
      <t>ケイジョウ</t>
    </rPh>
    <rPh sb="4" eb="6">
      <t>シュウエキ</t>
    </rPh>
    <rPh sb="6" eb="7">
      <t>ケイ</t>
    </rPh>
    <phoneticPr fontId="7"/>
  </si>
  <si>
    <t>Ⅱ経常費用</t>
    <rPh sb="1" eb="3">
      <t>ケイジョウ</t>
    </rPh>
    <rPh sb="3" eb="5">
      <t>ヒヨウ</t>
    </rPh>
    <phoneticPr fontId="7"/>
  </si>
  <si>
    <t>　　１．事業費</t>
    <rPh sb="4" eb="7">
      <t>ジギョウヒ</t>
    </rPh>
    <phoneticPr fontId="7"/>
  </si>
  <si>
    <t>　　２．管理費</t>
    <rPh sb="4" eb="7">
      <t>カンリヒ</t>
    </rPh>
    <phoneticPr fontId="7"/>
  </si>
  <si>
    <t>　　経常費用計</t>
    <rPh sb="2" eb="4">
      <t>ケイジョウ</t>
    </rPh>
    <rPh sb="4" eb="6">
      <t>ヒヨウ</t>
    </rPh>
    <rPh sb="6" eb="7">
      <t>ケイ</t>
    </rPh>
    <phoneticPr fontId="7"/>
  </si>
  <si>
    <t>　　当期経常増減額</t>
    <rPh sb="2" eb="4">
      <t>トウキ</t>
    </rPh>
    <rPh sb="4" eb="6">
      <t>ケイジョウ</t>
    </rPh>
    <rPh sb="6" eb="9">
      <t>ゾウゲンガク</t>
    </rPh>
    <phoneticPr fontId="7"/>
  </si>
  <si>
    <t>　　当期正味財産増減額</t>
    <rPh sb="2" eb="4">
      <t>トウキ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7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</si>
  <si>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7"/>
  </si>
  <si>
    <t>　　次期繰越正味財産額</t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7"/>
  </si>
  <si>
    <t>特定非営利活動法人まちづくり情報センターかながわ（アリスセンター）　</t>
    <phoneticPr fontId="5"/>
  </si>
  <si>
    <t>　　　　講座・研修会企画・運営事業収益</t>
    <rPh sb="4" eb="6">
      <t>コウザ</t>
    </rPh>
    <rPh sb="7" eb="10">
      <t>ケンシュウカイ</t>
    </rPh>
    <rPh sb="10" eb="12">
      <t>キカク</t>
    </rPh>
    <rPh sb="13" eb="15">
      <t>ウンエイ</t>
    </rPh>
    <rPh sb="15" eb="17">
      <t>ジギョウ</t>
    </rPh>
    <rPh sb="17" eb="19">
      <t>シュウエキ</t>
    </rPh>
    <phoneticPr fontId="7"/>
  </si>
  <si>
    <t>＊</t>
    <phoneticPr fontId="1"/>
  </si>
  <si>
    <t>アリスサロン参加費収入</t>
    <rPh sb="6" eb="9">
      <t>サンカヒ</t>
    </rPh>
    <rPh sb="9" eb="11">
      <t>シュウニュウ</t>
    </rPh>
    <phoneticPr fontId="7"/>
  </si>
  <si>
    <t>理事会会場費、総会会場費</t>
    <rPh sb="0" eb="6">
      <t>リジカイカイジョウヒ</t>
    </rPh>
    <rPh sb="7" eb="9">
      <t>ソウカイ</t>
    </rPh>
    <rPh sb="9" eb="11">
      <t>カイジョウ</t>
    </rPh>
    <rPh sb="11" eb="12">
      <t>ヒ</t>
    </rPh>
    <phoneticPr fontId="1"/>
  </si>
  <si>
    <t>　　４．受取助成金</t>
    <rPh sb="4" eb="6">
      <t>ウケトリ</t>
    </rPh>
    <rPh sb="6" eb="9">
      <t>ジョセイキン</t>
    </rPh>
    <phoneticPr fontId="7"/>
  </si>
  <si>
    <t>　　５．その他収益</t>
    <rPh sb="6" eb="7">
      <t>タ</t>
    </rPh>
    <rPh sb="7" eb="9">
      <t>シュウエキ</t>
    </rPh>
    <phoneticPr fontId="7"/>
  </si>
  <si>
    <t>注）＊は事業費管理費間の費用按分項目（事業費６：管理費４）</t>
    <rPh sb="0" eb="1">
      <t>チュウ</t>
    </rPh>
    <rPh sb="4" eb="7">
      <t>ジギョウヒカンリヒカンノ</t>
    </rPh>
    <rPh sb="9" eb="10">
      <t>ヒカンノ橴ꄁސĀ
_x0000_オ気ニ</t>
    </rPh>
    <rPh sb="10" eb="11">
      <t>カン</t>
    </rPh>
    <rPh sb="12" eb="16">
      <t>ヒヨウアンブンコイウモク</t>
    </rPh>
    <rPh sb="16" eb="18">
      <t>コウモク</t>
    </rPh>
    <rPh sb="19" eb="22">
      <t>ジギョウヒ</t>
    </rPh>
    <rPh sb="24" eb="27">
      <t>カンリヒ</t>
    </rPh>
    <phoneticPr fontId="1"/>
  </si>
  <si>
    <t>振込手数料等</t>
    <rPh sb="0" eb="2">
      <t>フリコミ</t>
    </rPh>
    <rPh sb="2" eb="5">
      <t>テスウリョウ</t>
    </rPh>
    <rPh sb="5" eb="6">
      <t>トウ</t>
    </rPh>
    <phoneticPr fontId="7"/>
  </si>
  <si>
    <t>活動予算書（特定非営利活動に係る事業）</t>
    <rPh sb="0" eb="2">
      <t>カツドウ</t>
    </rPh>
    <rPh sb="2" eb="3">
      <t>ヨ</t>
    </rPh>
    <rPh sb="3" eb="5">
      <t>ケイサンショ</t>
    </rPh>
    <phoneticPr fontId="5"/>
  </si>
  <si>
    <t>たあとる通信頒布</t>
    <rPh sb="4" eb="6">
      <t>ツウシン</t>
    </rPh>
    <rPh sb="6" eb="8">
      <t>ハンプ</t>
    </rPh>
    <phoneticPr fontId="1"/>
  </si>
  <si>
    <t>2018年度（2018年8月１日～2019年７月31日）</t>
    <phoneticPr fontId="7"/>
  </si>
  <si>
    <t>　　（２）その他経費</t>
    <rPh sb="7" eb="8">
      <t>タ</t>
    </rPh>
    <rPh sb="8" eb="10">
      <t>ケイヒ</t>
    </rPh>
    <phoneticPr fontId="7"/>
  </si>
  <si>
    <r>
      <rPr>
        <sz val="11"/>
        <color indexed="8"/>
        <rFont val="ＭＳ Ｐ明朝"/>
        <family val="1"/>
        <charset val="128"/>
      </rPr>
      <t>　　　　</t>
    </r>
    <r>
      <rPr>
        <sz val="10"/>
        <color indexed="8"/>
        <rFont val="ＭＳ Ｐ明朝"/>
        <family val="1"/>
        <charset val="128"/>
      </rPr>
      <t>講座・研修会企画・運営事業支出</t>
    </r>
    <rPh sb="4" eb="6">
      <t>コウザ</t>
    </rPh>
    <rPh sb="7" eb="9">
      <t>ケンシュウ</t>
    </rPh>
    <rPh sb="9" eb="10">
      <t>カイ</t>
    </rPh>
    <rPh sb="10" eb="12">
      <t>キカク</t>
    </rPh>
    <rPh sb="13" eb="15">
      <t>ウンエイ</t>
    </rPh>
    <rPh sb="15" eb="17">
      <t>ジギョウ</t>
    </rPh>
    <rPh sb="17" eb="19">
      <t>シシュツ</t>
    </rPh>
    <phoneticPr fontId="7"/>
  </si>
  <si>
    <t>　　　　通信運搬費</t>
    <rPh sb="4" eb="6">
      <t>ツウシン</t>
    </rPh>
    <rPh sb="6" eb="8">
      <t>ウンパン</t>
    </rPh>
    <rPh sb="8" eb="9">
      <t>ヒ</t>
    </rPh>
    <phoneticPr fontId="7"/>
  </si>
  <si>
    <t>　　　　消耗品費</t>
    <rPh sb="4" eb="6">
      <t>ショウモウ</t>
    </rPh>
    <rPh sb="6" eb="7">
      <t>ヒン</t>
    </rPh>
    <rPh sb="7" eb="8">
      <t>ヒ</t>
    </rPh>
    <phoneticPr fontId="7"/>
  </si>
  <si>
    <t>　　　　賃借料・光熱費</t>
    <rPh sb="4" eb="7">
      <t>チンシャクリョウ</t>
    </rPh>
    <rPh sb="8" eb="11">
      <t>コウネツヒ</t>
    </rPh>
    <phoneticPr fontId="7"/>
  </si>
  <si>
    <t>　　　　その他経費</t>
    <rPh sb="6" eb="7">
      <t>タ</t>
    </rPh>
    <rPh sb="7" eb="9">
      <t>ケイヒ</t>
    </rPh>
    <phoneticPr fontId="7"/>
  </si>
  <si>
    <t>　　　　会議費</t>
    <rPh sb="4" eb="7">
      <t>カイギヒ</t>
    </rPh>
    <phoneticPr fontId="7"/>
  </si>
  <si>
    <t>　　　　諸会費</t>
    <rPh sb="4" eb="7">
      <t>ショカイヒ</t>
    </rPh>
    <phoneticPr fontId="7"/>
  </si>
  <si>
    <t>2017年度決算</t>
    <rPh sb="4" eb="6">
      <t>ネンド</t>
    </rPh>
    <rPh sb="6" eb="8">
      <t>ケッサン</t>
    </rPh>
    <phoneticPr fontId="7"/>
  </si>
  <si>
    <t>2018年度予算</t>
    <rPh sb="4" eb="6">
      <t>ネンド</t>
    </rPh>
    <rPh sb="6" eb="8">
      <t>ヨサン</t>
    </rPh>
    <phoneticPr fontId="7"/>
  </si>
  <si>
    <t>正会員10,000円×３１口、準会員5,000×18人・団体</t>
    <rPh sb="0" eb="3">
      <t>セイカイイン</t>
    </rPh>
    <rPh sb="9" eb="10">
      <t>エン</t>
    </rPh>
    <rPh sb="13" eb="14">
      <t>クチ</t>
    </rPh>
    <rPh sb="15" eb="18">
      <t>ジュンカイイン</t>
    </rPh>
    <rPh sb="26" eb="27">
      <t>ニン</t>
    </rPh>
    <rPh sb="28" eb="30">
      <t>ダンタイ</t>
    </rPh>
    <phoneticPr fontId="1"/>
  </si>
  <si>
    <t>文具、コピー代等3,000円を按分＊</t>
    <rPh sb="0" eb="2">
      <t>ブング</t>
    </rPh>
    <rPh sb="6" eb="7">
      <t>ダイ</t>
    </rPh>
    <rPh sb="7" eb="8">
      <t>トウ</t>
    </rPh>
    <rPh sb="13" eb="14">
      <t>エン</t>
    </rPh>
    <rPh sb="15" eb="17">
      <t>アンブン</t>
    </rPh>
    <phoneticPr fontId="1"/>
  </si>
  <si>
    <t>電話料金5,000円×12月=60,000円、無線LAM使用料540円×12月=6,480円、郵送料等13,520円、計80,000円を按分＊</t>
    <rPh sb="0" eb="2">
      <t>デンワ</t>
    </rPh>
    <rPh sb="2" eb="4">
      <t>リョウキン</t>
    </rPh>
    <rPh sb="9" eb="10">
      <t>エン</t>
    </rPh>
    <rPh sb="13" eb="14">
      <t>ツキ</t>
    </rPh>
    <rPh sb="21" eb="22">
      <t>エン</t>
    </rPh>
    <rPh sb="23" eb="25">
      <t>ムセン</t>
    </rPh>
    <rPh sb="28" eb="31">
      <t>シヨウリョウ</t>
    </rPh>
    <rPh sb="34" eb="35">
      <t>エン</t>
    </rPh>
    <rPh sb="38" eb="39">
      <t>ツキ</t>
    </rPh>
    <rPh sb="45" eb="46">
      <t>エン</t>
    </rPh>
    <rPh sb="47" eb="50">
      <t>ユウソウリョウ</t>
    </rPh>
    <rPh sb="50" eb="51">
      <t>トウ</t>
    </rPh>
    <rPh sb="57" eb="58">
      <t>エン</t>
    </rPh>
    <rPh sb="59" eb="60">
      <t>ケイ</t>
    </rPh>
    <rPh sb="66" eb="67">
      <t>エン</t>
    </rPh>
    <rPh sb="68" eb="70">
      <t>アンブン</t>
    </rPh>
    <phoneticPr fontId="1"/>
  </si>
  <si>
    <t>＊</t>
    <phoneticPr fontId="1"/>
  </si>
  <si>
    <t>15,000円×12月=180,000円を按分＊</t>
    <rPh sb="6" eb="7">
      <t>エン</t>
    </rPh>
    <rPh sb="10" eb="11">
      <t>ツキ</t>
    </rPh>
    <rPh sb="19" eb="20">
      <t>エン</t>
    </rPh>
    <rPh sb="21" eb="23">
      <t>アンブン</t>
    </rPh>
    <phoneticPr fontId="1"/>
  </si>
  <si>
    <t>NPOスクエア連絡会年会費6,000円、かながわ生活困窮者自立支援ネットワーク年会費10,000円</t>
    <rPh sb="7" eb="9">
      <t>レンラク</t>
    </rPh>
    <rPh sb="9" eb="10">
      <t>カイ</t>
    </rPh>
    <rPh sb="10" eb="11">
      <t>ネン</t>
    </rPh>
    <rPh sb="11" eb="13">
      <t>カイヒ</t>
    </rPh>
    <rPh sb="18" eb="19">
      <t>エン</t>
    </rPh>
    <rPh sb="24" eb="26">
      <t>セイカツ</t>
    </rPh>
    <rPh sb="26" eb="29">
      <t>コンキュウシャ</t>
    </rPh>
    <rPh sb="29" eb="31">
      <t>ジリツ</t>
    </rPh>
    <rPh sb="31" eb="33">
      <t>シエン</t>
    </rPh>
    <rPh sb="39" eb="42">
      <t>ネンカイヒ</t>
    </rPh>
    <rPh sb="48" eb="49">
      <t>エン</t>
    </rPh>
    <phoneticPr fontId="7"/>
  </si>
  <si>
    <t>講師謝金、会場費等20,000円×3回</t>
    <rPh sb="0" eb="2">
      <t>コウシ</t>
    </rPh>
    <rPh sb="2" eb="4">
      <t>シャキン</t>
    </rPh>
    <rPh sb="5" eb="7">
      <t>カイジョウ</t>
    </rPh>
    <rPh sb="7" eb="8">
      <t>ヒ</t>
    </rPh>
    <rPh sb="8" eb="9">
      <t>トウ</t>
    </rPh>
    <rPh sb="15" eb="16">
      <t>エン</t>
    </rPh>
    <rPh sb="18" eb="19">
      <t>カイ</t>
    </rPh>
    <phoneticPr fontId="1"/>
  </si>
  <si>
    <t>　　　　 情報発信・資料発行  売上原価</t>
    <rPh sb="5" eb="7">
      <t>ジョウホウ</t>
    </rPh>
    <rPh sb="7" eb="9">
      <t>ハッシン</t>
    </rPh>
    <rPh sb="10" eb="12">
      <t>シリョウ</t>
    </rPh>
    <rPh sb="12" eb="14">
      <t>ハッコウ</t>
    </rPh>
    <rPh sb="16" eb="18">
      <t>ウリアゲ</t>
    </rPh>
    <rPh sb="18" eb="20">
      <t>ゲンカ</t>
    </rPh>
    <phoneticPr fontId="7"/>
  </si>
  <si>
    <t>　　（1）その他経費</t>
    <rPh sb="7" eb="8">
      <t>タ</t>
    </rPh>
    <rPh sb="8" eb="10">
      <t>ケイヒ</t>
    </rPh>
    <phoneticPr fontId="7"/>
  </si>
  <si>
    <t>たあとる通信送料分等</t>
    <rPh sb="4" eb="6">
      <t>ツウシン</t>
    </rPh>
    <rPh sb="6" eb="8">
      <t>ソウリョウ</t>
    </rPh>
    <rPh sb="8" eb="9">
      <t>ブン</t>
    </rPh>
    <rPh sb="9" eb="10">
      <t>トウ</t>
    </rPh>
    <phoneticPr fontId="1"/>
  </si>
</sst>
</file>

<file path=xl/styles.xml><?xml version="1.0" encoding="utf-8"?>
<styleSheet xmlns="http://schemas.openxmlformats.org/spreadsheetml/2006/main">
  <numFmts count="2">
    <numFmt numFmtId="176" formatCode="#,##0;&quot;▲ &quot;#,##0"/>
    <numFmt numFmtId="177" formatCode="#,##0;\-#,##0;&quot;-&quot;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Arial"/>
      <family val="2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0"/>
      <color rgb="FFFF0000"/>
      <name val="ＭＳ Ｐ明朝"/>
      <family val="1"/>
      <charset val="128"/>
    </font>
    <font>
      <b/>
      <sz val="11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40">
    <xf numFmtId="0" fontId="0" fillId="0" borderId="0">
      <alignment vertical="center"/>
    </xf>
    <xf numFmtId="0" fontId="3" fillId="0" borderId="0"/>
    <xf numFmtId="38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7" fontId="5" fillId="0" borderId="0" applyFill="0" applyBorder="0" applyAlignment="0"/>
    <xf numFmtId="0" fontId="19" fillId="0" borderId="11" applyNumberFormat="0" applyAlignment="0" applyProtection="0">
      <alignment horizontal="left" vertical="center"/>
    </xf>
    <xf numFmtId="0" fontId="19" fillId="0" borderId="12">
      <alignment horizontal="left" vertical="center"/>
    </xf>
    <xf numFmtId="0" fontId="20" fillId="0" borderId="0"/>
    <xf numFmtId="0" fontId="21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4" fillId="0" borderId="0" xfId="0" applyFont="1" applyFill="1" applyBorder="1">
      <alignment vertical="center"/>
    </xf>
    <xf numFmtId="0" fontId="8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4" fillId="0" borderId="17" xfId="0" applyFont="1" applyFill="1" applyBorder="1">
      <alignment vertical="center"/>
    </xf>
    <xf numFmtId="38" fontId="26" fillId="0" borderId="1" xfId="46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38" fontId="26" fillId="0" borderId="1" xfId="46" applyFont="1" applyFill="1" applyBorder="1" applyAlignment="1">
      <alignment vertical="center"/>
    </xf>
    <xf numFmtId="38" fontId="25" fillId="0" borderId="1" xfId="1" quotePrefix="1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38" fontId="9" fillId="0" borderId="1" xfId="2" applyFont="1" applyBorder="1" applyAlignment="1">
      <alignment vertical="center"/>
    </xf>
    <xf numFmtId="38" fontId="25" fillId="0" borderId="1" xfId="1" applyNumberFormat="1" applyFont="1" applyBorder="1" applyAlignment="1" applyProtection="1">
      <alignment vertical="center"/>
    </xf>
    <xf numFmtId="38" fontId="25" fillId="0" borderId="1" xfId="1" quotePrefix="1" applyNumberFormat="1" applyFont="1" applyBorder="1" applyAlignment="1">
      <alignment vertical="center"/>
    </xf>
    <xf numFmtId="38" fontId="23" fillId="0" borderId="1" xfId="2" applyFont="1" applyBorder="1" applyAlignment="1">
      <alignment vertical="center"/>
    </xf>
    <xf numFmtId="38" fontId="9" fillId="0" borderId="4" xfId="2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24" fillId="0" borderId="9" xfId="1" applyNumberFormat="1" applyFont="1" applyBorder="1" applyAlignment="1" applyProtection="1">
      <alignment vertical="center"/>
    </xf>
    <xf numFmtId="38" fontId="24" fillId="0" borderId="1" xfId="1" applyNumberFormat="1" applyFont="1" applyBorder="1" applyAlignment="1" applyProtection="1">
      <alignment vertical="center"/>
    </xf>
    <xf numFmtId="38" fontId="24" fillId="0" borderId="1" xfId="1" applyNumberFormat="1" applyFont="1" applyFill="1" applyBorder="1" applyAlignment="1" applyProtection="1">
      <alignment vertical="center"/>
    </xf>
    <xf numFmtId="0" fontId="9" fillId="0" borderId="1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38" fontId="23" fillId="0" borderId="7" xfId="2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23" fillId="0" borderId="9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76" fontId="24" fillId="0" borderId="2" xfId="2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38" fontId="24" fillId="0" borderId="4" xfId="2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24" fillId="0" borderId="7" xfId="2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140">
    <cellStyle name="Calc Currency (0)" xfId="101"/>
    <cellStyle name="Header1" xfId="102"/>
    <cellStyle name="Header2" xfId="103"/>
    <cellStyle name="Normal_#18-Internet" xfId="104"/>
    <cellStyle name="subhead" xfId="105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桁区切り" xfId="46" builtinId="6"/>
    <cellStyle name="桁区切り 2" xfId="2"/>
    <cellStyle name="標準" xfId="0" builtinId="0"/>
    <cellStyle name="標準 2" xfId="1"/>
    <cellStyle name="標準 3" xfId="3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41"/>
  <sheetViews>
    <sheetView tabSelected="1" view="pageLayout" topLeftCell="A36" zoomScaleNormal="100" workbookViewId="0">
      <selection activeCell="C39" sqref="C39"/>
    </sheetView>
  </sheetViews>
  <sheetFormatPr defaultColWidth="13" defaultRowHeight="13.5"/>
  <cols>
    <col min="1" max="1" width="32.625" customWidth="1"/>
    <col min="2" max="2" width="16.625" customWidth="1"/>
    <col min="3" max="3" width="15.5" customWidth="1"/>
    <col min="4" max="4" width="42.125" customWidth="1"/>
    <col min="5" max="5" width="22.125" customWidth="1"/>
  </cols>
  <sheetData>
    <row r="1" spans="1:4" ht="14.25">
      <c r="A1" s="50" t="s">
        <v>20</v>
      </c>
      <c r="B1" s="50"/>
      <c r="C1" s="50"/>
      <c r="D1" s="50"/>
    </row>
    <row r="2" spans="1:4" ht="18.75">
      <c r="A2" s="51" t="s">
        <v>29</v>
      </c>
      <c r="B2" s="51"/>
      <c r="C2" s="51"/>
      <c r="D2" s="51"/>
    </row>
    <row r="3" spans="1:4" ht="14.25">
      <c r="A3" s="50" t="s">
        <v>31</v>
      </c>
      <c r="B3" s="50"/>
      <c r="C3" s="50"/>
      <c r="D3" s="50"/>
    </row>
    <row r="4" spans="1:4" ht="14.25">
      <c r="A4" s="10"/>
      <c r="B4" s="11"/>
      <c r="C4" s="10"/>
      <c r="D4" s="10"/>
    </row>
    <row r="5" spans="1:4" ht="15" thickBot="1">
      <c r="A5" s="1"/>
      <c r="B5" s="1"/>
      <c r="D5" s="2" t="s">
        <v>0</v>
      </c>
    </row>
    <row r="6" spans="1:4" ht="22.5" customHeight="1" thickBot="1">
      <c r="A6" s="13" t="s">
        <v>1</v>
      </c>
      <c r="B6" s="24" t="s">
        <v>40</v>
      </c>
      <c r="C6" s="3" t="s">
        <v>41</v>
      </c>
      <c r="D6" s="4" t="s">
        <v>2</v>
      </c>
    </row>
    <row r="7" spans="1:4" ht="22.5" customHeight="1">
      <c r="A7" s="14" t="s">
        <v>3</v>
      </c>
      <c r="B7" s="33"/>
      <c r="C7" s="33"/>
      <c r="D7" s="5"/>
    </row>
    <row r="8" spans="1:4" ht="22.5" customHeight="1">
      <c r="A8" s="34" t="s">
        <v>4</v>
      </c>
      <c r="B8" s="35">
        <v>425000</v>
      </c>
      <c r="C8" s="35">
        <f>310000+90000</f>
        <v>400000</v>
      </c>
      <c r="D8" s="6" t="s">
        <v>42</v>
      </c>
    </row>
    <row r="9" spans="1:4" ht="22.5" customHeight="1">
      <c r="A9" s="34" t="s">
        <v>5</v>
      </c>
      <c r="B9" s="36">
        <v>5000</v>
      </c>
      <c r="C9" s="36">
        <v>5000</v>
      </c>
      <c r="D9" s="6"/>
    </row>
    <row r="10" spans="1:4" ht="22.5" customHeight="1">
      <c r="A10" s="34" t="s">
        <v>6</v>
      </c>
      <c r="B10" s="32">
        <f>SUM(B11:B12)</f>
        <v>112710</v>
      </c>
      <c r="C10" s="32">
        <f>SUM(C11:C12)</f>
        <v>70000</v>
      </c>
      <c r="D10" s="6"/>
    </row>
    <row r="11" spans="1:4" ht="22.5" customHeight="1">
      <c r="A11" s="15" t="s">
        <v>21</v>
      </c>
      <c r="B11" s="30">
        <v>39500</v>
      </c>
      <c r="C11" s="30">
        <v>40000</v>
      </c>
      <c r="D11" s="6" t="s">
        <v>23</v>
      </c>
    </row>
    <row r="12" spans="1:4" ht="22.5" customHeight="1">
      <c r="A12" s="15" t="s">
        <v>7</v>
      </c>
      <c r="B12" s="30">
        <v>73210</v>
      </c>
      <c r="C12" s="30">
        <v>30000</v>
      </c>
      <c r="D12" s="6" t="s">
        <v>30</v>
      </c>
    </row>
    <row r="13" spans="1:4" ht="22.5" customHeight="1">
      <c r="A13" s="34" t="s">
        <v>25</v>
      </c>
      <c r="B13" s="36">
        <v>0</v>
      </c>
      <c r="C13" s="37">
        <v>0</v>
      </c>
      <c r="D13" s="6"/>
    </row>
    <row r="14" spans="1:4" ht="22.5" customHeight="1">
      <c r="A14" s="34" t="s">
        <v>26</v>
      </c>
      <c r="B14" s="32">
        <f>SUM(B15:B16)</f>
        <v>1148</v>
      </c>
      <c r="C14" s="32">
        <f>C15+C16</f>
        <v>1001</v>
      </c>
      <c r="D14" s="6"/>
    </row>
    <row r="15" spans="1:4" ht="22.5" customHeight="1">
      <c r="A15" s="38" t="s">
        <v>8</v>
      </c>
      <c r="B15" s="31">
        <v>1</v>
      </c>
      <c r="C15" s="31">
        <v>1</v>
      </c>
      <c r="D15" s="6" t="s">
        <v>9</v>
      </c>
    </row>
    <row r="16" spans="1:4" ht="22.5" customHeight="1">
      <c r="A16" s="38" t="s">
        <v>10</v>
      </c>
      <c r="B16" s="31">
        <v>1147</v>
      </c>
      <c r="C16" s="31">
        <v>1000</v>
      </c>
      <c r="D16" s="6" t="s">
        <v>51</v>
      </c>
    </row>
    <row r="17" spans="1:4" ht="22.5" customHeight="1" thickBot="1">
      <c r="A17" s="39" t="s">
        <v>11</v>
      </c>
      <c r="B17" s="40">
        <f>B8+B9+B10+B13+B14</f>
        <v>543858</v>
      </c>
      <c r="C17" s="40">
        <f>C8+C9+C10+C13+C14</f>
        <v>476001</v>
      </c>
      <c r="D17" s="7"/>
    </row>
    <row r="18" spans="1:4" ht="22.5" customHeight="1">
      <c r="A18" s="14" t="s">
        <v>12</v>
      </c>
      <c r="B18" s="33"/>
      <c r="C18" s="33"/>
      <c r="D18" s="5"/>
    </row>
    <row r="19" spans="1:4" ht="22.5" customHeight="1">
      <c r="A19" s="34" t="s">
        <v>13</v>
      </c>
      <c r="B19" s="32">
        <f>B20</f>
        <v>253704.40000000002</v>
      </c>
      <c r="C19" s="32">
        <f>C20</f>
        <v>162800</v>
      </c>
      <c r="D19" s="6"/>
    </row>
    <row r="20" spans="1:4" ht="22.5" customHeight="1">
      <c r="A20" s="34" t="s">
        <v>32</v>
      </c>
      <c r="B20" s="32">
        <f>SUM(B21:B26)</f>
        <v>253704.40000000002</v>
      </c>
      <c r="C20" s="32">
        <f>SUM(C23:C26)</f>
        <v>162800</v>
      </c>
      <c r="D20" s="6"/>
    </row>
    <row r="21" spans="1:4" ht="22.5" customHeight="1">
      <c r="A21" s="41" t="s">
        <v>33</v>
      </c>
      <c r="B21" s="31">
        <v>51119</v>
      </c>
      <c r="C21" s="27">
        <v>60000</v>
      </c>
      <c r="D21" s="6" t="s">
        <v>48</v>
      </c>
    </row>
    <row r="22" spans="1:4" ht="22.5" customHeight="1">
      <c r="A22" s="41" t="s">
        <v>49</v>
      </c>
      <c r="B22" s="31">
        <v>45446</v>
      </c>
      <c r="C22" s="27">
        <v>15000</v>
      </c>
      <c r="D22" s="6"/>
    </row>
    <row r="23" spans="1:4" ht="46.5" customHeight="1">
      <c r="A23" s="38" t="s">
        <v>34</v>
      </c>
      <c r="B23" s="31">
        <v>49332</v>
      </c>
      <c r="C23" s="27">
        <f>80000*6/10</f>
        <v>48000</v>
      </c>
      <c r="D23" s="19" t="s">
        <v>44</v>
      </c>
    </row>
    <row r="24" spans="1:4" ht="22.5" customHeight="1">
      <c r="A24" s="38" t="s">
        <v>35</v>
      </c>
      <c r="B24" s="31">
        <v>934.2</v>
      </c>
      <c r="C24" s="27">
        <f>3000*6/10</f>
        <v>1800</v>
      </c>
      <c r="D24" s="28" t="s">
        <v>43</v>
      </c>
    </row>
    <row r="25" spans="1:4" ht="22.5" customHeight="1">
      <c r="A25" s="38" t="s">
        <v>36</v>
      </c>
      <c r="B25" s="31">
        <v>106873.2</v>
      </c>
      <c r="C25" s="27">
        <f>180000*6/10</f>
        <v>108000</v>
      </c>
      <c r="D25" s="28" t="s">
        <v>46</v>
      </c>
    </row>
    <row r="26" spans="1:4" ht="22.5" customHeight="1">
      <c r="A26" s="38" t="s">
        <v>37</v>
      </c>
      <c r="B26" s="29">
        <v>0</v>
      </c>
      <c r="C26" s="29">
        <v>5000</v>
      </c>
      <c r="D26" s="6"/>
    </row>
    <row r="27" spans="1:4" ht="22.5" customHeight="1">
      <c r="A27" s="34" t="s">
        <v>14</v>
      </c>
      <c r="B27" s="32">
        <f>B28</f>
        <v>128416.6</v>
      </c>
      <c r="C27" s="32">
        <f>C28</f>
        <v>128200</v>
      </c>
      <c r="D27" s="6"/>
    </row>
    <row r="28" spans="1:4" ht="22.5" customHeight="1">
      <c r="A28" s="34" t="s">
        <v>50</v>
      </c>
      <c r="B28" s="32">
        <f>SUM(B29:B34)</f>
        <v>128416.6</v>
      </c>
      <c r="C28" s="32">
        <f>SUM(C29:C34)</f>
        <v>128200</v>
      </c>
      <c r="D28" s="6"/>
    </row>
    <row r="29" spans="1:4" ht="22.5" customHeight="1">
      <c r="A29" s="38" t="s">
        <v>38</v>
      </c>
      <c r="B29" s="31">
        <v>0</v>
      </c>
      <c r="C29" s="31">
        <v>5000</v>
      </c>
      <c r="D29" s="6" t="s">
        <v>24</v>
      </c>
    </row>
    <row r="30" spans="1:4" ht="22.5" customHeight="1">
      <c r="A30" s="38" t="s">
        <v>34</v>
      </c>
      <c r="B30" s="23">
        <v>32888</v>
      </c>
      <c r="C30" s="23">
        <f>80000*4/10</f>
        <v>32000</v>
      </c>
      <c r="D30" s="6" t="s">
        <v>22</v>
      </c>
    </row>
    <row r="31" spans="1:4" ht="22.5" customHeight="1">
      <c r="A31" s="38" t="s">
        <v>35</v>
      </c>
      <c r="B31" s="23">
        <v>622.79999999999995</v>
      </c>
      <c r="C31" s="23">
        <f>3000*4/10</f>
        <v>1200</v>
      </c>
      <c r="D31" s="21" t="s">
        <v>45</v>
      </c>
    </row>
    <row r="32" spans="1:4" ht="22.5" customHeight="1">
      <c r="A32" s="38" t="s">
        <v>36</v>
      </c>
      <c r="B32" s="23">
        <v>71248.800000000003</v>
      </c>
      <c r="C32" s="26">
        <f>180000*4/10</f>
        <v>72000</v>
      </c>
      <c r="D32" s="19" t="s">
        <v>22</v>
      </c>
    </row>
    <row r="33" spans="1:5" ht="36" customHeight="1">
      <c r="A33" s="38" t="s">
        <v>39</v>
      </c>
      <c r="B33" s="31">
        <v>22000</v>
      </c>
      <c r="C33" s="31">
        <v>16000</v>
      </c>
      <c r="D33" s="6" t="s">
        <v>47</v>
      </c>
    </row>
    <row r="34" spans="1:5" ht="22.5" customHeight="1">
      <c r="A34" s="38" t="s">
        <v>37</v>
      </c>
      <c r="B34" s="42">
        <v>1657</v>
      </c>
      <c r="C34" s="42">
        <v>2000</v>
      </c>
      <c r="D34" s="8" t="s">
        <v>28</v>
      </c>
    </row>
    <row r="35" spans="1:5" ht="22.5" customHeight="1" thickBot="1">
      <c r="A35" s="34" t="s">
        <v>15</v>
      </c>
      <c r="B35" s="43">
        <f>B19+B27</f>
        <v>382121</v>
      </c>
      <c r="C35" s="43">
        <f>C19+C27</f>
        <v>291000</v>
      </c>
      <c r="D35" s="17"/>
    </row>
    <row r="36" spans="1:5" ht="22.5" customHeight="1" thickBot="1">
      <c r="A36" s="44" t="s">
        <v>16</v>
      </c>
      <c r="B36" s="45">
        <f>B17-B35</f>
        <v>161737</v>
      </c>
      <c r="C36" s="45">
        <f>C17-C35</f>
        <v>185001</v>
      </c>
      <c r="D36" s="18"/>
      <c r="E36" s="20"/>
    </row>
    <row r="37" spans="1:5" ht="22.5" customHeight="1" thickBot="1">
      <c r="A37" s="44" t="s">
        <v>17</v>
      </c>
      <c r="B37" s="45">
        <f>B36</f>
        <v>161737</v>
      </c>
      <c r="C37" s="45">
        <f>C36</f>
        <v>185001</v>
      </c>
      <c r="D37" s="18"/>
    </row>
    <row r="38" spans="1:5" ht="22.5" customHeight="1">
      <c r="A38" s="46" t="s">
        <v>18</v>
      </c>
      <c r="B38" s="47">
        <v>2123100</v>
      </c>
      <c r="C38" s="47">
        <f>$B$39</f>
        <v>2284837</v>
      </c>
      <c r="D38" s="16"/>
    </row>
    <row r="39" spans="1:5" ht="22.5" customHeight="1" thickBot="1">
      <c r="A39" s="48" t="s">
        <v>19</v>
      </c>
      <c r="B39" s="49">
        <f>SUM(B37:B38)</f>
        <v>2284837</v>
      </c>
      <c r="C39" s="40">
        <f>C37+C38</f>
        <v>2469838</v>
      </c>
      <c r="D39" s="9"/>
    </row>
    <row r="40" spans="1:5" ht="18.600000000000001" customHeight="1">
      <c r="A40" s="22" t="s">
        <v>27</v>
      </c>
      <c r="B40" s="12"/>
    </row>
    <row r="41" spans="1:5">
      <c r="B41" s="25"/>
      <c r="C41" s="25"/>
    </row>
  </sheetData>
  <mergeCells count="3">
    <mergeCell ref="A1:D1"/>
    <mergeCell ref="A2:D2"/>
    <mergeCell ref="A3:D3"/>
  </mergeCells>
  <phoneticPr fontId="1"/>
  <pageMargins left="0.70866141732283472" right="0.58791666666666664" top="0.74803149606299213" bottom="0.74803149606299213" header="0.31496062992125984" footer="0.31496062992125984"/>
  <pageSetup paperSize="9" scale="84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活動予算書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center</dc:creator>
  <cp:lastModifiedBy>川崎あや</cp:lastModifiedBy>
  <cp:lastPrinted>2018-08-22T08:50:33Z</cp:lastPrinted>
  <dcterms:created xsi:type="dcterms:W3CDTF">2014-10-27T02:35:26Z</dcterms:created>
  <dcterms:modified xsi:type="dcterms:W3CDTF">2018-09-28T12:03:23Z</dcterms:modified>
</cp:coreProperties>
</file>