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475" windowHeight="8970"/>
  </bookViews>
  <sheets>
    <sheet name="第三号第一様式" sheetId="1" r:id="rId1"/>
  </sheets>
  <definedNames>
    <definedName name="_xlnm.Print_Titles" localSheetId="0">第三号第一様式!$1:$6</definedName>
  </definedNames>
  <calcPr calcId="125725" calcMode="manual"/>
</workbook>
</file>

<file path=xl/calcChain.xml><?xml version="1.0" encoding="utf-8"?>
<calcChain xmlns="http://schemas.openxmlformats.org/spreadsheetml/2006/main">
  <c r="E60" i="1"/>
  <c r="E59"/>
  <c r="E58"/>
  <c r="E57"/>
  <c r="E56"/>
  <c r="E55"/>
  <c r="E54"/>
  <c r="E53"/>
  <c r="E52"/>
  <c r="I51"/>
  <c r="E51"/>
  <c r="I50"/>
  <c r="E50"/>
  <c r="I49"/>
  <c r="E49"/>
  <c r="I48"/>
  <c r="H48"/>
  <c r="G48"/>
  <c r="E48"/>
  <c r="I47"/>
  <c r="E47"/>
  <c r="I46"/>
  <c r="E46"/>
  <c r="I45"/>
  <c r="E45"/>
  <c r="H44"/>
  <c r="H60" s="1"/>
  <c r="G44"/>
  <c r="G60" s="1"/>
  <c r="E44"/>
  <c r="E43"/>
  <c r="H42"/>
  <c r="E42"/>
  <c r="I41"/>
  <c r="E41"/>
  <c r="I40"/>
  <c r="E40"/>
  <c r="I39"/>
  <c r="E39"/>
  <c r="I38"/>
  <c r="D38"/>
  <c r="C38"/>
  <c r="E38" s="1"/>
  <c r="I37"/>
  <c r="E37"/>
  <c r="I36"/>
  <c r="E36"/>
  <c r="I35"/>
  <c r="E35"/>
  <c r="I34"/>
  <c r="E34"/>
  <c r="I33"/>
  <c r="D33"/>
  <c r="D32" s="1"/>
  <c r="C33"/>
  <c r="E33" s="1"/>
  <c r="H32"/>
  <c r="G32"/>
  <c r="I32" s="1"/>
  <c r="E31"/>
  <c r="E30"/>
  <c r="E29"/>
  <c r="I28"/>
  <c r="E28"/>
  <c r="I27"/>
  <c r="E27"/>
  <c r="I26"/>
  <c r="E26"/>
  <c r="I25"/>
  <c r="E25"/>
  <c r="I24"/>
  <c r="E24"/>
  <c r="I23"/>
  <c r="E23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I11"/>
  <c r="E11"/>
  <c r="I10"/>
  <c r="E10"/>
  <c r="I9"/>
  <c r="H9"/>
  <c r="G9"/>
  <c r="G42" s="1"/>
  <c r="D9"/>
  <c r="D61" s="1"/>
  <c r="C9"/>
  <c r="E9" s="1"/>
  <c r="H61" l="1"/>
  <c r="I60"/>
  <c r="I42"/>
  <c r="G61"/>
  <c r="C61"/>
  <c r="E61" s="1"/>
  <c r="C32"/>
  <c r="E32" s="1"/>
  <c r="I44"/>
  <c r="I61" l="1"/>
</calcChain>
</file>

<file path=xl/sharedStrings.xml><?xml version="1.0" encoding="utf-8"?>
<sst xmlns="http://schemas.openxmlformats.org/spreadsheetml/2006/main" count="107" uniqueCount="100">
  <si>
    <t>第三号第一様式（第二十七条第四項関係）</t>
    <phoneticPr fontId="4"/>
  </si>
  <si>
    <t>法人単位貸借対照表</t>
    <phoneticPr fontId="2"/>
  </si>
  <si>
    <t>令和2年3月31日現在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</si>
  <si>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</si>
  <si>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</si>
  <si>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</si>
  <si>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</si>
  <si>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</si>
  <si>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</si>
  <si>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</si>
  <si>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</si>
  <si>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</si>
  <si>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</si>
  <si>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</si>
  <si>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</si>
  <si>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</si>
  <si>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</si>
  <si>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</si>
  <si>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</si>
  <si>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</si>
  <si>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</si>
  <si>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</si>
  <si>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設備資金借入金元金償還支出</t>
  </si>
  <si>
    <t>　受取手形</t>
  </si>
  <si>
    <t>　１年以内返済予定設備資金借入金</t>
  </si>
  <si>
    <t>　貯蔵品</t>
  </si>
  <si>
    <t>　１年以内返済予定長期運営資金借入金</t>
  </si>
  <si>
    <t>　医薬品</t>
  </si>
  <si>
    <t>　１年以内返済予定リース債務</t>
  </si>
  <si>
    <t>　診療・療養費等材料</t>
  </si>
  <si>
    <t>　１年以内返済予定役員等長期借入金</t>
  </si>
  <si>
    <t>　給食用材料</t>
  </si>
  <si>
    <t>　１年以内支払予定長期未払金</t>
  </si>
  <si>
    <t>　商品・製品</t>
  </si>
  <si>
    <t>　未払費用</t>
  </si>
  <si>
    <t>　仕掛品</t>
  </si>
  <si>
    <t>　預り金</t>
  </si>
  <si>
    <t>　原材料</t>
  </si>
  <si>
    <t>　職員預り金</t>
  </si>
  <si>
    <t>　立替金</t>
  </si>
  <si>
    <t>　前受金</t>
  </si>
  <si>
    <t>　前払金</t>
  </si>
  <si>
    <t>　前受収益</t>
  </si>
  <si>
    <t>　前払費用</t>
  </si>
  <si>
    <t>　仮受金</t>
  </si>
  <si>
    <t>　１年以内回収予定長期貸付金</t>
  </si>
  <si>
    <t>　賞与引当金</t>
  </si>
  <si>
    <t>　短期貸付金</t>
  </si>
  <si>
    <t>　その他の流動負債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</si>
  <si>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</si>
  <si>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</si>
  <si>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</si>
  <si>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</si>
  <si>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</si>
  <si>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</si>
  <si>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</si>
  <si>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</si>
  <si>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</si>
  <si>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</si>
  <si>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</si>
  <si>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</si>
  <si>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</si>
  <si>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</si>
  <si>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退職給付引当金</t>
  </si>
  <si>
    <t>その他の固定資産</t>
  </si>
  <si>
    <t>　役員退職慰労引当金</t>
  </si>
  <si>
    <t>　長期未払金</t>
  </si>
  <si>
    <t>　長期預り金</t>
  </si>
  <si>
    <t>　建物附属設備</t>
  </si>
  <si>
    <t>　その他の固定負債</t>
  </si>
  <si>
    <t>　構築物</t>
  </si>
  <si>
    <t>負債の部合計</t>
  </si>
  <si>
    <t>　機械及び装置</t>
  </si>
  <si>
    <t>純資産の部</t>
  </si>
  <si>
    <t>　車輌運搬具</t>
  </si>
  <si>
    <t>基本金</t>
  </si>
  <si>
    <t>　器具及び備品</t>
  </si>
  <si>
    <t>　第１号基本金</t>
  </si>
  <si>
    <t>　建設仮勘定</t>
  </si>
  <si>
    <t>　第３号基本金</t>
  </si>
  <si>
    <t>　有形リース資産</t>
  </si>
  <si>
    <t>国庫補助金等特別積立金</t>
  </si>
  <si>
    <t>　権利</t>
  </si>
  <si>
    <t>その他の積立金</t>
  </si>
  <si>
    <t>　ソフトウェア</t>
  </si>
  <si>
    <t>　聖神学園運営積立金</t>
  </si>
  <si>
    <t>　無形リース資産</t>
  </si>
  <si>
    <t>次期繰越活動増減差額</t>
  </si>
  <si>
    <t>（うち当期活動増減差額）</t>
  </si>
  <si>
    <t>　長期貸付金</t>
  </si>
  <si>
    <t>　聖神学園運営積立預金</t>
  </si>
  <si>
    <t>　共済財団退職金預け金</t>
  </si>
  <si>
    <t>　退職給付引当資産</t>
  </si>
  <si>
    <t>　長期預り金積立資産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</si>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</sst>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NumberFormat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5" xfId="1" applyNumberFormat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0" fontId="7" fillId="0" borderId="6" xfId="1" applyNumberFormat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0" fontId="7" fillId="0" borderId="7" xfId="1" applyNumberFormat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0" fontId="7" fillId="0" borderId="4" xfId="1" applyNumberFormat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NumberFormat="1" applyFont="1" applyFill="1" applyBorder="1" applyAlignment="1">
      <alignment horizontal="center" vertical="center" shrinkToFit="1"/>
    </xf>
    <xf numFmtId="0" fontId="7" fillId="0" borderId="3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showGridLines="0" tabSelected="1" workbookViewId="0"/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23" t="s">
        <v>1</v>
      </c>
      <c r="C3" s="23"/>
      <c r="D3" s="23"/>
      <c r="E3" s="23"/>
      <c r="F3" s="23"/>
      <c r="G3" s="23"/>
      <c r="H3" s="23"/>
      <c r="I3" s="23"/>
    </row>
    <row r="4" spans="2:9" ht="21">
      <c r="B4" s="4"/>
      <c r="C4" s="2"/>
      <c r="D4" s="1"/>
      <c r="E4" s="1"/>
      <c r="F4" s="1"/>
      <c r="G4" s="1"/>
      <c r="H4" s="1"/>
      <c r="I4" s="1"/>
    </row>
    <row r="5" spans="2:9" ht="21">
      <c r="B5" s="24" t="s">
        <v>2</v>
      </c>
      <c r="C5" s="24"/>
      <c r="D5" s="24"/>
      <c r="E5" s="24"/>
      <c r="F5" s="24"/>
      <c r="G5" s="24"/>
      <c r="H5" s="24"/>
      <c r="I5" s="24"/>
    </row>
    <row r="6" spans="2:9" ht="15.75">
      <c r="B6" s="5"/>
      <c r="C6" s="1"/>
      <c r="D6" s="1"/>
      <c r="E6" s="1"/>
      <c r="F6" s="1"/>
      <c r="G6" s="1"/>
      <c r="H6" s="1"/>
      <c r="I6" s="6" t="s">
        <v>3</v>
      </c>
    </row>
    <row r="7" spans="2:9" ht="14.25">
      <c r="B7" s="25" t="s">
        <v>4</v>
      </c>
      <c r="C7" s="26"/>
      <c r="D7" s="26"/>
      <c r="E7" s="27"/>
      <c r="F7" s="25" t="s">
        <v>5</v>
      </c>
      <c r="G7" s="26"/>
      <c r="H7" s="26"/>
      <c r="I7" s="27"/>
    </row>
    <row r="8" spans="2:9" ht="14.25">
      <c r="B8" s="7"/>
      <c r="C8" s="7" t="s">
        <v>6</v>
      </c>
      <c r="D8" s="7" t="s">
        <v>7</v>
      </c>
      <c r="E8" s="7" t="s">
        <v>8</v>
      </c>
      <c r="F8" s="8"/>
      <c r="G8" s="7" t="s">
        <v>6</v>
      </c>
      <c r="H8" s="7" t="s">
        <v>7</v>
      </c>
      <c r="I8" s="7" t="s">
        <v>8</v>
      </c>
    </row>
    <row r="9" spans="2:9" ht="14.25">
      <c r="B9" s="9" t="s">
        <v>9</v>
      </c>
      <c r="C9" s="10">
        <f>+C10+C11+C12+C13+C14+C15+C16+C17+C18+C19+C20+C21+C22+C23+C24+C25+C26+C27+C28+C29+C30-ABS(C31)</f>
        <v>313987775</v>
      </c>
      <c r="D9" s="11">
        <f>+D10+D11+D12+D13+D14+D15+D16+D17+D18+D19+D20+D21+D22+D23+D24+D25+D26+D27+D28+D29+D30-ABS(D31)</f>
        <v>282657762</v>
      </c>
      <c r="E9" s="10">
        <f>C9-D9</f>
        <v>31330013</v>
      </c>
      <c r="F9" s="9" t="s">
        <v>10</v>
      </c>
      <c r="G9" s="10">
        <f>+G10+G11+G12+G13+G14+G15+G16+G17+G18+G19+G20+G21+G22+G23+G24+G25+G26+G27+G28</f>
        <v>74510170</v>
      </c>
      <c r="H9" s="11">
        <f>+H10+H11+H12+H13+H14+H15+H16+H17+H18+H19+H20+H21+H22+H23+H24+H25+H26+H27+H28</f>
        <v>57808082</v>
      </c>
      <c r="I9" s="10">
        <f>G9-H9</f>
        <v>16702088</v>
      </c>
    </row>
    <row r="10" spans="2:9" ht="14.25">
      <c r="B10" s="12" t="s">
        <v>11</v>
      </c>
      <c r="C10" s="13">
        <v>206578443</v>
      </c>
      <c r="D10" s="14">
        <v>183925477</v>
      </c>
      <c r="E10" s="13">
        <f t="shared" ref="E10:E61" si="0">C10-D10</f>
        <v>22652966</v>
      </c>
      <c r="F10" s="12" t="s">
        <v>12</v>
      </c>
      <c r="G10" s="13"/>
      <c r="H10" s="14"/>
      <c r="I10" s="13">
        <f t="shared" ref="I10:I61" si="1">G10-H10</f>
        <v>0</v>
      </c>
    </row>
    <row r="11" spans="2:9" ht="14.25">
      <c r="B11" s="15" t="s">
        <v>13</v>
      </c>
      <c r="C11" s="16"/>
      <c r="D11" s="17"/>
      <c r="E11" s="16">
        <f t="shared" si="0"/>
        <v>0</v>
      </c>
      <c r="F11" s="15" t="s">
        <v>14</v>
      </c>
      <c r="G11" s="16">
        <v>24780456</v>
      </c>
      <c r="H11" s="17">
        <v>22206295</v>
      </c>
      <c r="I11" s="16">
        <f t="shared" si="1"/>
        <v>2574161</v>
      </c>
    </row>
    <row r="12" spans="2:9" ht="14.25">
      <c r="B12" s="15" t="s">
        <v>15</v>
      </c>
      <c r="C12" s="16">
        <v>107126939</v>
      </c>
      <c r="D12" s="17">
        <v>98175194</v>
      </c>
      <c r="E12" s="16">
        <f t="shared" si="0"/>
        <v>8951745</v>
      </c>
      <c r="F12" s="15" t="s">
        <v>16</v>
      </c>
      <c r="G12" s="16"/>
      <c r="H12" s="17"/>
      <c r="I12" s="16">
        <f t="shared" si="1"/>
        <v>0</v>
      </c>
    </row>
    <row r="13" spans="2:9" ht="14.25">
      <c r="B13" s="15" t="s">
        <v>17</v>
      </c>
      <c r="C13" s="16">
        <v>17744</v>
      </c>
      <c r="D13" s="17">
        <v>24828</v>
      </c>
      <c r="E13" s="16">
        <f t="shared" si="0"/>
        <v>-7084</v>
      </c>
      <c r="F13" s="15" t="s">
        <v>18</v>
      </c>
      <c r="G13" s="16"/>
      <c r="H13" s="17"/>
      <c r="I13" s="16">
        <f t="shared" si="1"/>
        <v>0</v>
      </c>
    </row>
    <row r="14" spans="2:9" ht="14.25">
      <c r="B14" s="15" t="s">
        <v>19</v>
      </c>
      <c r="C14" s="16"/>
      <c r="D14" s="17"/>
      <c r="E14" s="16">
        <f t="shared" si="0"/>
        <v>0</v>
      </c>
      <c r="F14" s="15" t="s">
        <v>20</v>
      </c>
      <c r="G14" s="16"/>
      <c r="H14" s="17"/>
      <c r="I14" s="16">
        <f t="shared" si="1"/>
        <v>0</v>
      </c>
    </row>
    <row r="15" spans="2:9" ht="14.25">
      <c r="B15" s="15" t="s">
        <v>21</v>
      </c>
      <c r="C15" s="16"/>
      <c r="D15" s="17"/>
      <c r="E15" s="16">
        <f t="shared" si="0"/>
        <v>0</v>
      </c>
      <c r="F15" s="15" t="s">
        <v>22</v>
      </c>
      <c r="G15" s="16"/>
      <c r="H15" s="17"/>
      <c r="I15" s="16">
        <f t="shared" si="1"/>
        <v>0</v>
      </c>
    </row>
    <row r="16" spans="2:9" ht="14.25">
      <c r="B16" s="15" t="s">
        <v>23</v>
      </c>
      <c r="C16" s="16"/>
      <c r="D16" s="17"/>
      <c r="E16" s="16">
        <f t="shared" si="0"/>
        <v>0</v>
      </c>
      <c r="F16" s="15" t="s">
        <v>24</v>
      </c>
      <c r="G16" s="16">
        <v>27229000</v>
      </c>
      <c r="H16" s="17">
        <v>14928000</v>
      </c>
      <c r="I16" s="16">
        <f t="shared" si="1"/>
        <v>12301000</v>
      </c>
    </row>
    <row r="17" spans="2:9" ht="14.25">
      <c r="B17" s="15" t="s">
        <v>25</v>
      </c>
      <c r="C17" s="16"/>
      <c r="D17" s="17"/>
      <c r="E17" s="16">
        <f t="shared" si="0"/>
        <v>0</v>
      </c>
      <c r="F17" s="15" t="s">
        <v>26</v>
      </c>
      <c r="G17" s="16"/>
      <c r="H17" s="17"/>
      <c r="I17" s="16">
        <f t="shared" si="1"/>
        <v>0</v>
      </c>
    </row>
    <row r="18" spans="2:9" ht="14.25">
      <c r="B18" s="15" t="s">
        <v>27</v>
      </c>
      <c r="C18" s="16"/>
      <c r="D18" s="17"/>
      <c r="E18" s="16">
        <f t="shared" si="0"/>
        <v>0</v>
      </c>
      <c r="F18" s="15" t="s">
        <v>28</v>
      </c>
      <c r="G18" s="16"/>
      <c r="H18" s="17"/>
      <c r="I18" s="16">
        <f t="shared" si="1"/>
        <v>0</v>
      </c>
    </row>
    <row r="19" spans="2:9" ht="14.25">
      <c r="B19" s="15" t="s">
        <v>29</v>
      </c>
      <c r="C19" s="16"/>
      <c r="D19" s="17"/>
      <c r="E19" s="16">
        <f t="shared" si="0"/>
        <v>0</v>
      </c>
      <c r="F19" s="15" t="s">
        <v>30</v>
      </c>
      <c r="G19" s="16"/>
      <c r="H19" s="17"/>
      <c r="I19" s="16">
        <f t="shared" si="1"/>
        <v>0</v>
      </c>
    </row>
    <row r="20" spans="2:9" ht="14.25">
      <c r="B20" s="15" t="s">
        <v>31</v>
      </c>
      <c r="C20" s="16"/>
      <c r="D20" s="17"/>
      <c r="E20" s="16">
        <f t="shared" si="0"/>
        <v>0</v>
      </c>
      <c r="F20" s="15" t="s">
        <v>32</v>
      </c>
      <c r="G20" s="16"/>
      <c r="H20" s="17"/>
      <c r="I20" s="16">
        <f t="shared" si="1"/>
        <v>0</v>
      </c>
    </row>
    <row r="21" spans="2:9" ht="14.25">
      <c r="B21" s="15" t="s">
        <v>33</v>
      </c>
      <c r="C21" s="16">
        <v>146770</v>
      </c>
      <c r="D21" s="17">
        <v>283740</v>
      </c>
      <c r="E21" s="16">
        <f t="shared" si="0"/>
        <v>-136970</v>
      </c>
      <c r="F21" s="15" t="s">
        <v>34</v>
      </c>
      <c r="G21" s="16"/>
      <c r="H21" s="17"/>
      <c r="I21" s="16">
        <f t="shared" si="1"/>
        <v>0</v>
      </c>
    </row>
    <row r="22" spans="2:9" ht="14.25">
      <c r="B22" s="15" t="s">
        <v>35</v>
      </c>
      <c r="C22" s="16"/>
      <c r="D22" s="17"/>
      <c r="E22" s="16">
        <f t="shared" si="0"/>
        <v>0</v>
      </c>
      <c r="F22" s="15" t="s">
        <v>36</v>
      </c>
      <c r="G22" s="16">
        <v>68148</v>
      </c>
      <c r="H22" s="17">
        <v>55895</v>
      </c>
      <c r="I22" s="16">
        <f t="shared" si="1"/>
        <v>12253</v>
      </c>
    </row>
    <row r="23" spans="2:9" ht="14.25">
      <c r="B23" s="15" t="s">
        <v>37</v>
      </c>
      <c r="C23" s="16">
        <v>0</v>
      </c>
      <c r="D23" s="17">
        <v>3000</v>
      </c>
      <c r="E23" s="16">
        <f t="shared" si="0"/>
        <v>-3000</v>
      </c>
      <c r="F23" s="15" t="s">
        <v>38</v>
      </c>
      <c r="G23" s="16">
        <v>763087</v>
      </c>
      <c r="H23" s="17">
        <v>1148413</v>
      </c>
      <c r="I23" s="16">
        <f t="shared" si="1"/>
        <v>-385326</v>
      </c>
    </row>
    <row r="24" spans="2:9" ht="14.25">
      <c r="B24" s="15" t="s">
        <v>39</v>
      </c>
      <c r="C24" s="16">
        <v>0</v>
      </c>
      <c r="D24" s="17">
        <v>0</v>
      </c>
      <c r="E24" s="16">
        <f t="shared" si="0"/>
        <v>0</v>
      </c>
      <c r="F24" s="15" t="s">
        <v>40</v>
      </c>
      <c r="G24" s="16"/>
      <c r="H24" s="17"/>
      <c r="I24" s="16">
        <f t="shared" si="1"/>
        <v>0</v>
      </c>
    </row>
    <row r="25" spans="2:9" ht="14.25">
      <c r="B25" s="15" t="s">
        <v>41</v>
      </c>
      <c r="C25" s="16">
        <v>0</v>
      </c>
      <c r="D25" s="17">
        <v>0</v>
      </c>
      <c r="E25" s="16">
        <f t="shared" si="0"/>
        <v>0</v>
      </c>
      <c r="F25" s="15" t="s">
        <v>42</v>
      </c>
      <c r="G25" s="16"/>
      <c r="H25" s="17"/>
      <c r="I25" s="16">
        <f t="shared" si="1"/>
        <v>0</v>
      </c>
    </row>
    <row r="26" spans="2:9" ht="14.25">
      <c r="B26" s="15" t="s">
        <v>43</v>
      </c>
      <c r="C26" s="16">
        <v>117879</v>
      </c>
      <c r="D26" s="17">
        <v>245523</v>
      </c>
      <c r="E26" s="16">
        <f t="shared" si="0"/>
        <v>-127644</v>
      </c>
      <c r="F26" s="15" t="s">
        <v>44</v>
      </c>
      <c r="G26" s="16"/>
      <c r="H26" s="17"/>
      <c r="I26" s="16">
        <f t="shared" si="1"/>
        <v>0</v>
      </c>
    </row>
    <row r="27" spans="2:9" ht="14.25">
      <c r="B27" s="15" t="s">
        <v>45</v>
      </c>
      <c r="C27" s="16"/>
      <c r="D27" s="17"/>
      <c r="E27" s="16">
        <f t="shared" si="0"/>
        <v>0</v>
      </c>
      <c r="F27" s="15" t="s">
        <v>46</v>
      </c>
      <c r="G27" s="16">
        <v>21669479</v>
      </c>
      <c r="H27" s="17">
        <v>19469479</v>
      </c>
      <c r="I27" s="16">
        <f t="shared" si="1"/>
        <v>2200000</v>
      </c>
    </row>
    <row r="28" spans="2:9" ht="14.25">
      <c r="B28" s="15" t="s">
        <v>47</v>
      </c>
      <c r="C28" s="16"/>
      <c r="D28" s="17"/>
      <c r="E28" s="16">
        <f t="shared" si="0"/>
        <v>0</v>
      </c>
      <c r="F28" s="15" t="s">
        <v>48</v>
      </c>
      <c r="G28" s="16"/>
      <c r="H28" s="17"/>
      <c r="I28" s="16">
        <f t="shared" si="1"/>
        <v>0</v>
      </c>
    </row>
    <row r="29" spans="2:9" ht="14.25">
      <c r="B29" s="15" t="s">
        <v>49</v>
      </c>
      <c r="C29" s="16"/>
      <c r="D29" s="17"/>
      <c r="E29" s="16">
        <f t="shared" si="0"/>
        <v>0</v>
      </c>
      <c r="F29" s="15"/>
      <c r="G29" s="16"/>
      <c r="H29" s="16"/>
      <c r="I29" s="16"/>
    </row>
    <row r="30" spans="2:9" ht="14.25">
      <c r="B30" s="15" t="s">
        <v>50</v>
      </c>
      <c r="C30" s="16"/>
      <c r="D30" s="17"/>
      <c r="E30" s="16">
        <f t="shared" si="0"/>
        <v>0</v>
      </c>
      <c r="F30" s="15"/>
      <c r="G30" s="16"/>
      <c r="H30" s="16"/>
      <c r="I30" s="16"/>
    </row>
    <row r="31" spans="2:9" ht="14.25">
      <c r="B31" s="15" t="s">
        <v>51</v>
      </c>
      <c r="C31" s="16"/>
      <c r="D31" s="17"/>
      <c r="E31" s="16">
        <f t="shared" si="0"/>
        <v>0</v>
      </c>
      <c r="F31" s="15"/>
      <c r="G31" s="16"/>
      <c r="H31" s="16"/>
      <c r="I31" s="16"/>
    </row>
    <row r="32" spans="2:9" ht="14.25">
      <c r="B32" s="9" t="s">
        <v>52</v>
      </c>
      <c r="C32" s="10">
        <f>+C33 +C38</f>
        <v>1077307414</v>
      </c>
      <c r="D32" s="11">
        <f>+D33 +D38</f>
        <v>812020701</v>
      </c>
      <c r="E32" s="10">
        <f t="shared" si="0"/>
        <v>265286713</v>
      </c>
      <c r="F32" s="9" t="s">
        <v>53</v>
      </c>
      <c r="G32" s="10">
        <f>+G33+G34+G35+G36+G37+G38+G39+G40+G41</f>
        <v>346441700</v>
      </c>
      <c r="H32" s="11">
        <f>+H33+H34+H35+H36+H37+H38+H39+H40+H41</f>
        <v>134732400</v>
      </c>
      <c r="I32" s="10">
        <f t="shared" si="1"/>
        <v>211709300</v>
      </c>
    </row>
    <row r="33" spans="2:9" ht="14.25">
      <c r="B33" s="9" t="s">
        <v>54</v>
      </c>
      <c r="C33" s="10">
        <f>+C34+C35+C36+C37</f>
        <v>529302753</v>
      </c>
      <c r="D33" s="11">
        <f>+D34+D35+D36+D37</f>
        <v>547472650</v>
      </c>
      <c r="E33" s="10">
        <f t="shared" si="0"/>
        <v>-18169897</v>
      </c>
      <c r="F33" s="12" t="s">
        <v>55</v>
      </c>
      <c r="G33" s="13">
        <v>332993500</v>
      </c>
      <c r="H33" s="14">
        <v>123077000</v>
      </c>
      <c r="I33" s="13">
        <f t="shared" si="1"/>
        <v>209916500</v>
      </c>
    </row>
    <row r="34" spans="2:9" ht="14.25">
      <c r="B34" s="12" t="s">
        <v>56</v>
      </c>
      <c r="C34" s="13">
        <v>210473904</v>
      </c>
      <c r="D34" s="14">
        <v>210473904</v>
      </c>
      <c r="E34" s="13">
        <f t="shared" si="0"/>
        <v>0</v>
      </c>
      <c r="F34" s="15" t="s">
        <v>57</v>
      </c>
      <c r="G34" s="16"/>
      <c r="H34" s="17"/>
      <c r="I34" s="16">
        <f t="shared" si="1"/>
        <v>0</v>
      </c>
    </row>
    <row r="35" spans="2:9" ht="14.25">
      <c r="B35" s="15" t="s">
        <v>58</v>
      </c>
      <c r="C35" s="16">
        <v>318828849</v>
      </c>
      <c r="D35" s="17">
        <v>336998746</v>
      </c>
      <c r="E35" s="16">
        <f t="shared" si="0"/>
        <v>-18169897</v>
      </c>
      <c r="F35" s="15" t="s">
        <v>59</v>
      </c>
      <c r="G35" s="16"/>
      <c r="H35" s="17"/>
      <c r="I35" s="16">
        <f t="shared" si="1"/>
        <v>0</v>
      </c>
    </row>
    <row r="36" spans="2:9" ht="14.25">
      <c r="B36" s="15" t="s">
        <v>60</v>
      </c>
      <c r="C36" s="16"/>
      <c r="D36" s="17"/>
      <c r="E36" s="16">
        <f t="shared" si="0"/>
        <v>0</v>
      </c>
      <c r="F36" s="15" t="s">
        <v>61</v>
      </c>
      <c r="G36" s="16"/>
      <c r="H36" s="17"/>
      <c r="I36" s="16">
        <f t="shared" si="1"/>
        <v>0</v>
      </c>
    </row>
    <row r="37" spans="2:9" ht="14.25">
      <c r="B37" s="15" t="s">
        <v>62</v>
      </c>
      <c r="C37" s="16"/>
      <c r="D37" s="17"/>
      <c r="E37" s="16">
        <f t="shared" si="0"/>
        <v>0</v>
      </c>
      <c r="F37" s="15" t="s">
        <v>63</v>
      </c>
      <c r="G37" s="16">
        <v>13448200</v>
      </c>
      <c r="H37" s="17">
        <v>11655400</v>
      </c>
      <c r="I37" s="16">
        <f t="shared" si="1"/>
        <v>1792800</v>
      </c>
    </row>
    <row r="38" spans="2:9" ht="14.25">
      <c r="B38" s="9" t="s">
        <v>64</v>
      </c>
      <c r="C38" s="10">
        <f>+C39+C40+C41+C42+C43+C44+C45+C46+C47+C48+C49+C50+C51+C52+C53+C54+C55+C56+C57+C58+C59-ABS(C60)</f>
        <v>548004661</v>
      </c>
      <c r="D38" s="11">
        <f>+D39+D40+D41+D42+D43+D44+D45+D46+D47+D48+D49+D50+D51+D52+D53+D54+D55+D56+D57+D58+D59-ABS(D60)</f>
        <v>264548051</v>
      </c>
      <c r="E38" s="10">
        <f t="shared" si="0"/>
        <v>283456610</v>
      </c>
      <c r="F38" s="15" t="s">
        <v>65</v>
      </c>
      <c r="G38" s="16"/>
      <c r="H38" s="17"/>
      <c r="I38" s="16">
        <f t="shared" si="1"/>
        <v>0</v>
      </c>
    </row>
    <row r="39" spans="2:9" ht="14.25">
      <c r="B39" s="12" t="s">
        <v>56</v>
      </c>
      <c r="C39" s="13">
        <v>83338198</v>
      </c>
      <c r="D39" s="14">
        <v>66230017</v>
      </c>
      <c r="E39" s="13">
        <f t="shared" si="0"/>
        <v>17108181</v>
      </c>
      <c r="F39" s="15" t="s">
        <v>66</v>
      </c>
      <c r="G39" s="16"/>
      <c r="H39" s="17"/>
      <c r="I39" s="16">
        <f t="shared" si="1"/>
        <v>0</v>
      </c>
    </row>
    <row r="40" spans="2:9" ht="14.25">
      <c r="B40" s="15" t="s">
        <v>58</v>
      </c>
      <c r="C40" s="16">
        <v>53642740</v>
      </c>
      <c r="D40" s="17">
        <v>55711491</v>
      </c>
      <c r="E40" s="16">
        <f t="shared" si="0"/>
        <v>-2068751</v>
      </c>
      <c r="F40" s="15" t="s">
        <v>67</v>
      </c>
      <c r="G40" s="16"/>
      <c r="H40" s="17"/>
      <c r="I40" s="16">
        <f t="shared" si="1"/>
        <v>0</v>
      </c>
    </row>
    <row r="41" spans="2:9" ht="14.25">
      <c r="B41" s="15" t="s">
        <v>68</v>
      </c>
      <c r="C41" s="16"/>
      <c r="D41" s="17"/>
      <c r="E41" s="16">
        <f t="shared" si="0"/>
        <v>0</v>
      </c>
      <c r="F41" s="15" t="s">
        <v>69</v>
      </c>
      <c r="G41" s="16"/>
      <c r="H41" s="17"/>
      <c r="I41" s="16">
        <f t="shared" si="1"/>
        <v>0</v>
      </c>
    </row>
    <row r="42" spans="2:9" ht="14.25">
      <c r="B42" s="15" t="s">
        <v>70</v>
      </c>
      <c r="C42" s="16">
        <v>20121046</v>
      </c>
      <c r="D42" s="17">
        <v>12830514</v>
      </c>
      <c r="E42" s="16">
        <f t="shared" si="0"/>
        <v>7290532</v>
      </c>
      <c r="F42" s="9" t="s">
        <v>71</v>
      </c>
      <c r="G42" s="10">
        <f>+G9 +G32</f>
        <v>420951870</v>
      </c>
      <c r="H42" s="10">
        <f>+H9 +H32</f>
        <v>192540482</v>
      </c>
      <c r="I42" s="10">
        <f t="shared" si="1"/>
        <v>228411388</v>
      </c>
    </row>
    <row r="43" spans="2:9" ht="14.25">
      <c r="B43" s="15" t="s">
        <v>72</v>
      </c>
      <c r="C43" s="16">
        <v>171875</v>
      </c>
      <c r="D43" s="17">
        <v>199375</v>
      </c>
      <c r="E43" s="16">
        <f t="shared" si="0"/>
        <v>-27500</v>
      </c>
      <c r="F43" s="28" t="s">
        <v>73</v>
      </c>
      <c r="G43" s="29"/>
      <c r="H43" s="29"/>
      <c r="I43" s="30"/>
    </row>
    <row r="44" spans="2:9" ht="14.25">
      <c r="B44" s="15" t="s">
        <v>74</v>
      </c>
      <c r="C44" s="16">
        <v>10056329</v>
      </c>
      <c r="D44" s="17">
        <v>11601860</v>
      </c>
      <c r="E44" s="16">
        <f t="shared" si="0"/>
        <v>-1545531</v>
      </c>
      <c r="F44" s="12" t="s">
        <v>75</v>
      </c>
      <c r="G44" s="13">
        <f>+G45+G46</f>
        <v>221463771</v>
      </c>
      <c r="H44" s="14">
        <f>+H45+H46</f>
        <v>221463771</v>
      </c>
      <c r="I44" s="13">
        <f t="shared" si="1"/>
        <v>0</v>
      </c>
    </row>
    <row r="45" spans="2:9" ht="14.25">
      <c r="B45" s="15" t="s">
        <v>76</v>
      </c>
      <c r="C45" s="16">
        <v>7403537</v>
      </c>
      <c r="D45" s="17">
        <v>7352122</v>
      </c>
      <c r="E45" s="16">
        <f t="shared" si="0"/>
        <v>51415</v>
      </c>
      <c r="F45" s="15" t="s">
        <v>77</v>
      </c>
      <c r="G45" s="16">
        <v>215118771</v>
      </c>
      <c r="H45" s="17">
        <v>215118771</v>
      </c>
      <c r="I45" s="16">
        <f t="shared" si="1"/>
        <v>0</v>
      </c>
    </row>
    <row r="46" spans="2:9" ht="14.25">
      <c r="B46" s="15" t="s">
        <v>78</v>
      </c>
      <c r="C46" s="16">
        <v>308653000</v>
      </c>
      <c r="D46" s="17">
        <v>17928000</v>
      </c>
      <c r="E46" s="16">
        <f t="shared" si="0"/>
        <v>290725000</v>
      </c>
      <c r="F46" s="15" t="s">
        <v>79</v>
      </c>
      <c r="G46" s="16">
        <v>6345000</v>
      </c>
      <c r="H46" s="17">
        <v>6345000</v>
      </c>
      <c r="I46" s="16">
        <f t="shared" si="1"/>
        <v>0</v>
      </c>
    </row>
    <row r="47" spans="2:9" ht="14.25">
      <c r="B47" s="15" t="s">
        <v>80</v>
      </c>
      <c r="C47" s="16"/>
      <c r="D47" s="17"/>
      <c r="E47" s="16">
        <f t="shared" si="0"/>
        <v>0</v>
      </c>
      <c r="F47" s="15" t="s">
        <v>81</v>
      </c>
      <c r="G47" s="16">
        <v>89934802</v>
      </c>
      <c r="H47" s="17">
        <v>96254954</v>
      </c>
      <c r="I47" s="16">
        <f t="shared" si="1"/>
        <v>-6320152</v>
      </c>
    </row>
    <row r="48" spans="2:9" ht="14.25">
      <c r="B48" s="15" t="s">
        <v>82</v>
      </c>
      <c r="C48" s="16">
        <v>1068058</v>
      </c>
      <c r="D48" s="17">
        <v>942773</v>
      </c>
      <c r="E48" s="16">
        <f t="shared" si="0"/>
        <v>125285</v>
      </c>
      <c r="F48" s="15" t="s">
        <v>83</v>
      </c>
      <c r="G48" s="16">
        <f>+G49</f>
        <v>50051678</v>
      </c>
      <c r="H48" s="17">
        <f>+H49</f>
        <v>80046499</v>
      </c>
      <c r="I48" s="16">
        <f t="shared" si="1"/>
        <v>-29994821</v>
      </c>
    </row>
    <row r="49" spans="2:9" ht="14.25">
      <c r="B49" s="15" t="s">
        <v>84</v>
      </c>
      <c r="C49" s="16"/>
      <c r="D49" s="17"/>
      <c r="E49" s="16">
        <f t="shared" si="0"/>
        <v>0</v>
      </c>
      <c r="F49" s="15" t="s">
        <v>85</v>
      </c>
      <c r="G49" s="16">
        <v>50051678</v>
      </c>
      <c r="H49" s="17">
        <v>80046499</v>
      </c>
      <c r="I49" s="16">
        <f t="shared" si="1"/>
        <v>-29994821</v>
      </c>
    </row>
    <row r="50" spans="2:9" ht="14.25">
      <c r="B50" s="15" t="s">
        <v>86</v>
      </c>
      <c r="C50" s="16"/>
      <c r="D50" s="17"/>
      <c r="E50" s="16">
        <f t="shared" si="0"/>
        <v>0</v>
      </c>
      <c r="F50" s="15" t="s">
        <v>87</v>
      </c>
      <c r="G50" s="16">
        <v>608893068</v>
      </c>
      <c r="H50" s="17">
        <v>504372757</v>
      </c>
      <c r="I50" s="16">
        <f t="shared" si="1"/>
        <v>104520311</v>
      </c>
    </row>
    <row r="51" spans="2:9" ht="14.25">
      <c r="B51" s="15" t="s">
        <v>62</v>
      </c>
      <c r="C51" s="16">
        <v>50000</v>
      </c>
      <c r="D51" s="17">
        <v>50000</v>
      </c>
      <c r="E51" s="16">
        <f t="shared" si="0"/>
        <v>0</v>
      </c>
      <c r="F51" s="15" t="s">
        <v>88</v>
      </c>
      <c r="G51" s="16">
        <v>74525490</v>
      </c>
      <c r="H51" s="17">
        <v>50174121</v>
      </c>
      <c r="I51" s="16">
        <f t="shared" si="1"/>
        <v>24351369</v>
      </c>
    </row>
    <row r="52" spans="2:9" ht="14.25">
      <c r="B52" s="15" t="s">
        <v>89</v>
      </c>
      <c r="C52" s="16"/>
      <c r="D52" s="17"/>
      <c r="E52" s="16">
        <f t="shared" si="0"/>
        <v>0</v>
      </c>
      <c r="F52" s="15"/>
      <c r="G52" s="16"/>
      <c r="H52" s="16"/>
      <c r="I52" s="16"/>
    </row>
    <row r="53" spans="2:9" ht="14.25">
      <c r="B53" s="15" t="s">
        <v>90</v>
      </c>
      <c r="C53" s="16">
        <v>50051678</v>
      </c>
      <c r="D53" s="17">
        <v>80046499</v>
      </c>
      <c r="E53" s="16">
        <f t="shared" si="0"/>
        <v>-29994821</v>
      </c>
      <c r="F53" s="15"/>
      <c r="G53" s="16"/>
      <c r="H53" s="16"/>
      <c r="I53" s="16"/>
    </row>
    <row r="54" spans="2:9" ht="14.25">
      <c r="B54" s="15" t="s">
        <v>91</v>
      </c>
      <c r="C54" s="16">
        <v>13448200</v>
      </c>
      <c r="D54" s="17">
        <v>11655400</v>
      </c>
      <c r="E54" s="16">
        <f t="shared" si="0"/>
        <v>1792800</v>
      </c>
      <c r="F54" s="15"/>
      <c r="G54" s="16"/>
      <c r="H54" s="16"/>
      <c r="I54" s="16"/>
    </row>
    <row r="55" spans="2:9" ht="14.25">
      <c r="B55" s="15" t="s">
        <v>92</v>
      </c>
      <c r="C55" s="16"/>
      <c r="D55" s="17"/>
      <c r="E55" s="16">
        <f t="shared" si="0"/>
        <v>0</v>
      </c>
      <c r="F55" s="15"/>
      <c r="G55" s="16"/>
      <c r="H55" s="16"/>
      <c r="I55" s="16"/>
    </row>
    <row r="56" spans="2:9" ht="14.25">
      <c r="B56" s="15" t="s">
        <v>93</v>
      </c>
      <c r="C56" s="16"/>
      <c r="D56" s="17"/>
      <c r="E56" s="16">
        <f t="shared" si="0"/>
        <v>0</v>
      </c>
      <c r="F56" s="15"/>
      <c r="G56" s="16"/>
      <c r="H56" s="16"/>
      <c r="I56" s="16"/>
    </row>
    <row r="57" spans="2:9" ht="14.25">
      <c r="B57" s="15" t="s">
        <v>94</v>
      </c>
      <c r="C57" s="16"/>
      <c r="D57" s="17"/>
      <c r="E57" s="16">
        <f t="shared" si="0"/>
        <v>0</v>
      </c>
      <c r="F57" s="15"/>
      <c r="G57" s="16"/>
      <c r="H57" s="16"/>
      <c r="I57" s="16"/>
    </row>
    <row r="58" spans="2:9" ht="14.25">
      <c r="B58" s="15" t="s">
        <v>95</v>
      </c>
      <c r="C58" s="16"/>
      <c r="D58" s="17"/>
      <c r="E58" s="16">
        <f t="shared" si="0"/>
        <v>0</v>
      </c>
      <c r="F58" s="15"/>
      <c r="G58" s="16"/>
      <c r="H58" s="16"/>
      <c r="I58" s="16"/>
    </row>
    <row r="59" spans="2:9" ht="14.25">
      <c r="B59" s="15" t="s">
        <v>96</v>
      </c>
      <c r="C59" s="16"/>
      <c r="D59" s="17"/>
      <c r="E59" s="16">
        <f t="shared" si="0"/>
        <v>0</v>
      </c>
      <c r="F59" s="18"/>
      <c r="G59" s="19"/>
      <c r="H59" s="19"/>
      <c r="I59" s="19"/>
    </row>
    <row r="60" spans="2:9" ht="14.25">
      <c r="B60" s="18" t="s">
        <v>51</v>
      </c>
      <c r="C60" s="19"/>
      <c r="D60" s="20"/>
      <c r="E60" s="19">
        <f t="shared" si="0"/>
        <v>0</v>
      </c>
      <c r="F60" s="9" t="s">
        <v>97</v>
      </c>
      <c r="G60" s="10">
        <f>+G44 +G47 +G48 +G50</f>
        <v>970343319</v>
      </c>
      <c r="H60" s="10">
        <f>+H44 +H47 +H48 +H50</f>
        <v>902137981</v>
      </c>
      <c r="I60" s="10">
        <f t="shared" si="1"/>
        <v>68205338</v>
      </c>
    </row>
    <row r="61" spans="2:9" ht="14.25">
      <c r="B61" s="9" t="s">
        <v>98</v>
      </c>
      <c r="C61" s="10">
        <f>+C9 +C32</f>
        <v>1391295189</v>
      </c>
      <c r="D61" s="10">
        <f>+D9 +D32</f>
        <v>1094678463</v>
      </c>
      <c r="E61" s="10">
        <f t="shared" si="0"/>
        <v>296616726</v>
      </c>
      <c r="F61" s="21" t="s">
        <v>99</v>
      </c>
      <c r="G61" s="22">
        <f>+G42 +G60</f>
        <v>1391295189</v>
      </c>
      <c r="H61" s="22">
        <f>+H42 +H60</f>
        <v>1094678463</v>
      </c>
      <c r="I61" s="22">
        <f t="shared" si="1"/>
        <v>296616726</v>
      </c>
    </row>
  </sheetData>
  <mergeCells count="5">
    <mergeCell ref="B3:I3"/>
    <mergeCell ref="B5:I5"/>
    <mergeCell ref="B7:E7"/>
    <mergeCell ref="F7:I7"/>
    <mergeCell ref="F43:I43"/>
  </mergeCells>
  <phoneticPr fontId="2"/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>&amp;L社会福祉法人ありす福祉会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Rollie</dc:creator>
  <cp:lastModifiedBy>Rollie</cp:lastModifiedBy>
  <cp:lastPrinted>2020-06-17T07:13:11Z</cp:lastPrinted>
  <dcterms:created xsi:type="dcterms:W3CDTF">2020-06-17T03:18:02Z</dcterms:created>
  <dcterms:modified xsi:type="dcterms:W3CDTF">2020-06-17T08:38:48Z</dcterms:modified>
</cp:coreProperties>
</file>