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Users\高澤\Desktop\予算決算関連\決算、監査\平成31年度\決算監査\"/>
    </mc:Choice>
  </mc:AlternateContent>
  <xr:revisionPtr revIDLastSave="0" documentId="13_ncr:1_{79CFC9E1-5FAC-4634-96B8-008738362EFE}" xr6:coauthVersionLast="45" xr6:coauthVersionMax="45" xr10:uidLastSave="{00000000-0000-0000-0000-000000000000}"/>
  <bookViews>
    <workbookView xWindow="28680" yWindow="-120" windowWidth="29040" windowHeight="15840" xr2:uid="{00000000-000D-0000-FFFF-FFFF00000000}"/>
  </bookViews>
  <sheets>
    <sheet name="財産目録"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4" i="2" l="1"/>
  <c r="J85" i="2"/>
  <c r="I72" i="2"/>
  <c r="I64" i="2"/>
  <c r="I62" i="2"/>
  <c r="I61" i="2"/>
  <c r="J25" i="2" l="1"/>
  <c r="J81" i="2" l="1"/>
  <c r="J86" i="2" l="1"/>
  <c r="H72" i="2" l="1"/>
  <c r="J73" i="2" l="1"/>
  <c r="H64" i="2" l="1"/>
  <c r="H62" i="2"/>
  <c r="H61" i="2"/>
  <c r="J35" i="2" l="1"/>
  <c r="J39" i="2" l="1"/>
  <c r="J52" i="2"/>
  <c r="J54" i="2"/>
  <c r="J56" i="2"/>
  <c r="J83" i="2" l="1"/>
  <c r="J62" i="2" l="1"/>
  <c r="J80" i="2" l="1"/>
  <c r="J110" i="2" l="1"/>
  <c r="J57" i="2"/>
  <c r="J59" i="2" l="1"/>
  <c r="J89" i="2"/>
  <c r="J87" i="2"/>
  <c r="J84" i="2"/>
  <c r="J79" i="2"/>
  <c r="J78" i="2"/>
  <c r="J77" i="2"/>
  <c r="J76" i="2"/>
  <c r="J75" i="2"/>
  <c r="J72" i="2"/>
  <c r="J74" i="2" s="1"/>
  <c r="J70" i="2"/>
  <c r="J69" i="2"/>
  <c r="J68" i="2"/>
  <c r="J64" i="2"/>
  <c r="J63" i="2"/>
  <c r="J82" i="2" l="1"/>
  <c r="J88" i="2"/>
  <c r="J61" i="2"/>
  <c r="J111" i="2" l="1"/>
  <c r="J106" i="2"/>
  <c r="J112" i="2" l="1"/>
  <c r="J71" i="2" l="1"/>
  <c r="J96" i="2" s="1"/>
  <c r="J32" i="2" l="1"/>
  <c r="J29" i="2"/>
  <c r="J26" i="2"/>
  <c r="J23" i="2"/>
  <c r="J20" i="2"/>
  <c r="J36" i="2" l="1"/>
  <c r="J60" i="2"/>
  <c r="J65" i="2" s="1"/>
  <c r="J66" i="2" s="1"/>
  <c r="J97" i="2" s="1"/>
  <c r="J98" i="2" l="1"/>
  <c r="J113" i="2" s="1"/>
</calcChain>
</file>

<file path=xl/sharedStrings.xml><?xml version="1.0" encoding="utf-8"?>
<sst xmlns="http://schemas.openxmlformats.org/spreadsheetml/2006/main" count="240" uniqueCount="157">
  <si>
    <t>貸借対照表科目</t>
    <rPh sb="0" eb="5">
      <t>タイシャクタイショウヒョウ</t>
    </rPh>
    <rPh sb="5" eb="7">
      <t>カモク</t>
    </rPh>
    <phoneticPr fontId="2"/>
  </si>
  <si>
    <t>場所・物量等</t>
    <rPh sb="0" eb="2">
      <t>バショ</t>
    </rPh>
    <rPh sb="3" eb="5">
      <t>ブツリョウ</t>
    </rPh>
    <rPh sb="5" eb="6">
      <t>ナド</t>
    </rPh>
    <phoneticPr fontId="2"/>
  </si>
  <si>
    <t>取得年度</t>
    <rPh sb="0" eb="2">
      <t>シュトク</t>
    </rPh>
    <rPh sb="2" eb="3">
      <t>ネン</t>
    </rPh>
    <rPh sb="3" eb="4">
      <t>ド</t>
    </rPh>
    <phoneticPr fontId="2"/>
  </si>
  <si>
    <t>使用目的</t>
    <rPh sb="0" eb="2">
      <t>シヨウ</t>
    </rPh>
    <rPh sb="2" eb="4">
      <t>モクテキ</t>
    </rPh>
    <phoneticPr fontId="2"/>
  </si>
  <si>
    <t>取得価額</t>
    <rPh sb="0" eb="2">
      <t>シュトク</t>
    </rPh>
    <rPh sb="2" eb="4">
      <t>カガク</t>
    </rPh>
    <phoneticPr fontId="2"/>
  </si>
  <si>
    <t>減価償却累計額</t>
    <rPh sb="0" eb="2">
      <t>ゲンカ</t>
    </rPh>
    <rPh sb="2" eb="4">
      <t>ショウキャク</t>
    </rPh>
    <rPh sb="4" eb="6">
      <t>ルイケイ</t>
    </rPh>
    <rPh sb="6" eb="7">
      <t>ガク</t>
    </rPh>
    <phoneticPr fontId="2"/>
  </si>
  <si>
    <t>貸借対照表価額</t>
    <rPh sb="0" eb="5">
      <t>タイシャクタイショウヒョウ</t>
    </rPh>
    <rPh sb="5" eb="7">
      <t>カガク</t>
    </rPh>
    <phoneticPr fontId="2"/>
  </si>
  <si>
    <t>別紙4</t>
    <rPh sb="0" eb="2">
      <t>ベッシ</t>
    </rPh>
    <phoneticPr fontId="2"/>
  </si>
  <si>
    <t>（単位：円）</t>
    <rPh sb="1" eb="3">
      <t>タンイ</t>
    </rPh>
    <rPh sb="4" eb="5">
      <t>エン</t>
    </rPh>
    <phoneticPr fontId="2"/>
  </si>
  <si>
    <t>財　産　目　録</t>
    <rPh sb="0" eb="1">
      <t>ザイ</t>
    </rPh>
    <rPh sb="2" eb="3">
      <t>サン</t>
    </rPh>
    <rPh sb="4" eb="5">
      <t>メ</t>
    </rPh>
    <rPh sb="6" eb="7">
      <t>ロク</t>
    </rPh>
    <phoneticPr fontId="2"/>
  </si>
  <si>
    <t>Ⅰ　資産の部</t>
    <rPh sb="2" eb="4">
      <t>シサン</t>
    </rPh>
    <rPh sb="5" eb="6">
      <t>ブ</t>
    </rPh>
    <phoneticPr fontId="2"/>
  </si>
  <si>
    <t>1　流動資産</t>
    <rPh sb="2" eb="4">
      <t>リュウドウ</t>
    </rPh>
    <rPh sb="4" eb="6">
      <t>シサン</t>
    </rPh>
    <phoneticPr fontId="2"/>
  </si>
  <si>
    <t>現金預金</t>
    <rPh sb="0" eb="2">
      <t>ゲンキン</t>
    </rPh>
    <rPh sb="2" eb="4">
      <t>ヨキン</t>
    </rPh>
    <phoneticPr fontId="2"/>
  </si>
  <si>
    <t>当座預金</t>
    <rPh sb="0" eb="4">
      <t>トウザ</t>
    </rPh>
    <phoneticPr fontId="2"/>
  </si>
  <si>
    <t>普通預金</t>
    <rPh sb="0" eb="4">
      <t>フツウ</t>
    </rPh>
    <phoneticPr fontId="2"/>
  </si>
  <si>
    <t>小計</t>
    <rPh sb="0" eb="2">
      <t>ショウケイ</t>
    </rPh>
    <phoneticPr fontId="2"/>
  </si>
  <si>
    <t>事業未収金</t>
    <rPh sb="0" eb="5">
      <t>ミシュ</t>
    </rPh>
    <phoneticPr fontId="2"/>
  </si>
  <si>
    <t>運転資金として</t>
    <rPh sb="0" eb="2">
      <t>ウンテン</t>
    </rPh>
    <rPh sb="2" eb="4">
      <t>シキン</t>
    </rPh>
    <phoneticPr fontId="2"/>
  </si>
  <si>
    <t>流動資産合計</t>
    <rPh sb="0" eb="2">
      <t>リュウドウ</t>
    </rPh>
    <rPh sb="2" eb="4">
      <t>シサン</t>
    </rPh>
    <rPh sb="4" eb="6">
      <t>ゴウケイ</t>
    </rPh>
    <phoneticPr fontId="2"/>
  </si>
  <si>
    <t>有価証券</t>
    <rPh sb="0" eb="2">
      <t>ユウカ</t>
    </rPh>
    <rPh sb="2" eb="4">
      <t>ショウケン</t>
    </rPh>
    <phoneticPr fontId="2"/>
  </si>
  <si>
    <t>札幌信用金庫出資金</t>
    <rPh sb="0" eb="2">
      <t>サッポロ</t>
    </rPh>
    <rPh sb="2" eb="4">
      <t>シンヨウ</t>
    </rPh>
    <rPh sb="4" eb="6">
      <t>キンコ</t>
    </rPh>
    <rPh sb="6" eb="9">
      <t>シュッシキン</t>
    </rPh>
    <phoneticPr fontId="3"/>
  </si>
  <si>
    <t>未収補助金</t>
    <rPh sb="0" eb="2">
      <t>ミシュウ</t>
    </rPh>
    <rPh sb="2" eb="5">
      <t>ホジョキン</t>
    </rPh>
    <phoneticPr fontId="2"/>
  </si>
  <si>
    <t>棚卸資産</t>
    <rPh sb="0" eb="2">
      <t>タナオロシ</t>
    </rPh>
    <rPh sb="2" eb="4">
      <t>シサン</t>
    </rPh>
    <phoneticPr fontId="2"/>
  </si>
  <si>
    <t>医薬品、診療・療養等材料費</t>
    <rPh sb="0" eb="3">
      <t>イヤクヒン</t>
    </rPh>
    <rPh sb="4" eb="13">
      <t>チリョウザイリョウ</t>
    </rPh>
    <phoneticPr fontId="3"/>
  </si>
  <si>
    <t>利用者処置用品棚卸</t>
    <rPh sb="0" eb="3">
      <t>リヨウシャ</t>
    </rPh>
    <rPh sb="3" eb="6">
      <t>ショチヨウ</t>
    </rPh>
    <rPh sb="6" eb="7">
      <t>ヒン</t>
    </rPh>
    <rPh sb="7" eb="9">
      <t>タナオロシ</t>
    </rPh>
    <phoneticPr fontId="2"/>
  </si>
  <si>
    <t>出資配当金利息受け取り用</t>
    <rPh sb="0" eb="2">
      <t>シュッシ</t>
    </rPh>
    <rPh sb="2" eb="5">
      <t>ハイトウキン</t>
    </rPh>
    <rPh sb="5" eb="7">
      <t>リソク</t>
    </rPh>
    <rPh sb="7" eb="8">
      <t>ウ</t>
    </rPh>
    <rPh sb="9" eb="10">
      <t>ト</t>
    </rPh>
    <rPh sb="11" eb="12">
      <t>ヨウ</t>
    </rPh>
    <phoneticPr fontId="2"/>
  </si>
  <si>
    <t>その他の流動資産</t>
    <rPh sb="2" eb="3">
      <t>タ</t>
    </rPh>
    <rPh sb="4" eb="6">
      <t>リュウドウ</t>
    </rPh>
    <rPh sb="6" eb="8">
      <t>シサン</t>
    </rPh>
    <phoneticPr fontId="2"/>
  </si>
  <si>
    <t>2　固定資産</t>
    <rPh sb="2" eb="4">
      <t>コテイ</t>
    </rPh>
    <rPh sb="4" eb="6">
      <t>シサン</t>
    </rPh>
    <phoneticPr fontId="2"/>
  </si>
  <si>
    <t>土地</t>
    <rPh sb="0" eb="2">
      <t>トチ</t>
    </rPh>
    <phoneticPr fontId="2"/>
  </si>
  <si>
    <t>建物</t>
    <rPh sb="0" eb="2">
      <t>タテモノ</t>
    </rPh>
    <phoneticPr fontId="2"/>
  </si>
  <si>
    <t>固定資産合計</t>
    <rPh sb="0" eb="2">
      <t>コテイ</t>
    </rPh>
    <rPh sb="2" eb="4">
      <t>シサン</t>
    </rPh>
    <rPh sb="4" eb="6">
      <t>ゴウケイ</t>
    </rPh>
    <phoneticPr fontId="2"/>
  </si>
  <si>
    <t>（1）基本財産</t>
    <rPh sb="3" eb="5">
      <t>キホン</t>
    </rPh>
    <rPh sb="5" eb="7">
      <t>ザイサン</t>
    </rPh>
    <phoneticPr fontId="2"/>
  </si>
  <si>
    <t>北海道恵庭市柏木町429-6</t>
    <rPh sb="0" eb="3">
      <t>ホッカイドウ</t>
    </rPh>
    <rPh sb="3" eb="6">
      <t>エニワシ</t>
    </rPh>
    <rPh sb="6" eb="9">
      <t>カシワギチョウ</t>
    </rPh>
    <phoneticPr fontId="3"/>
  </si>
  <si>
    <t>北海道恵庭市柏木町423-28</t>
    <rPh sb="0" eb="3">
      <t>ホッカイドウ</t>
    </rPh>
    <rPh sb="3" eb="6">
      <t>エニワシ</t>
    </rPh>
    <rPh sb="6" eb="9">
      <t>カシワギチョウ</t>
    </rPh>
    <phoneticPr fontId="3"/>
  </si>
  <si>
    <t>北海道恵庭市柏木町423-29</t>
    <rPh sb="0" eb="3">
      <t>ホッカイドウ</t>
    </rPh>
    <rPh sb="3" eb="6">
      <t>エニワシ</t>
    </rPh>
    <rPh sb="6" eb="9">
      <t>カシワギチョウ</t>
    </rPh>
    <phoneticPr fontId="3"/>
  </si>
  <si>
    <t>北海道恵庭市柏木町423-30</t>
    <rPh sb="0" eb="3">
      <t>ホッカイドウ</t>
    </rPh>
    <rPh sb="3" eb="6">
      <t>エニワシ</t>
    </rPh>
    <rPh sb="6" eb="9">
      <t>カシワギチョウ</t>
    </rPh>
    <phoneticPr fontId="3"/>
  </si>
  <si>
    <t>北海道恵庭市柏木町424-3</t>
    <rPh sb="0" eb="3">
      <t>ホッカイドウ</t>
    </rPh>
    <rPh sb="3" eb="6">
      <t>エニワシ</t>
    </rPh>
    <rPh sb="6" eb="9">
      <t>カシワギチョウ</t>
    </rPh>
    <phoneticPr fontId="3"/>
  </si>
  <si>
    <t>北海道恵庭市柏木町424-4</t>
    <rPh sb="0" eb="3">
      <t>ホッカイドウ</t>
    </rPh>
    <rPh sb="3" eb="6">
      <t>エニワシ</t>
    </rPh>
    <rPh sb="6" eb="9">
      <t>カシワギチョウ</t>
    </rPh>
    <phoneticPr fontId="3"/>
  </si>
  <si>
    <t>北海道恵庭市柏木町425-2</t>
    <rPh sb="0" eb="3">
      <t>ホッカイドウ</t>
    </rPh>
    <rPh sb="3" eb="6">
      <t>エニワシ</t>
    </rPh>
    <rPh sb="6" eb="9">
      <t>カシワギチョウ</t>
    </rPh>
    <phoneticPr fontId="3"/>
  </si>
  <si>
    <t>北海道恵庭市柏木町425-3</t>
    <rPh sb="0" eb="3">
      <t>ホッカイドウ</t>
    </rPh>
    <rPh sb="3" eb="6">
      <t>エニワシ</t>
    </rPh>
    <rPh sb="6" eb="9">
      <t>カシワギチョウ</t>
    </rPh>
    <phoneticPr fontId="3"/>
  </si>
  <si>
    <t>北海道恵庭市柏木町429-5</t>
    <rPh sb="0" eb="3">
      <t>ホッカイドウ</t>
    </rPh>
    <rPh sb="3" eb="6">
      <t>エニワシ</t>
    </rPh>
    <rPh sb="6" eb="9">
      <t>カシワギチョウ</t>
    </rPh>
    <phoneticPr fontId="3"/>
  </si>
  <si>
    <t>北海道恵庭市柏木町429-7</t>
    <rPh sb="0" eb="3">
      <t>ホッカイドウ</t>
    </rPh>
    <rPh sb="3" eb="6">
      <t>エニワシ</t>
    </rPh>
    <rPh sb="6" eb="9">
      <t>カシワギチョウ</t>
    </rPh>
    <phoneticPr fontId="3"/>
  </si>
  <si>
    <t>北海道恵庭市柏木町429-13</t>
    <rPh sb="0" eb="3">
      <t>ホッカイドウ</t>
    </rPh>
    <rPh sb="3" eb="6">
      <t>エニワシ</t>
    </rPh>
    <rPh sb="6" eb="9">
      <t>カシワギチョウ</t>
    </rPh>
    <phoneticPr fontId="3"/>
  </si>
  <si>
    <t>北海道恵庭市柏木町429-15</t>
    <rPh sb="0" eb="3">
      <t>ホッカイドウ</t>
    </rPh>
    <rPh sb="3" eb="6">
      <t>エニワシ</t>
    </rPh>
    <rPh sb="6" eb="9">
      <t>カシワギチョウ</t>
    </rPh>
    <phoneticPr fontId="3"/>
  </si>
  <si>
    <t>北海道恵庭市柏木町429-16</t>
    <rPh sb="0" eb="3">
      <t>ホッカイドウ</t>
    </rPh>
    <rPh sb="3" eb="6">
      <t>エニワシ</t>
    </rPh>
    <rPh sb="6" eb="9">
      <t>カシワギチョウ</t>
    </rPh>
    <phoneticPr fontId="3"/>
  </si>
  <si>
    <t>北海道恵庭市柏木町429-17</t>
    <rPh sb="0" eb="3">
      <t>ホッカイドウ</t>
    </rPh>
    <rPh sb="3" eb="6">
      <t>エニワシ</t>
    </rPh>
    <rPh sb="6" eb="9">
      <t>カシワギチョウ</t>
    </rPh>
    <phoneticPr fontId="3"/>
  </si>
  <si>
    <t>北海道恵庭市柏木町429-18</t>
    <rPh sb="0" eb="3">
      <t>ホッカイドウ</t>
    </rPh>
    <rPh sb="3" eb="6">
      <t>エニワシ</t>
    </rPh>
    <rPh sb="6" eb="9">
      <t>カシワギチョウ</t>
    </rPh>
    <phoneticPr fontId="3"/>
  </si>
  <si>
    <t>北海道恵庭市柏木町429-19</t>
    <rPh sb="0" eb="3">
      <t>ホッカイドウ</t>
    </rPh>
    <rPh sb="3" eb="6">
      <t>エニワシ</t>
    </rPh>
    <rPh sb="6" eb="9">
      <t>カシワギチョウ</t>
    </rPh>
    <phoneticPr fontId="3"/>
  </si>
  <si>
    <t>北海道恵庭市柏木町429-20</t>
    <rPh sb="0" eb="3">
      <t>ホッカイドウ</t>
    </rPh>
    <rPh sb="3" eb="6">
      <t>エニワシ</t>
    </rPh>
    <rPh sb="6" eb="9">
      <t>カシワギチョウ</t>
    </rPh>
    <phoneticPr fontId="3"/>
  </si>
  <si>
    <t>北海道恵庭市柏木町429-21</t>
    <rPh sb="0" eb="3">
      <t>ホッカイドウ</t>
    </rPh>
    <rPh sb="3" eb="6">
      <t>エニワシ</t>
    </rPh>
    <rPh sb="6" eb="9">
      <t>カシワギチョウ</t>
    </rPh>
    <phoneticPr fontId="3"/>
  </si>
  <si>
    <t>北海道恵庭市柏木町886</t>
    <rPh sb="0" eb="3">
      <t>ホッカイドウ</t>
    </rPh>
    <rPh sb="3" eb="6">
      <t>エニワシ</t>
    </rPh>
    <rPh sb="6" eb="9">
      <t>カシワギチョウ</t>
    </rPh>
    <phoneticPr fontId="3"/>
  </si>
  <si>
    <t>〃</t>
  </si>
  <si>
    <t>〃</t>
    <phoneticPr fontId="2"/>
  </si>
  <si>
    <t>〃</t>
    <phoneticPr fontId="2"/>
  </si>
  <si>
    <t>第１種社会福祉事業である、特別養護老人ホーム恵望園等に使用している</t>
    <rPh sb="0" eb="1">
      <t>ダイ</t>
    </rPh>
    <rPh sb="1" eb="3">
      <t>イッシュ</t>
    </rPh>
    <rPh sb="3" eb="5">
      <t>シャカイ</t>
    </rPh>
    <rPh sb="5" eb="7">
      <t>フクシ</t>
    </rPh>
    <rPh sb="7" eb="9">
      <t>ジギョウ</t>
    </rPh>
    <rPh sb="13" eb="15">
      <t>トクベツ</t>
    </rPh>
    <rPh sb="15" eb="17">
      <t>ヨウゴ</t>
    </rPh>
    <rPh sb="17" eb="19">
      <t>ロウジン</t>
    </rPh>
    <rPh sb="22" eb="25">
      <t>ケイボウエン</t>
    </rPh>
    <rPh sb="25" eb="26">
      <t>ナド</t>
    </rPh>
    <rPh sb="27" eb="29">
      <t>シヨウ</t>
    </rPh>
    <phoneticPr fontId="2"/>
  </si>
  <si>
    <t>北海道恵庭市柏木町429-6の2</t>
    <rPh sb="0" eb="3">
      <t>ホッカイドウ</t>
    </rPh>
    <rPh sb="3" eb="6">
      <t>エニワシ</t>
    </rPh>
    <rPh sb="6" eb="9">
      <t>カシワギチョウ</t>
    </rPh>
    <phoneticPr fontId="3"/>
  </si>
  <si>
    <t>北海道恵庭市黄金南5丁目11-4</t>
    <rPh sb="0" eb="3">
      <t>ホッカイドウ</t>
    </rPh>
    <rPh sb="3" eb="6">
      <t>エニワシ</t>
    </rPh>
    <rPh sb="6" eb="8">
      <t>コガネ</t>
    </rPh>
    <rPh sb="8" eb="9">
      <t>ミナミ</t>
    </rPh>
    <rPh sb="10" eb="12">
      <t>チョウメ</t>
    </rPh>
    <phoneticPr fontId="2"/>
  </si>
  <si>
    <t>第１種社会福祉事業である、特別養護老人ホーム恵望園等に使用している</t>
    <phoneticPr fontId="2"/>
  </si>
  <si>
    <t>第2種社会福祉事業である、恵庭市こがねデイサービスセンター等に使用している</t>
    <rPh sb="13" eb="16">
      <t>エニワシ</t>
    </rPh>
    <phoneticPr fontId="2"/>
  </si>
  <si>
    <t>第１種社会福祉事業である、特別養護老人ホーム恵望園はなえにわ等に使用している</t>
    <phoneticPr fontId="2"/>
  </si>
  <si>
    <t>第2種社会福祉事業である、恵望園デイサービスセンター等に使用している</t>
    <rPh sb="13" eb="16">
      <t>ケイボウエン</t>
    </rPh>
    <rPh sb="26" eb="27">
      <t>ナド</t>
    </rPh>
    <phoneticPr fontId="2"/>
  </si>
  <si>
    <t>基本財産合計</t>
    <rPh sb="0" eb="2">
      <t>キホン</t>
    </rPh>
    <rPh sb="2" eb="4">
      <t>ザイサン</t>
    </rPh>
    <rPh sb="4" eb="6">
      <t>ゴウケイ</t>
    </rPh>
    <phoneticPr fontId="2"/>
  </si>
  <si>
    <t>（2）その他の固定資産</t>
    <rPh sb="5" eb="6">
      <t>タ</t>
    </rPh>
    <rPh sb="7" eb="9">
      <t>コテイ</t>
    </rPh>
    <rPh sb="9" eb="11">
      <t>シサン</t>
    </rPh>
    <phoneticPr fontId="2"/>
  </si>
  <si>
    <t>北海道恵庭市柏木町429-6</t>
    <rPh sb="0" eb="3">
      <t>ホッカイドウ</t>
    </rPh>
    <rPh sb="3" eb="6">
      <t>エニワシ</t>
    </rPh>
    <rPh sb="6" eb="9">
      <t>カシワギチョウ</t>
    </rPh>
    <phoneticPr fontId="2"/>
  </si>
  <si>
    <t>物置</t>
    <rPh sb="0" eb="2">
      <t>モノオキ</t>
    </rPh>
    <phoneticPr fontId="2"/>
  </si>
  <si>
    <t>構築物</t>
    <rPh sb="0" eb="3">
      <t>コウチクブツ</t>
    </rPh>
    <phoneticPr fontId="2"/>
  </si>
  <si>
    <t>アスファルト舗装</t>
    <rPh sb="6" eb="8">
      <t>ホソウ</t>
    </rPh>
    <phoneticPr fontId="2"/>
  </si>
  <si>
    <t>車輌</t>
    <rPh sb="0" eb="2">
      <t>シャリョウ</t>
    </rPh>
    <phoneticPr fontId="2"/>
  </si>
  <si>
    <t>トヨタ　トラック</t>
    <phoneticPr fontId="3"/>
  </si>
  <si>
    <t>トヨタ　ノア</t>
    <phoneticPr fontId="3"/>
  </si>
  <si>
    <t>利用者送迎用</t>
    <rPh sb="0" eb="3">
      <t>リヨウシャ</t>
    </rPh>
    <rPh sb="3" eb="6">
      <t>ソウゲイヨウ</t>
    </rPh>
    <phoneticPr fontId="2"/>
  </si>
  <si>
    <t>器具及び備品</t>
    <rPh sb="0" eb="2">
      <t>キグ</t>
    </rPh>
    <rPh sb="2" eb="3">
      <t>オヨ</t>
    </rPh>
    <rPh sb="4" eb="6">
      <t>ビヒン</t>
    </rPh>
    <phoneticPr fontId="2"/>
  </si>
  <si>
    <t>有形リース資産</t>
    <rPh sb="0" eb="2">
      <t>ユウケイ</t>
    </rPh>
    <rPh sb="5" eb="7">
      <t>シサン</t>
    </rPh>
    <phoneticPr fontId="2"/>
  </si>
  <si>
    <t>権利</t>
    <rPh sb="0" eb="2">
      <t>ケンリ</t>
    </rPh>
    <phoneticPr fontId="2"/>
  </si>
  <si>
    <t>施設整備等積立資産</t>
    <rPh sb="0" eb="2">
      <t>シセツ</t>
    </rPh>
    <rPh sb="2" eb="4">
      <t>セイビ</t>
    </rPh>
    <rPh sb="4" eb="5">
      <t>ナド</t>
    </rPh>
    <rPh sb="5" eb="7">
      <t>ツミタテ</t>
    </rPh>
    <rPh sb="7" eb="9">
      <t>シサン</t>
    </rPh>
    <phoneticPr fontId="2"/>
  </si>
  <si>
    <t>定期預金　札幌信用金庫恵庭支店</t>
    <rPh sb="0" eb="2">
      <t>テイキ</t>
    </rPh>
    <rPh sb="2" eb="4">
      <t>ヨキン</t>
    </rPh>
    <rPh sb="5" eb="7">
      <t>サッポロ</t>
    </rPh>
    <rPh sb="7" eb="9">
      <t>シンヨウ</t>
    </rPh>
    <rPh sb="9" eb="11">
      <t>キンコ</t>
    </rPh>
    <rPh sb="11" eb="13">
      <t>エニワ</t>
    </rPh>
    <rPh sb="13" eb="15">
      <t>シテン</t>
    </rPh>
    <phoneticPr fontId="3"/>
  </si>
  <si>
    <t>普通預金　ゆうちょ銀行</t>
    <rPh sb="0" eb="2">
      <t>フツウ</t>
    </rPh>
    <rPh sb="2" eb="4">
      <t>ヨキン</t>
    </rPh>
    <rPh sb="9" eb="11">
      <t>ギンコウ</t>
    </rPh>
    <phoneticPr fontId="3"/>
  </si>
  <si>
    <t>将来における施設修繕の目的に積み立てている定期預金</t>
    <rPh sb="0" eb="2">
      <t>ショウライ</t>
    </rPh>
    <rPh sb="6" eb="8">
      <t>シセツ</t>
    </rPh>
    <rPh sb="8" eb="10">
      <t>シュウゼン</t>
    </rPh>
    <rPh sb="11" eb="13">
      <t>モクテキ</t>
    </rPh>
    <rPh sb="14" eb="15">
      <t>ツ</t>
    </rPh>
    <rPh sb="16" eb="17">
      <t>タ</t>
    </rPh>
    <rPh sb="21" eb="23">
      <t>テイキ</t>
    </rPh>
    <rPh sb="23" eb="25">
      <t>ヨキン</t>
    </rPh>
    <phoneticPr fontId="2"/>
  </si>
  <si>
    <t>将来における施設修繕の目的に積み立てている普通預金</t>
    <rPh sb="0" eb="2">
      <t>ショウライ</t>
    </rPh>
    <rPh sb="6" eb="8">
      <t>シセツ</t>
    </rPh>
    <rPh sb="8" eb="10">
      <t>シュウゼン</t>
    </rPh>
    <rPh sb="11" eb="13">
      <t>モクテキ</t>
    </rPh>
    <rPh sb="14" eb="15">
      <t>ツ</t>
    </rPh>
    <rPh sb="16" eb="17">
      <t>タ</t>
    </rPh>
    <rPh sb="21" eb="25">
      <t>フツウ</t>
    </rPh>
    <phoneticPr fontId="2"/>
  </si>
  <si>
    <t>普通預金　北洋銀行恵庭中央支店</t>
    <rPh sb="0" eb="2">
      <t>フツウ</t>
    </rPh>
    <rPh sb="2" eb="4">
      <t>ヨキン</t>
    </rPh>
    <rPh sb="5" eb="7">
      <t>ホクヨウ</t>
    </rPh>
    <rPh sb="7" eb="9">
      <t>ギンコウ</t>
    </rPh>
    <rPh sb="9" eb="11">
      <t>エニワ</t>
    </rPh>
    <rPh sb="11" eb="13">
      <t>チュウオウ</t>
    </rPh>
    <rPh sb="13" eb="15">
      <t>シテン</t>
    </rPh>
    <phoneticPr fontId="3"/>
  </si>
  <si>
    <t>退職給付引当資産</t>
    <rPh sb="0" eb="2">
      <t>タイショク</t>
    </rPh>
    <rPh sb="2" eb="4">
      <t>キュウフ</t>
    </rPh>
    <rPh sb="4" eb="6">
      <t>ヒキアテ</t>
    </rPh>
    <rPh sb="6" eb="8">
      <t>シサン</t>
    </rPh>
    <phoneticPr fontId="2"/>
  </si>
  <si>
    <t>北海道民間共済会</t>
    <rPh sb="0" eb="3">
      <t>ホッカイドウ</t>
    </rPh>
    <rPh sb="3" eb="5">
      <t>ミンカン</t>
    </rPh>
    <rPh sb="5" eb="8">
      <t>キョウサイカイ</t>
    </rPh>
    <phoneticPr fontId="3"/>
  </si>
  <si>
    <t>将来における職員退職給付金の目的に積み立てている外部積立資産</t>
    <rPh sb="0" eb="2">
      <t>ショウライ</t>
    </rPh>
    <rPh sb="6" eb="8">
      <t>ショクイン</t>
    </rPh>
    <rPh sb="8" eb="10">
      <t>タイショク</t>
    </rPh>
    <rPh sb="10" eb="12">
      <t>キュウフ</t>
    </rPh>
    <rPh sb="12" eb="13">
      <t>キン</t>
    </rPh>
    <rPh sb="14" eb="16">
      <t>モクテキ</t>
    </rPh>
    <rPh sb="17" eb="18">
      <t>ツ</t>
    </rPh>
    <rPh sb="19" eb="20">
      <t>タ</t>
    </rPh>
    <rPh sb="24" eb="26">
      <t>ガイブ</t>
    </rPh>
    <rPh sb="26" eb="28">
      <t>ツミタテ</t>
    </rPh>
    <rPh sb="28" eb="30">
      <t>シサン</t>
    </rPh>
    <phoneticPr fontId="2"/>
  </si>
  <si>
    <t>その他の固定資産合計</t>
    <rPh sb="2" eb="3">
      <t>タ</t>
    </rPh>
    <rPh sb="4" eb="6">
      <t>コテイ</t>
    </rPh>
    <rPh sb="6" eb="8">
      <t>シサン</t>
    </rPh>
    <rPh sb="8" eb="10">
      <t>ゴウケイ</t>
    </rPh>
    <phoneticPr fontId="2"/>
  </si>
  <si>
    <t>資産合計</t>
    <rPh sb="0" eb="2">
      <t>シサン</t>
    </rPh>
    <rPh sb="2" eb="4">
      <t>ゴウケイ</t>
    </rPh>
    <phoneticPr fontId="2"/>
  </si>
  <si>
    <t>Ⅰ　負債の部</t>
    <rPh sb="2" eb="4">
      <t>フサイ</t>
    </rPh>
    <rPh sb="5" eb="6">
      <t>ブ</t>
    </rPh>
    <phoneticPr fontId="2"/>
  </si>
  <si>
    <t>1　流動負債</t>
    <rPh sb="2" eb="4">
      <t>リュウドウ</t>
    </rPh>
    <rPh sb="4" eb="6">
      <t>フサイ</t>
    </rPh>
    <phoneticPr fontId="2"/>
  </si>
  <si>
    <t>事業未払金</t>
    <rPh sb="0" eb="5">
      <t>ミバ</t>
    </rPh>
    <phoneticPr fontId="2"/>
  </si>
  <si>
    <t>1年以内返済予定設備資金借入金</t>
    <rPh sb="1" eb="2">
      <t>ネン</t>
    </rPh>
    <rPh sb="2" eb="4">
      <t>イナイ</t>
    </rPh>
    <rPh sb="4" eb="6">
      <t>ヘンサイ</t>
    </rPh>
    <rPh sb="6" eb="8">
      <t>ヨテイ</t>
    </rPh>
    <rPh sb="8" eb="10">
      <t>セツビ</t>
    </rPh>
    <rPh sb="10" eb="12">
      <t>シキン</t>
    </rPh>
    <rPh sb="12" eb="14">
      <t>カリイレ</t>
    </rPh>
    <rPh sb="14" eb="15">
      <t>キン</t>
    </rPh>
    <phoneticPr fontId="2"/>
  </si>
  <si>
    <t>設備資金借入金の内、1年以内に返済する予定の金額</t>
    <rPh sb="0" eb="2">
      <t>セツビ</t>
    </rPh>
    <rPh sb="2" eb="4">
      <t>シキン</t>
    </rPh>
    <rPh sb="4" eb="6">
      <t>カリイレ</t>
    </rPh>
    <rPh sb="6" eb="7">
      <t>キン</t>
    </rPh>
    <rPh sb="8" eb="9">
      <t>ウチ</t>
    </rPh>
    <rPh sb="11" eb="12">
      <t>ネン</t>
    </rPh>
    <rPh sb="12" eb="14">
      <t>イナイ</t>
    </rPh>
    <rPh sb="15" eb="17">
      <t>ヘンサイ</t>
    </rPh>
    <rPh sb="19" eb="21">
      <t>ヨテイ</t>
    </rPh>
    <rPh sb="22" eb="23">
      <t>キン</t>
    </rPh>
    <rPh sb="23" eb="24">
      <t>ガク</t>
    </rPh>
    <phoneticPr fontId="2"/>
  </si>
  <si>
    <t>1年以内返済予定リース債務</t>
    <rPh sb="1" eb="2">
      <t>ネン</t>
    </rPh>
    <rPh sb="2" eb="4">
      <t>イナイ</t>
    </rPh>
    <rPh sb="4" eb="6">
      <t>ヘンサイ</t>
    </rPh>
    <rPh sb="6" eb="8">
      <t>ヨテイ</t>
    </rPh>
    <rPh sb="11" eb="13">
      <t>サイム</t>
    </rPh>
    <phoneticPr fontId="2"/>
  </si>
  <si>
    <t>リース債務の内、1年以内に返済する予定の金額</t>
    <rPh sb="3" eb="5">
      <t>サイム</t>
    </rPh>
    <rPh sb="6" eb="7">
      <t>ウチ</t>
    </rPh>
    <rPh sb="9" eb="10">
      <t>ネン</t>
    </rPh>
    <rPh sb="10" eb="12">
      <t>イナイ</t>
    </rPh>
    <rPh sb="13" eb="15">
      <t>ヘンサイ</t>
    </rPh>
    <rPh sb="17" eb="19">
      <t>ヨテイ</t>
    </rPh>
    <rPh sb="20" eb="21">
      <t>キン</t>
    </rPh>
    <rPh sb="21" eb="22">
      <t>ガク</t>
    </rPh>
    <phoneticPr fontId="2"/>
  </si>
  <si>
    <t>賞与引当金</t>
    <rPh sb="0" eb="2">
      <t>ショウヨ</t>
    </rPh>
    <rPh sb="2" eb="4">
      <t>ヒキアテ</t>
    </rPh>
    <rPh sb="4" eb="5">
      <t>キン</t>
    </rPh>
    <phoneticPr fontId="2"/>
  </si>
  <si>
    <t>流動負債合計</t>
    <rPh sb="0" eb="2">
      <t>リュウドウ</t>
    </rPh>
    <rPh sb="2" eb="4">
      <t>フサイ</t>
    </rPh>
    <rPh sb="4" eb="6">
      <t>ゴウケイ</t>
    </rPh>
    <phoneticPr fontId="2"/>
  </si>
  <si>
    <t>2　固定負債</t>
    <rPh sb="2" eb="4">
      <t>コテイ</t>
    </rPh>
    <rPh sb="4" eb="6">
      <t>フサイ</t>
    </rPh>
    <phoneticPr fontId="2"/>
  </si>
  <si>
    <t>設備資金借入金</t>
    <rPh sb="0" eb="2">
      <t>セツビ</t>
    </rPh>
    <rPh sb="2" eb="4">
      <t>シキン</t>
    </rPh>
    <rPh sb="4" eb="6">
      <t>カリイレ</t>
    </rPh>
    <rPh sb="6" eb="7">
      <t>キン</t>
    </rPh>
    <phoneticPr fontId="2"/>
  </si>
  <si>
    <t>リース債務</t>
    <rPh sb="3" eb="5">
      <t>サイム</t>
    </rPh>
    <phoneticPr fontId="2"/>
  </si>
  <si>
    <t>退職給付引当金</t>
    <rPh sb="0" eb="2">
      <t>タイショク</t>
    </rPh>
    <rPh sb="2" eb="4">
      <t>キュウフ</t>
    </rPh>
    <rPh sb="4" eb="6">
      <t>ヒキアテ</t>
    </rPh>
    <rPh sb="6" eb="7">
      <t>キン</t>
    </rPh>
    <phoneticPr fontId="2"/>
  </si>
  <si>
    <t>独立行政法人福祉医療機構</t>
    <rPh sb="0" eb="2">
      <t>ドクリツ</t>
    </rPh>
    <rPh sb="2" eb="4">
      <t>ギョウセイ</t>
    </rPh>
    <rPh sb="4" eb="6">
      <t>ホウジン</t>
    </rPh>
    <rPh sb="6" eb="8">
      <t>フクシ</t>
    </rPh>
    <rPh sb="8" eb="10">
      <t>イリョウ</t>
    </rPh>
    <rPh sb="10" eb="12">
      <t>キコウ</t>
    </rPh>
    <phoneticPr fontId="2"/>
  </si>
  <si>
    <t>北海道民間共済会</t>
    <rPh sb="0" eb="3">
      <t>ホッカイドウ</t>
    </rPh>
    <rPh sb="3" eb="5">
      <t>ミンカン</t>
    </rPh>
    <rPh sb="5" eb="8">
      <t>キョウサイカイ</t>
    </rPh>
    <phoneticPr fontId="2"/>
  </si>
  <si>
    <t>固定負債合計</t>
    <rPh sb="0" eb="2">
      <t>コテイ</t>
    </rPh>
    <rPh sb="2" eb="4">
      <t>フサイ</t>
    </rPh>
    <rPh sb="4" eb="6">
      <t>ゴウケイ</t>
    </rPh>
    <phoneticPr fontId="2"/>
  </si>
  <si>
    <t>負債合計</t>
    <rPh sb="0" eb="2">
      <t>フサイ</t>
    </rPh>
    <rPh sb="2" eb="4">
      <t>ゴウケイ</t>
    </rPh>
    <phoneticPr fontId="2"/>
  </si>
  <si>
    <t>差引純資産</t>
    <rPh sb="0" eb="2">
      <t>サシヒキ</t>
    </rPh>
    <rPh sb="2" eb="5">
      <t>ジュンシサン</t>
    </rPh>
    <phoneticPr fontId="2"/>
  </si>
  <si>
    <t>トヨタ　レジアスエース</t>
    <phoneticPr fontId="2"/>
  </si>
  <si>
    <t>下水道受益者負担金</t>
    <rPh sb="0" eb="3">
      <t>ゲスイドウ</t>
    </rPh>
    <rPh sb="3" eb="6">
      <t>ジュエキシャ</t>
    </rPh>
    <rPh sb="6" eb="8">
      <t>フタン</t>
    </rPh>
    <rPh sb="8" eb="9">
      <t>キン</t>
    </rPh>
    <phoneticPr fontId="2"/>
  </si>
  <si>
    <t>特別養護老人ホーム恵望園に使用している</t>
    <rPh sb="0" eb="2">
      <t>トクベツ</t>
    </rPh>
    <rPh sb="2" eb="4">
      <t>ヨウゴ</t>
    </rPh>
    <rPh sb="4" eb="6">
      <t>ロウジン</t>
    </rPh>
    <rPh sb="9" eb="12">
      <t>ケイボウエン</t>
    </rPh>
    <rPh sb="13" eb="15">
      <t>シヨウ</t>
    </rPh>
    <phoneticPr fontId="2"/>
  </si>
  <si>
    <t>利用者用ベッド他</t>
    <rPh sb="0" eb="3">
      <t>リヨウシャ</t>
    </rPh>
    <rPh sb="3" eb="4">
      <t>ヨウ</t>
    </rPh>
    <rPh sb="7" eb="8">
      <t>ホカ</t>
    </rPh>
    <phoneticPr fontId="2"/>
  </si>
  <si>
    <t>法人運営のため</t>
    <rPh sb="0" eb="2">
      <t>ホウジン</t>
    </rPh>
    <rPh sb="2" eb="4">
      <t>ウンエイ</t>
    </rPh>
    <phoneticPr fontId="2"/>
  </si>
  <si>
    <t>利用者送迎車輌のリースのため</t>
    <rPh sb="0" eb="3">
      <t>リヨウシャ</t>
    </rPh>
    <rPh sb="3" eb="5">
      <t>ソウゲイ</t>
    </rPh>
    <rPh sb="5" eb="7">
      <t>シャリョウ</t>
    </rPh>
    <phoneticPr fontId="2"/>
  </si>
  <si>
    <t>〃</t>
    <phoneticPr fontId="2"/>
  </si>
  <si>
    <t>トヨタ　ハイエース</t>
    <phoneticPr fontId="2"/>
  </si>
  <si>
    <t>北海道恵庭市柏木町429-3</t>
    <rPh sb="0" eb="3">
      <t>ホッカイドウ</t>
    </rPh>
    <rPh sb="3" eb="6">
      <t>エニワシ</t>
    </rPh>
    <rPh sb="6" eb="9">
      <t>カシワギチョウ</t>
    </rPh>
    <phoneticPr fontId="3"/>
  </si>
  <si>
    <t>フジイ　除雪機</t>
    <rPh sb="4" eb="7">
      <t>ジョセツキ</t>
    </rPh>
    <phoneticPr fontId="3"/>
  </si>
  <si>
    <t>三菱　除雪機</t>
    <rPh sb="0" eb="2">
      <t>ミツビシ</t>
    </rPh>
    <rPh sb="3" eb="6">
      <t>ジョセツキ</t>
    </rPh>
    <phoneticPr fontId="3"/>
  </si>
  <si>
    <t>ヤマハ　除雪機</t>
    <rPh sb="4" eb="7">
      <t>ジョセツキ</t>
    </rPh>
    <phoneticPr fontId="3"/>
  </si>
  <si>
    <t>利用者送迎車車庫</t>
    <rPh sb="0" eb="3">
      <t>リヨウシャ</t>
    </rPh>
    <rPh sb="3" eb="6">
      <t>ソウゲイシャ</t>
    </rPh>
    <rPh sb="6" eb="8">
      <t>シャコ</t>
    </rPh>
    <phoneticPr fontId="2"/>
  </si>
  <si>
    <t>介護施設ゴミ置き場</t>
    <rPh sb="0" eb="2">
      <t>カイゴ</t>
    </rPh>
    <rPh sb="2" eb="4">
      <t>シセツ</t>
    </rPh>
    <rPh sb="6" eb="7">
      <t>オ</t>
    </rPh>
    <rPh sb="8" eb="9">
      <t>バ</t>
    </rPh>
    <phoneticPr fontId="2"/>
  </si>
  <si>
    <t>介護施設産業廃棄物等運搬用</t>
    <rPh sb="0" eb="2">
      <t>カイゴ</t>
    </rPh>
    <rPh sb="2" eb="4">
      <t>シセツ</t>
    </rPh>
    <rPh sb="4" eb="6">
      <t>サンギョウ</t>
    </rPh>
    <rPh sb="6" eb="9">
      <t>ハイキブツ</t>
    </rPh>
    <rPh sb="9" eb="10">
      <t>ナド</t>
    </rPh>
    <rPh sb="10" eb="13">
      <t>ウンパンヨウ</t>
    </rPh>
    <phoneticPr fontId="2"/>
  </si>
  <si>
    <t>施設内除雪用</t>
    <rPh sb="0" eb="2">
      <t>シセツ</t>
    </rPh>
    <rPh sb="2" eb="3">
      <t>ナイ</t>
    </rPh>
    <rPh sb="3" eb="6">
      <t>ジョセツヨウ</t>
    </rPh>
    <phoneticPr fontId="2"/>
  </si>
  <si>
    <t>施設内除雪用</t>
    <rPh sb="0" eb="2">
      <t>シセツ</t>
    </rPh>
    <rPh sb="2" eb="3">
      <t>ナイ</t>
    </rPh>
    <rPh sb="3" eb="5">
      <t>ジョセツ</t>
    </rPh>
    <rPh sb="5" eb="6">
      <t>ヨウ</t>
    </rPh>
    <phoneticPr fontId="2"/>
  </si>
  <si>
    <t>恵庭市</t>
    <rPh sb="0" eb="3">
      <t>エニワシ</t>
    </rPh>
    <phoneticPr fontId="2"/>
  </si>
  <si>
    <t>社福軽減補助金</t>
    <rPh sb="0" eb="2">
      <t>シャフク</t>
    </rPh>
    <rPh sb="2" eb="4">
      <t>ケイゲン</t>
    </rPh>
    <rPh sb="4" eb="7">
      <t>ホジョキン</t>
    </rPh>
    <phoneticPr fontId="2"/>
  </si>
  <si>
    <t>国保連、利用者負担金</t>
    <rPh sb="0" eb="3">
      <t>コクホレン</t>
    </rPh>
    <rPh sb="4" eb="7">
      <t>リヨウシャ</t>
    </rPh>
    <rPh sb="7" eb="10">
      <t>フタンキン</t>
    </rPh>
    <phoneticPr fontId="2"/>
  </si>
  <si>
    <t>トヨタ　ハイエース</t>
  </si>
  <si>
    <t>トヨタ　レジアスエース</t>
    <phoneticPr fontId="2"/>
  </si>
  <si>
    <t xml:space="preserve">北海道銀行恵庭支店　当座預金　法人会計 </t>
    <rPh sb="5" eb="7">
      <t>エニワ</t>
    </rPh>
    <rPh sb="7" eb="9">
      <t>シテン</t>
    </rPh>
    <rPh sb="10" eb="14">
      <t>トウザ</t>
    </rPh>
    <phoneticPr fontId="3"/>
  </si>
  <si>
    <t>北海道銀行恵庭支店　当座預金　恵望会</t>
    <rPh sb="10" eb="14">
      <t>トウザ</t>
    </rPh>
    <phoneticPr fontId="3"/>
  </si>
  <si>
    <t>北海道銀行恵庭支店　当座預金　デイサービス会計</t>
    <rPh sb="10" eb="14">
      <t>トウザ</t>
    </rPh>
    <phoneticPr fontId="3"/>
  </si>
  <si>
    <t>北海道銀行恵庭支店　当座預金　診療所会計</t>
    <rPh sb="10" eb="14">
      <t>トウザ</t>
    </rPh>
    <phoneticPr fontId="3"/>
  </si>
  <si>
    <t>北海道銀行恵庭支店　普通預金　法人会計</t>
    <rPh sb="10" eb="14">
      <t>フツウ</t>
    </rPh>
    <phoneticPr fontId="3"/>
  </si>
  <si>
    <t>北海道銀行恵庭支店　普通預金　恵望会</t>
    <rPh sb="10" eb="14">
      <t>フツウ</t>
    </rPh>
    <phoneticPr fontId="3"/>
  </si>
  <si>
    <t>北海道銀行恵庭支店　普通預金　こがね会計</t>
    <rPh sb="10" eb="14">
      <t>フツウ</t>
    </rPh>
    <phoneticPr fontId="3"/>
  </si>
  <si>
    <t>北海道銀行恵庭支店　普通預金　診療所会計</t>
    <rPh sb="10" eb="14">
      <t>フツウ</t>
    </rPh>
    <phoneticPr fontId="3"/>
  </si>
  <si>
    <t>北海道銀行恵庭支店　普通預金　ひかりサロン恵望会区分</t>
    <rPh sb="10" eb="14">
      <t>フツウ</t>
    </rPh>
    <phoneticPr fontId="3"/>
  </si>
  <si>
    <t>寄附金積立資産</t>
    <rPh sb="0" eb="3">
      <t>キフキン</t>
    </rPh>
    <rPh sb="3" eb="5">
      <t>ツミタテ</t>
    </rPh>
    <rPh sb="5" eb="7">
      <t>シサン</t>
    </rPh>
    <phoneticPr fontId="2"/>
  </si>
  <si>
    <t>普通預金　北海道信用金庫恵庭支店</t>
    <rPh sb="0" eb="2">
      <t>フツウ</t>
    </rPh>
    <rPh sb="2" eb="4">
      <t>ヨキン</t>
    </rPh>
    <rPh sb="5" eb="8">
      <t>ホッカイドウ</t>
    </rPh>
    <rPh sb="8" eb="10">
      <t>シンヨウ</t>
    </rPh>
    <rPh sb="10" eb="12">
      <t>キンコ</t>
    </rPh>
    <rPh sb="12" eb="14">
      <t>エニワ</t>
    </rPh>
    <rPh sb="14" eb="16">
      <t>シテン</t>
    </rPh>
    <phoneticPr fontId="3"/>
  </si>
  <si>
    <t>法人への寄附金を積み立てている普通預金</t>
    <rPh sb="0" eb="2">
      <t>ホウジン</t>
    </rPh>
    <rPh sb="4" eb="7">
      <t>キフキン</t>
    </rPh>
    <rPh sb="8" eb="9">
      <t>ツ</t>
    </rPh>
    <rPh sb="10" eb="11">
      <t>タ</t>
    </rPh>
    <rPh sb="15" eb="17">
      <t>フツウ</t>
    </rPh>
    <rPh sb="17" eb="19">
      <t>ヨキン</t>
    </rPh>
    <phoneticPr fontId="2"/>
  </si>
  <si>
    <t>北海道恵庭市黄金南5丁目11番4</t>
    <rPh sb="0" eb="3">
      <t>ホッカイドウ</t>
    </rPh>
    <rPh sb="3" eb="6">
      <t>エニワシ</t>
    </rPh>
    <rPh sb="6" eb="8">
      <t>コガネ</t>
    </rPh>
    <rPh sb="8" eb="9">
      <t>ミナミ</t>
    </rPh>
    <rPh sb="10" eb="12">
      <t>チョウメ</t>
    </rPh>
    <rPh sb="14" eb="15">
      <t>バン</t>
    </rPh>
    <phoneticPr fontId="2"/>
  </si>
  <si>
    <t>アスファルト舗装、照明設備</t>
    <rPh sb="6" eb="8">
      <t>ホソウ</t>
    </rPh>
    <rPh sb="9" eb="11">
      <t>ショウメイ</t>
    </rPh>
    <rPh sb="11" eb="13">
      <t>セツビ</t>
    </rPh>
    <phoneticPr fontId="2"/>
  </si>
  <si>
    <t>北海道信用金庫恵庭支店　普通預金　恵望会</t>
    <rPh sb="0" eb="3">
      <t>ホッカイドウ</t>
    </rPh>
    <rPh sb="3" eb="5">
      <t>シンヨウ</t>
    </rPh>
    <rPh sb="5" eb="7">
      <t>キンコ</t>
    </rPh>
    <rPh sb="7" eb="9">
      <t>エニワ</t>
    </rPh>
    <rPh sb="9" eb="11">
      <t>シテン</t>
    </rPh>
    <rPh sb="12" eb="16">
      <t>フツウ</t>
    </rPh>
    <rPh sb="17" eb="20">
      <t>ケイボウカイ</t>
    </rPh>
    <phoneticPr fontId="2"/>
  </si>
  <si>
    <t>介護報酬、診療報酬</t>
    <rPh sb="0" eb="2">
      <t>カイゴ</t>
    </rPh>
    <rPh sb="2" eb="4">
      <t>ホウシュウ</t>
    </rPh>
    <rPh sb="5" eb="7">
      <t>シンリョウ</t>
    </rPh>
    <rPh sb="7" eb="9">
      <t>ホウシュウ</t>
    </rPh>
    <phoneticPr fontId="2"/>
  </si>
  <si>
    <t>年末調整所得税調整金立替</t>
    <rPh sb="0" eb="2">
      <t>ネンマツ</t>
    </rPh>
    <rPh sb="2" eb="4">
      <t>チョウセイ</t>
    </rPh>
    <rPh sb="4" eb="7">
      <t>ショトクゼイ</t>
    </rPh>
    <rPh sb="7" eb="9">
      <t>チョウセイ</t>
    </rPh>
    <rPh sb="9" eb="10">
      <t>キン</t>
    </rPh>
    <rPh sb="10" eb="12">
      <t>タテカエ</t>
    </rPh>
    <phoneticPr fontId="2"/>
  </si>
  <si>
    <t>R2.3 取引業者への未払金</t>
    <rPh sb="5" eb="7">
      <t>トリヒキ</t>
    </rPh>
    <rPh sb="7" eb="9">
      <t>ギョウシャ</t>
    </rPh>
    <rPh sb="11" eb="14">
      <t>ミバライキン</t>
    </rPh>
    <phoneticPr fontId="2"/>
  </si>
  <si>
    <t>未払費用</t>
    <rPh sb="0" eb="2">
      <t>ミバライ</t>
    </rPh>
    <rPh sb="2" eb="4">
      <t>ヒヨウ</t>
    </rPh>
    <phoneticPr fontId="2"/>
  </si>
  <si>
    <t>R2.3　職員給与</t>
    <rPh sb="5" eb="7">
      <t>ショクイン</t>
    </rPh>
    <rPh sb="7" eb="9">
      <t>キュウヨ</t>
    </rPh>
    <phoneticPr fontId="2"/>
  </si>
  <si>
    <t>2020年3月31日現在</t>
    <rPh sb="4" eb="5">
      <t>ネン</t>
    </rPh>
    <rPh sb="6" eb="7">
      <t>ガツ</t>
    </rPh>
    <rPh sb="9" eb="10">
      <t>ニチ</t>
    </rPh>
    <rPh sb="10" eb="12">
      <t>ゲンザイ</t>
    </rPh>
    <phoneticPr fontId="2"/>
  </si>
  <si>
    <t>三菱オートリース、トヨタレンタリース他</t>
    <rPh sb="0" eb="2">
      <t>ミツビシ</t>
    </rPh>
    <rPh sb="18" eb="19">
      <t>ホカ</t>
    </rPh>
    <phoneticPr fontId="2"/>
  </si>
  <si>
    <t>2013年度</t>
    <rPh sb="4" eb="6">
      <t>ネンド</t>
    </rPh>
    <phoneticPr fontId="2"/>
  </si>
  <si>
    <t>1994年度</t>
    <rPh sb="4" eb="6">
      <t>ネンド</t>
    </rPh>
    <phoneticPr fontId="2"/>
  </si>
  <si>
    <t>2014年度</t>
    <rPh sb="4" eb="6">
      <t>ネンド</t>
    </rPh>
    <phoneticPr fontId="2"/>
  </si>
  <si>
    <t>2011年度</t>
    <rPh sb="4" eb="6">
      <t>ネンド</t>
    </rPh>
    <phoneticPr fontId="2"/>
  </si>
  <si>
    <t>2000年度</t>
    <rPh sb="4" eb="6">
      <t>ネンド</t>
    </rPh>
    <phoneticPr fontId="2"/>
  </si>
  <si>
    <t>1996年度</t>
    <rPh sb="4" eb="5">
      <t>ネン</t>
    </rPh>
    <rPh sb="5" eb="6">
      <t>ド</t>
    </rPh>
    <phoneticPr fontId="2"/>
  </si>
  <si>
    <t>2014年度</t>
    <rPh sb="4" eb="5">
      <t>ネン</t>
    </rPh>
    <rPh sb="5" eb="6">
      <t>ド</t>
    </rPh>
    <phoneticPr fontId="2"/>
  </si>
  <si>
    <t>2011年度</t>
    <rPh sb="4" eb="5">
      <t>ネン</t>
    </rPh>
    <rPh sb="5" eb="6">
      <t>ド</t>
    </rPh>
    <phoneticPr fontId="2"/>
  </si>
  <si>
    <t>Ｒ2.6　夏季賞与の6分の5</t>
    <rPh sb="5" eb="7">
      <t>カキ</t>
    </rPh>
    <rPh sb="7" eb="9">
      <t>ショウヨ</t>
    </rPh>
    <rPh sb="11" eb="12">
      <t>ブン</t>
    </rPh>
    <phoneticPr fontId="2"/>
  </si>
  <si>
    <t>医薬品</t>
    <rPh sb="0" eb="3">
      <t>イヤクヒン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</si>
</sst>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m/d;@"/>
  </numFmts>
  <fonts count="8" x14ac:knownFonts="1">
    <font>
      <sz val="11"/>
      <color theme="1"/>
      <name val="ＭＳ Ｐゴシック"/>
      <family val="2"/>
      <charset val="128"/>
      <scheme val="minor"/>
    </font>
    <font>
      <sz val="10"/>
      <name val="ＭＳ 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明朝"/>
      <family val="1"/>
      <charset val="128"/>
    </font>
    <font>
      <u/>
      <sz val="11"/>
      <color theme="1"/>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6">
    <xf numFmtId="0" fontId="0" fillId="0" borderId="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5" fillId="0" borderId="0">
      <alignment vertical="center"/>
    </xf>
    <xf numFmtId="0" fontId="4" fillId="0" borderId="0">
      <alignment vertical="center"/>
    </xf>
  </cellStyleXfs>
  <cellXfs count="109">
    <xf numFmtId="0" fontId="0" fillId="0" borderId="0" xfId="0">
      <alignment vertical="center"/>
    </xf>
    <xf numFmtId="176" fontId="6" fillId="0" borderId="0" xfId="0" applyNumberFormat="1" applyFont="1">
      <alignment vertical="center"/>
    </xf>
    <xf numFmtId="176" fontId="6" fillId="0" borderId="11" xfId="0" applyNumberFormat="1" applyFont="1" applyBorder="1" applyAlignment="1">
      <alignment horizontal="center" vertical="center"/>
    </xf>
    <xf numFmtId="176" fontId="6" fillId="0" borderId="0" xfId="0" applyNumberFormat="1" applyFont="1" applyAlignment="1">
      <alignment vertical="center"/>
    </xf>
    <xf numFmtId="176" fontId="6" fillId="0" borderId="12" xfId="0" applyNumberFormat="1" applyFont="1" applyBorder="1">
      <alignment vertical="center"/>
    </xf>
    <xf numFmtId="176" fontId="1" fillId="0" borderId="12" xfId="2" applyNumberFormat="1" applyFont="1" applyBorder="1" applyAlignment="1">
      <alignment vertical="center"/>
    </xf>
    <xf numFmtId="176" fontId="6" fillId="0" borderId="13" xfId="0" applyNumberFormat="1" applyFont="1" applyBorder="1">
      <alignment vertical="center"/>
    </xf>
    <xf numFmtId="176" fontId="1" fillId="0" borderId="13" xfId="2" applyNumberFormat="1" applyFont="1" applyBorder="1" applyAlignment="1">
      <alignment vertical="center"/>
    </xf>
    <xf numFmtId="176" fontId="6" fillId="0" borderId="14" xfId="0" applyNumberFormat="1" applyFont="1" applyBorder="1">
      <alignment vertical="center"/>
    </xf>
    <xf numFmtId="176" fontId="1" fillId="0" borderId="14" xfId="2" applyNumberFormat="1" applyFont="1" applyBorder="1" applyAlignment="1">
      <alignment vertical="center"/>
    </xf>
    <xf numFmtId="176" fontId="6" fillId="0" borderId="11" xfId="0" applyNumberFormat="1" applyFont="1" applyBorder="1">
      <alignment vertical="center"/>
    </xf>
    <xf numFmtId="176" fontId="6" fillId="0" borderId="4" xfId="0" applyNumberFormat="1" applyFont="1" applyBorder="1" applyAlignment="1">
      <alignment horizontal="center" vertical="center"/>
    </xf>
    <xf numFmtId="176" fontId="6" fillId="0" borderId="5" xfId="0" applyNumberFormat="1" applyFont="1" applyBorder="1" applyAlignment="1">
      <alignment horizontal="right" vertical="center"/>
    </xf>
    <xf numFmtId="176" fontId="6" fillId="0" borderId="7" xfId="0" applyNumberFormat="1" applyFont="1" applyBorder="1" applyAlignment="1">
      <alignment horizontal="left" vertical="center"/>
    </xf>
    <xf numFmtId="176" fontId="6" fillId="0" borderId="7" xfId="0" applyNumberFormat="1" applyFont="1" applyBorder="1">
      <alignment vertical="center"/>
    </xf>
    <xf numFmtId="176" fontId="6" fillId="0" borderId="8" xfId="0" applyNumberFormat="1" applyFont="1" applyBorder="1">
      <alignment vertical="center"/>
    </xf>
    <xf numFmtId="176" fontId="6" fillId="0" borderId="0" xfId="0" applyNumberFormat="1" applyFont="1" applyBorder="1">
      <alignment vertical="center"/>
    </xf>
    <xf numFmtId="176" fontId="6" fillId="0" borderId="11" xfId="0" applyNumberFormat="1" applyFont="1" applyBorder="1" applyAlignment="1">
      <alignment horizontal="left" vertical="center"/>
    </xf>
    <xf numFmtId="176" fontId="6" fillId="0" borderId="13" xfId="0" applyNumberFormat="1" applyFont="1" applyBorder="1" applyAlignment="1">
      <alignment vertical="center" wrapText="1"/>
    </xf>
    <xf numFmtId="177" fontId="6" fillId="0" borderId="13" xfId="0" applyNumberFormat="1" applyFont="1" applyBorder="1">
      <alignment vertical="center"/>
    </xf>
    <xf numFmtId="176" fontId="6" fillId="0" borderId="0" xfId="0" applyNumberFormat="1" applyFont="1" applyBorder="1" applyAlignment="1">
      <alignment horizontal="center" vertical="center"/>
    </xf>
    <xf numFmtId="176" fontId="1" fillId="0" borderId="6" xfId="2" applyNumberFormat="1" applyFont="1" applyBorder="1" applyAlignment="1">
      <alignment vertical="center"/>
    </xf>
    <xf numFmtId="176" fontId="6" fillId="0" borderId="1" xfId="0" applyNumberFormat="1" applyFont="1" applyBorder="1" applyAlignment="1">
      <alignment horizontal="center" vertical="center"/>
    </xf>
    <xf numFmtId="176" fontId="1" fillId="0" borderId="3" xfId="2" applyNumberFormat="1" applyFont="1" applyBorder="1" applyAlignment="1">
      <alignment vertical="center"/>
    </xf>
    <xf numFmtId="176" fontId="6" fillId="0" borderId="2" xfId="0" applyNumberFormat="1" applyFont="1" applyBorder="1" applyAlignment="1">
      <alignment horizontal="right" vertical="center"/>
    </xf>
    <xf numFmtId="176" fontId="6" fillId="0" borderId="4" xfId="0" applyNumberFormat="1" applyFont="1" applyBorder="1" applyAlignment="1">
      <alignment horizontal="left" vertical="center"/>
    </xf>
    <xf numFmtId="176" fontId="6" fillId="0" borderId="2" xfId="0" applyNumberFormat="1" applyFont="1" applyBorder="1">
      <alignment vertical="center"/>
    </xf>
    <xf numFmtId="176" fontId="6" fillId="0" borderId="4" xfId="0" applyNumberFormat="1" applyFont="1" applyBorder="1">
      <alignment vertical="center"/>
    </xf>
    <xf numFmtId="176" fontId="6" fillId="0" borderId="0" xfId="0" applyNumberFormat="1" applyFont="1" applyBorder="1" applyAlignment="1">
      <alignment horizontal="left" vertical="center"/>
    </xf>
    <xf numFmtId="176" fontId="6" fillId="0" borderId="13" xfId="0" applyNumberFormat="1" applyFont="1" applyBorder="1" applyAlignment="1">
      <alignment horizontal="left" vertical="center"/>
    </xf>
    <xf numFmtId="176" fontId="6" fillId="0" borderId="14" xfId="0" applyNumberFormat="1" applyFont="1" applyBorder="1" applyAlignment="1">
      <alignment horizontal="left" vertical="center"/>
    </xf>
    <xf numFmtId="176" fontId="6" fillId="0" borderId="11" xfId="0" applyNumberFormat="1" applyFont="1" applyBorder="1" applyAlignment="1">
      <alignment vertical="center"/>
    </xf>
    <xf numFmtId="176" fontId="6" fillId="0" borderId="8" xfId="0" applyNumberFormat="1" applyFont="1" applyBorder="1" applyAlignment="1">
      <alignment horizontal="right" vertical="center"/>
    </xf>
    <xf numFmtId="176" fontId="6" fillId="0" borderId="11" xfId="0" applyNumberFormat="1" applyFont="1" applyBorder="1" applyAlignment="1">
      <alignment horizontal="left" vertical="center"/>
    </xf>
    <xf numFmtId="176" fontId="6" fillId="0" borderId="5" xfId="0" applyNumberFormat="1" applyFont="1" applyBorder="1">
      <alignment vertical="center"/>
    </xf>
    <xf numFmtId="176" fontId="6" fillId="0" borderId="0" xfId="0" applyNumberFormat="1" applyFont="1" applyAlignment="1">
      <alignment horizontal="right" vertical="center"/>
    </xf>
    <xf numFmtId="176" fontId="6" fillId="0" borderId="11" xfId="0" applyNumberFormat="1" applyFont="1" applyBorder="1" applyAlignment="1">
      <alignment horizontal="center" vertical="center"/>
    </xf>
    <xf numFmtId="176" fontId="6" fillId="0" borderId="0" xfId="0" applyNumberFormat="1" applyFont="1" applyAlignment="1">
      <alignment horizontal="right" vertical="center"/>
    </xf>
    <xf numFmtId="176" fontId="6" fillId="0" borderId="11" xfId="0" applyNumberFormat="1" applyFont="1" applyBorder="1" applyAlignment="1">
      <alignment vertical="center" wrapText="1"/>
    </xf>
    <xf numFmtId="176" fontId="6" fillId="0" borderId="11"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4"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6"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1" fillId="0" borderId="12" xfId="2" applyNumberFormat="1" applyFont="1" applyFill="1" applyBorder="1" applyAlignment="1">
      <alignment horizontal="left" vertical="center"/>
    </xf>
    <xf numFmtId="176" fontId="1" fillId="0" borderId="13" xfId="2" applyNumberFormat="1" applyFont="1" applyFill="1" applyBorder="1" applyAlignment="1">
      <alignment vertical="center"/>
    </xf>
    <xf numFmtId="176" fontId="6" fillId="0" borderId="12" xfId="0" applyNumberFormat="1" applyFont="1" applyBorder="1" applyAlignment="1">
      <alignment horizontal="left" vertical="center"/>
    </xf>
    <xf numFmtId="176" fontId="6" fillId="0" borderId="14" xfId="0" applyNumberFormat="1" applyFont="1" applyBorder="1" applyAlignment="1">
      <alignment horizontal="center" vertical="center"/>
    </xf>
    <xf numFmtId="176" fontId="1" fillId="0" borderId="18" xfId="2" applyNumberFormat="1" applyFont="1" applyFill="1" applyBorder="1" applyAlignment="1">
      <alignment vertical="center"/>
    </xf>
    <xf numFmtId="176" fontId="6" fillId="0" borderId="18" xfId="0" applyNumberFormat="1" applyFont="1" applyBorder="1">
      <alignment vertical="center"/>
    </xf>
    <xf numFmtId="176" fontId="6" fillId="0" borderId="18" xfId="0" applyNumberFormat="1" applyFont="1" applyBorder="1" applyAlignment="1">
      <alignment horizontal="center" vertical="center"/>
    </xf>
    <xf numFmtId="176" fontId="6" fillId="0" borderId="18" xfId="0" applyNumberFormat="1" applyFont="1" applyBorder="1" applyAlignment="1">
      <alignment horizontal="right" vertical="center"/>
    </xf>
    <xf numFmtId="176" fontId="1" fillId="0" borderId="19" xfId="2" applyNumberFormat="1" applyFont="1" applyFill="1" applyBorder="1" applyAlignment="1">
      <alignment vertical="center"/>
    </xf>
    <xf numFmtId="176" fontId="6" fillId="0" borderId="19" xfId="0" applyNumberFormat="1" applyFont="1" applyBorder="1" applyAlignment="1">
      <alignment horizontal="left" vertical="center"/>
    </xf>
    <xf numFmtId="176" fontId="1" fillId="0" borderId="20" xfId="2" applyNumberFormat="1" applyFont="1" applyFill="1" applyBorder="1" applyAlignment="1">
      <alignment vertical="center"/>
    </xf>
    <xf numFmtId="176" fontId="6" fillId="0" borderId="20" xfId="0" applyNumberFormat="1" applyFont="1" applyBorder="1" applyAlignment="1">
      <alignment horizontal="left" vertical="center"/>
    </xf>
    <xf numFmtId="176" fontId="6" fillId="0" borderId="11" xfId="0" applyNumberFormat="1" applyFont="1" applyBorder="1" applyAlignment="1">
      <alignment horizontal="left" vertical="center"/>
    </xf>
    <xf numFmtId="176" fontId="6" fillId="0" borderId="11" xfId="0" applyNumberFormat="1" applyFont="1" applyBorder="1" applyAlignment="1">
      <alignment horizontal="center" vertical="center"/>
    </xf>
    <xf numFmtId="176" fontId="6" fillId="0" borderId="1" xfId="0" applyNumberFormat="1" applyFont="1" applyBorder="1">
      <alignment vertical="center"/>
    </xf>
    <xf numFmtId="176" fontId="6" fillId="0" borderId="0" xfId="0" applyNumberFormat="1" applyFont="1" applyAlignment="1">
      <alignment vertical="center" shrinkToFit="1"/>
    </xf>
    <xf numFmtId="176" fontId="6" fillId="0" borderId="7" xfId="0" applyNumberFormat="1" applyFont="1" applyBorder="1" applyAlignment="1">
      <alignment horizontal="left" vertical="center" shrinkToFit="1"/>
    </xf>
    <xf numFmtId="176" fontId="6" fillId="0" borderId="0" xfId="0" applyNumberFormat="1" applyFont="1" applyBorder="1" applyAlignment="1">
      <alignment vertical="center" shrinkToFit="1"/>
    </xf>
    <xf numFmtId="176" fontId="6" fillId="0" borderId="9" xfId="0" applyNumberFormat="1" applyFont="1" applyBorder="1" applyAlignment="1">
      <alignment vertical="center" shrinkToFit="1"/>
    </xf>
    <xf numFmtId="176" fontId="6" fillId="0" borderId="4" xfId="0" applyNumberFormat="1" applyFont="1" applyBorder="1" applyAlignment="1">
      <alignment horizontal="left" vertical="center" shrinkToFit="1"/>
    </xf>
    <xf numFmtId="176" fontId="6" fillId="0" borderId="9" xfId="0" applyNumberFormat="1" applyFont="1" applyBorder="1" applyAlignment="1">
      <alignment horizontal="left" vertical="center" shrinkToFit="1"/>
    </xf>
    <xf numFmtId="176" fontId="6" fillId="0" borderId="4" xfId="0" applyNumberFormat="1" applyFont="1" applyBorder="1" applyAlignment="1">
      <alignment vertical="center" shrinkToFit="1"/>
    </xf>
    <xf numFmtId="176" fontId="6" fillId="0" borderId="0" xfId="0" applyNumberFormat="1" applyFont="1" applyBorder="1" applyAlignment="1">
      <alignment horizontal="left" vertical="center" shrinkToFit="1"/>
    </xf>
    <xf numFmtId="176" fontId="6" fillId="0" borderId="7" xfId="0" applyNumberFormat="1" applyFont="1" applyBorder="1" applyAlignment="1">
      <alignment vertical="center" shrinkToFit="1"/>
    </xf>
    <xf numFmtId="176" fontId="6" fillId="0" borderId="13"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3" xfId="0" applyNumberFormat="1" applyFont="1" applyBorder="1" applyAlignment="1">
      <alignment horizontal="right" vertical="center"/>
    </xf>
    <xf numFmtId="176" fontId="6" fillId="0" borderId="13"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11" xfId="0" applyNumberFormat="1" applyFont="1" applyBorder="1" applyAlignment="1">
      <alignment horizontal="left" vertical="center" indent="1"/>
    </xf>
    <xf numFmtId="176" fontId="6" fillId="0" borderId="0" xfId="0" applyNumberFormat="1" applyFont="1" applyAlignment="1">
      <alignment horizontal="center" vertical="center"/>
    </xf>
    <xf numFmtId="176" fontId="7" fillId="0" borderId="0" xfId="0" applyNumberFormat="1" applyFont="1" applyAlignment="1">
      <alignment horizontal="center" vertical="center"/>
    </xf>
    <xf numFmtId="176" fontId="6" fillId="0" borderId="11" xfId="0" applyNumberFormat="1" applyFont="1" applyBorder="1" applyAlignment="1">
      <alignment horizontal="center" vertical="center"/>
    </xf>
    <xf numFmtId="176" fontId="6" fillId="0" borderId="11" xfId="0" applyNumberFormat="1" applyFont="1" applyBorder="1" applyAlignment="1">
      <alignment horizontal="left" vertical="center"/>
    </xf>
    <xf numFmtId="176" fontId="6" fillId="0" borderId="0" xfId="0" applyNumberFormat="1" applyFont="1" applyAlignment="1">
      <alignment horizontal="right" vertical="center"/>
    </xf>
    <xf numFmtId="176" fontId="6" fillId="0" borderId="7"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17"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3"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2" xfId="0" applyNumberFormat="1" applyFont="1" applyBorder="1" applyAlignment="1">
      <alignment horizontal="left" vertical="center" wrapText="1"/>
    </xf>
    <xf numFmtId="176" fontId="6" fillId="0" borderId="13" xfId="0" applyNumberFormat="1" applyFont="1" applyBorder="1" applyAlignment="1">
      <alignment horizontal="left" vertical="center" wrapText="1"/>
    </xf>
    <xf numFmtId="176" fontId="6" fillId="0" borderId="12"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cellXfs>
  <cellStyles count="6">
    <cellStyle name="桁区切り 2" xfId="3" xr:uid="{00000000-0005-0000-0000-000000000000}"/>
    <cellStyle name="標準" xfId="0" builtinId="0"/>
    <cellStyle name="標準 2" xfId="4" xr:uid="{00000000-0005-0000-0000-000002000000}"/>
    <cellStyle name="標準 2 2" xfId="2" xr:uid="{00000000-0005-0000-0000-000003000000}"/>
    <cellStyle name="標準 2 3" xfId="5" xr:uid="{00000000-0005-0000-0000-00000400000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13"/>
  <sheetViews>
    <sheetView tabSelected="1" zoomScaleNormal="100" workbookViewId="0">
      <pane ySplit="6" topLeftCell="A7" activePane="bottomLeft" state="frozen"/>
      <selection activeCell="B1" sqref="B1"/>
      <selection pane="bottomLeft" activeCell="D32" sqref="D32"/>
    </sheetView>
  </sheetViews>
  <sheetFormatPr defaultRowHeight="13.5" x14ac:dyDescent="0.15"/>
  <cols>
    <col min="1" max="1" width="9" style="1" customWidth="1"/>
    <col min="2" max="2" width="7.875" style="1" customWidth="1"/>
    <col min="3" max="3" width="11.625" style="1" customWidth="1"/>
    <col min="4" max="4" width="21" style="66" customWidth="1"/>
    <col min="5" max="5" width="49.5" style="1" bestFit="1" customWidth="1"/>
    <col min="6" max="6" width="10.5" style="1" bestFit="1" customWidth="1"/>
    <col min="7" max="7" width="54.875" style="1" customWidth="1"/>
    <col min="8" max="8" width="12.75" style="37" bestFit="1" customWidth="1"/>
    <col min="9" max="10" width="15.125" style="37" bestFit="1" customWidth="1"/>
    <col min="11" max="11" width="11.625" style="1" bestFit="1" customWidth="1"/>
    <col min="12" max="16384" width="9" style="1"/>
  </cols>
  <sheetData>
    <row r="1" spans="1:11" x14ac:dyDescent="0.15">
      <c r="K1" s="35" t="s">
        <v>7</v>
      </c>
    </row>
    <row r="2" spans="1:11" x14ac:dyDescent="0.15">
      <c r="A2" s="90" t="s">
        <v>9</v>
      </c>
      <c r="B2" s="90"/>
      <c r="C2" s="90"/>
      <c r="D2" s="90"/>
      <c r="E2" s="90"/>
      <c r="F2" s="90"/>
      <c r="G2" s="90"/>
      <c r="H2" s="90"/>
      <c r="I2" s="90"/>
      <c r="J2" s="90"/>
      <c r="K2" s="90"/>
    </row>
    <row r="3" spans="1:11" x14ac:dyDescent="0.15">
      <c r="A3" s="89"/>
      <c r="B3" s="89"/>
      <c r="C3" s="89"/>
      <c r="D3" s="89"/>
      <c r="E3" s="89"/>
      <c r="F3" s="89"/>
      <c r="G3" s="89"/>
      <c r="H3" s="89"/>
      <c r="I3" s="89"/>
      <c r="J3" s="89"/>
      <c r="K3" s="89"/>
    </row>
    <row r="4" spans="1:11" x14ac:dyDescent="0.15">
      <c r="A4" s="89" t="s">
        <v>145</v>
      </c>
      <c r="B4" s="89"/>
      <c r="C4" s="89"/>
      <c r="D4" s="89"/>
      <c r="E4" s="89"/>
      <c r="F4" s="89"/>
      <c r="G4" s="89"/>
      <c r="H4" s="89"/>
      <c r="I4" s="89"/>
      <c r="J4" s="89"/>
      <c r="K4" s="89"/>
    </row>
    <row r="5" spans="1:11" x14ac:dyDescent="0.15">
      <c r="J5" s="93" t="s">
        <v>8</v>
      </c>
      <c r="K5" s="93"/>
    </row>
    <row r="6" spans="1:11" ht="25.5" customHeight="1" x14ac:dyDescent="0.15">
      <c r="B6" s="91" t="s">
        <v>0</v>
      </c>
      <c r="C6" s="91"/>
      <c r="D6" s="91"/>
      <c r="E6" s="2" t="s">
        <v>1</v>
      </c>
      <c r="F6" s="2" t="s">
        <v>2</v>
      </c>
      <c r="G6" s="2" t="s">
        <v>3</v>
      </c>
      <c r="H6" s="36" t="s">
        <v>4</v>
      </c>
      <c r="I6" s="36" t="s">
        <v>5</v>
      </c>
      <c r="J6" s="36" t="s">
        <v>6</v>
      </c>
    </row>
    <row r="7" spans="1:11" x14ac:dyDescent="0.15">
      <c r="B7" s="92" t="s">
        <v>10</v>
      </c>
      <c r="C7" s="92"/>
      <c r="D7" s="92"/>
      <c r="E7" s="92"/>
      <c r="F7" s="92"/>
      <c r="G7" s="92"/>
      <c r="H7" s="92"/>
      <c r="I7" s="92"/>
      <c r="J7" s="92"/>
      <c r="K7" s="3"/>
    </row>
    <row r="8" spans="1:11" x14ac:dyDescent="0.15">
      <c r="B8" s="88" t="s">
        <v>11</v>
      </c>
      <c r="C8" s="88"/>
      <c r="D8" s="88"/>
      <c r="E8" s="88"/>
      <c r="F8" s="88"/>
      <c r="G8" s="88"/>
      <c r="H8" s="88"/>
      <c r="I8" s="88"/>
      <c r="J8" s="88"/>
      <c r="K8" s="3"/>
    </row>
    <row r="9" spans="1:11" x14ac:dyDescent="0.15">
      <c r="B9" s="12"/>
      <c r="C9" s="13" t="s">
        <v>12</v>
      </c>
      <c r="D9" s="67"/>
      <c r="E9" s="14"/>
      <c r="F9" s="14"/>
      <c r="G9" s="14"/>
      <c r="H9" s="40"/>
      <c r="I9" s="40"/>
      <c r="J9" s="47"/>
    </row>
    <row r="10" spans="1:11" x14ac:dyDescent="0.15">
      <c r="B10" s="15"/>
      <c r="C10" s="16"/>
      <c r="D10" s="68" t="s">
        <v>13</v>
      </c>
      <c r="E10" s="5" t="s">
        <v>125</v>
      </c>
      <c r="F10" s="4"/>
      <c r="G10" s="4" t="s">
        <v>17</v>
      </c>
      <c r="H10" s="41"/>
      <c r="I10" s="41"/>
      <c r="J10" s="41">
        <v>9860656</v>
      </c>
    </row>
    <row r="11" spans="1:11" x14ac:dyDescent="0.15">
      <c r="B11" s="15"/>
      <c r="C11" s="16"/>
      <c r="D11" s="68" t="s">
        <v>13</v>
      </c>
      <c r="E11" s="7" t="s">
        <v>126</v>
      </c>
      <c r="F11" s="6"/>
      <c r="G11" s="6" t="s">
        <v>52</v>
      </c>
      <c r="H11" s="42"/>
      <c r="I11" s="42"/>
      <c r="J11" s="42">
        <v>48834114</v>
      </c>
    </row>
    <row r="12" spans="1:11" x14ac:dyDescent="0.15">
      <c r="B12" s="15"/>
      <c r="C12" s="16"/>
      <c r="D12" s="68" t="s">
        <v>13</v>
      </c>
      <c r="E12" s="7" t="s">
        <v>127</v>
      </c>
      <c r="F12" s="6"/>
      <c r="G12" s="6" t="s">
        <v>51</v>
      </c>
      <c r="H12" s="42"/>
      <c r="I12" s="42"/>
      <c r="J12" s="42">
        <v>9207893</v>
      </c>
    </row>
    <row r="13" spans="1:11" x14ac:dyDescent="0.15">
      <c r="B13" s="15"/>
      <c r="C13" s="16"/>
      <c r="D13" s="68" t="s">
        <v>13</v>
      </c>
      <c r="E13" s="7" t="s">
        <v>128</v>
      </c>
      <c r="F13" s="6"/>
      <c r="G13" s="6" t="s">
        <v>51</v>
      </c>
      <c r="H13" s="42"/>
      <c r="I13" s="42"/>
      <c r="J13" s="42">
        <v>2255148</v>
      </c>
    </row>
    <row r="14" spans="1:11" x14ac:dyDescent="0.15">
      <c r="B14" s="15"/>
      <c r="C14" s="16"/>
      <c r="D14" s="68" t="s">
        <v>14</v>
      </c>
      <c r="E14" s="7" t="s">
        <v>129</v>
      </c>
      <c r="F14" s="6"/>
      <c r="G14" s="6" t="s">
        <v>51</v>
      </c>
      <c r="H14" s="42"/>
      <c r="I14" s="42"/>
      <c r="J14" s="42">
        <v>9857655</v>
      </c>
    </row>
    <row r="15" spans="1:11" x14ac:dyDescent="0.15">
      <c r="B15" s="15"/>
      <c r="C15" s="16"/>
      <c r="D15" s="68" t="s">
        <v>14</v>
      </c>
      <c r="E15" s="7" t="s">
        <v>130</v>
      </c>
      <c r="F15" s="6"/>
      <c r="G15" s="6" t="s">
        <v>51</v>
      </c>
      <c r="H15" s="42"/>
      <c r="I15" s="42"/>
      <c r="J15" s="42">
        <v>39697523</v>
      </c>
    </row>
    <row r="16" spans="1:11" x14ac:dyDescent="0.15">
      <c r="B16" s="15"/>
      <c r="C16" s="16"/>
      <c r="D16" s="68" t="s">
        <v>14</v>
      </c>
      <c r="E16" s="7" t="s">
        <v>131</v>
      </c>
      <c r="F16" s="6"/>
      <c r="G16" s="6" t="s">
        <v>51</v>
      </c>
      <c r="H16" s="42"/>
      <c r="I16" s="42"/>
      <c r="J16" s="42">
        <v>60060120</v>
      </c>
    </row>
    <row r="17" spans="2:10" x14ac:dyDescent="0.15">
      <c r="B17" s="15"/>
      <c r="C17" s="16"/>
      <c r="D17" s="68" t="s">
        <v>14</v>
      </c>
      <c r="E17" s="7" t="s">
        <v>132</v>
      </c>
      <c r="F17" s="6"/>
      <c r="G17" s="6" t="s">
        <v>51</v>
      </c>
      <c r="H17" s="78"/>
      <c r="I17" s="78"/>
      <c r="J17" s="78">
        <v>14514091</v>
      </c>
    </row>
    <row r="18" spans="2:10" x14ac:dyDescent="0.15">
      <c r="B18" s="15"/>
      <c r="C18" s="16"/>
      <c r="D18" s="68" t="s">
        <v>14</v>
      </c>
      <c r="E18" s="7" t="s">
        <v>139</v>
      </c>
      <c r="F18" s="6"/>
      <c r="G18" s="6" t="s">
        <v>52</v>
      </c>
      <c r="H18" s="83"/>
      <c r="I18" s="83"/>
      <c r="J18" s="83">
        <v>663300</v>
      </c>
    </row>
    <row r="19" spans="2:10" x14ac:dyDescent="0.15">
      <c r="B19" s="15"/>
      <c r="C19" s="16"/>
      <c r="D19" s="68" t="s">
        <v>14</v>
      </c>
      <c r="E19" s="9" t="s">
        <v>133</v>
      </c>
      <c r="F19" s="8"/>
      <c r="G19" s="8" t="s">
        <v>51</v>
      </c>
      <c r="H19" s="43"/>
      <c r="I19" s="43"/>
      <c r="J19" s="43">
        <v>809081</v>
      </c>
    </row>
    <row r="20" spans="2:10" x14ac:dyDescent="0.15">
      <c r="B20" s="15"/>
      <c r="C20" s="16"/>
      <c r="D20" s="69"/>
      <c r="E20" s="86" t="s">
        <v>15</v>
      </c>
      <c r="F20" s="86"/>
      <c r="G20" s="86"/>
      <c r="H20" s="86"/>
      <c r="I20" s="87"/>
      <c r="J20" s="39">
        <f>SUM(J10:J19)</f>
        <v>195759581</v>
      </c>
    </row>
    <row r="21" spans="2:10" x14ac:dyDescent="0.15">
      <c r="B21" s="15"/>
      <c r="C21" s="16" t="s">
        <v>19</v>
      </c>
      <c r="D21" s="68"/>
      <c r="E21" s="16"/>
      <c r="F21" s="16"/>
      <c r="G21" s="16"/>
      <c r="H21" s="44"/>
      <c r="I21" s="44"/>
      <c r="J21" s="48"/>
    </row>
    <row r="22" spans="2:10" x14ac:dyDescent="0.15">
      <c r="B22" s="15"/>
      <c r="C22" s="16"/>
      <c r="D22" s="69"/>
      <c r="E22" s="23" t="s">
        <v>20</v>
      </c>
      <c r="F22" s="10"/>
      <c r="G22" s="10" t="s">
        <v>25</v>
      </c>
      <c r="H22" s="39"/>
      <c r="I22" s="39"/>
      <c r="J22" s="39">
        <v>10000</v>
      </c>
    </row>
    <row r="23" spans="2:10" x14ac:dyDescent="0.15">
      <c r="B23" s="15"/>
      <c r="C23" s="16"/>
      <c r="D23" s="69"/>
      <c r="E23" s="86" t="s">
        <v>15</v>
      </c>
      <c r="F23" s="86"/>
      <c r="G23" s="86"/>
      <c r="H23" s="86"/>
      <c r="I23" s="87"/>
      <c r="J23" s="39">
        <f>J22</f>
        <v>10000</v>
      </c>
    </row>
    <row r="24" spans="2:10" x14ac:dyDescent="0.15">
      <c r="B24" s="15"/>
      <c r="C24" s="16" t="s">
        <v>16</v>
      </c>
      <c r="D24" s="68"/>
      <c r="E24" s="16"/>
      <c r="F24" s="16"/>
      <c r="G24" s="16"/>
      <c r="H24" s="44"/>
      <c r="I24" s="44"/>
      <c r="J24" s="48"/>
    </row>
    <row r="25" spans="2:10" x14ac:dyDescent="0.15">
      <c r="B25" s="15"/>
      <c r="C25" s="16"/>
      <c r="D25" s="69"/>
      <c r="E25" s="21" t="s">
        <v>140</v>
      </c>
      <c r="F25" s="4"/>
      <c r="G25" s="4" t="s">
        <v>122</v>
      </c>
      <c r="H25" s="41"/>
      <c r="I25" s="41"/>
      <c r="J25" s="41">
        <f>102333286</f>
        <v>102333286</v>
      </c>
    </row>
    <row r="26" spans="2:10" x14ac:dyDescent="0.15">
      <c r="B26" s="15"/>
      <c r="C26" s="16"/>
      <c r="D26" s="69"/>
      <c r="E26" s="86" t="s">
        <v>15</v>
      </c>
      <c r="F26" s="86"/>
      <c r="G26" s="86"/>
      <c r="H26" s="86"/>
      <c r="I26" s="87"/>
      <c r="J26" s="39">
        <f>SUM(J25:J25)</f>
        <v>102333286</v>
      </c>
    </row>
    <row r="27" spans="2:10" x14ac:dyDescent="0.15">
      <c r="B27" s="15"/>
      <c r="C27" s="16" t="s">
        <v>21</v>
      </c>
      <c r="D27" s="68"/>
      <c r="E27" s="16"/>
      <c r="F27" s="16"/>
      <c r="G27" s="16"/>
      <c r="H27" s="44"/>
      <c r="I27" s="44"/>
      <c r="J27" s="48"/>
    </row>
    <row r="28" spans="2:10" x14ac:dyDescent="0.15">
      <c r="B28" s="15"/>
      <c r="C28" s="16"/>
      <c r="D28" s="69"/>
      <c r="E28" s="21" t="s">
        <v>120</v>
      </c>
      <c r="F28" s="4"/>
      <c r="G28" s="4" t="s">
        <v>121</v>
      </c>
      <c r="H28" s="41"/>
      <c r="I28" s="41"/>
      <c r="J28" s="41">
        <v>1322511</v>
      </c>
    </row>
    <row r="29" spans="2:10" x14ac:dyDescent="0.15">
      <c r="B29" s="15"/>
      <c r="C29" s="16"/>
      <c r="D29" s="69"/>
      <c r="E29" s="86" t="s">
        <v>15</v>
      </c>
      <c r="F29" s="86"/>
      <c r="G29" s="86"/>
      <c r="H29" s="86"/>
      <c r="I29" s="87"/>
      <c r="J29" s="39">
        <f>SUM(J28:J28)</f>
        <v>1322511</v>
      </c>
    </row>
    <row r="30" spans="2:10" x14ac:dyDescent="0.15">
      <c r="B30" s="15"/>
      <c r="C30" s="16" t="s">
        <v>22</v>
      </c>
      <c r="D30" s="68"/>
      <c r="E30" s="16"/>
      <c r="F30" s="16"/>
      <c r="G30" s="16"/>
      <c r="H30" s="44"/>
      <c r="I30" s="44"/>
      <c r="J30" s="48"/>
    </row>
    <row r="31" spans="2:10" x14ac:dyDescent="0.15">
      <c r="B31" s="15"/>
      <c r="C31" s="16"/>
      <c r="D31" s="69" t="s">
        <v>156</v>
      </c>
      <c r="E31" s="23" t="s">
        <v>23</v>
      </c>
      <c r="F31" s="10"/>
      <c r="G31" s="10" t="s">
        <v>24</v>
      </c>
      <c r="H31" s="39"/>
      <c r="I31" s="39"/>
      <c r="J31" s="39">
        <v>252795</v>
      </c>
    </row>
    <row r="32" spans="2:10" x14ac:dyDescent="0.15">
      <c r="B32" s="15"/>
      <c r="C32" s="16"/>
      <c r="D32" s="69"/>
      <c r="E32" s="86" t="s">
        <v>15</v>
      </c>
      <c r="F32" s="86"/>
      <c r="G32" s="86"/>
      <c r="H32" s="86"/>
      <c r="I32" s="87"/>
      <c r="J32" s="39">
        <f>J31</f>
        <v>252795</v>
      </c>
    </row>
    <row r="33" spans="2:10" x14ac:dyDescent="0.15">
      <c r="B33" s="15"/>
      <c r="C33" s="16" t="s">
        <v>26</v>
      </c>
      <c r="D33" s="68"/>
      <c r="E33" s="65"/>
      <c r="F33" s="65"/>
      <c r="G33" s="65"/>
      <c r="H33" s="46"/>
      <c r="I33" s="46"/>
      <c r="J33" s="50"/>
    </row>
    <row r="34" spans="2:10" x14ac:dyDescent="0.15">
      <c r="B34" s="15"/>
      <c r="C34" s="16"/>
      <c r="D34" s="68"/>
      <c r="E34" s="10"/>
      <c r="F34" s="10"/>
      <c r="G34" s="10" t="s">
        <v>141</v>
      </c>
      <c r="H34" s="39"/>
      <c r="I34" s="39"/>
      <c r="J34" s="39">
        <v>469377</v>
      </c>
    </row>
    <row r="35" spans="2:10" x14ac:dyDescent="0.15">
      <c r="B35" s="15"/>
      <c r="C35" s="16"/>
      <c r="D35" s="69"/>
      <c r="E35" s="86" t="s">
        <v>15</v>
      </c>
      <c r="F35" s="86"/>
      <c r="G35" s="86"/>
      <c r="H35" s="86"/>
      <c r="I35" s="87"/>
      <c r="J35" s="39">
        <f>SUM(J34:J34)</f>
        <v>469377</v>
      </c>
    </row>
    <row r="36" spans="2:10" x14ac:dyDescent="0.15">
      <c r="B36" s="85" t="s">
        <v>18</v>
      </c>
      <c r="C36" s="86"/>
      <c r="D36" s="86"/>
      <c r="E36" s="86"/>
      <c r="F36" s="86"/>
      <c r="G36" s="86"/>
      <c r="H36" s="86"/>
      <c r="I36" s="87"/>
      <c r="J36" s="39">
        <f>J35+J32+J29+J26+J23+J20</f>
        <v>300147550</v>
      </c>
    </row>
    <row r="37" spans="2:10" x14ac:dyDescent="0.15">
      <c r="B37" s="88" t="s">
        <v>27</v>
      </c>
      <c r="C37" s="88"/>
      <c r="D37" s="88"/>
      <c r="E37" s="88"/>
      <c r="F37" s="88"/>
      <c r="G37" s="88"/>
      <c r="H37" s="88"/>
      <c r="I37" s="88"/>
      <c r="J37" s="88"/>
    </row>
    <row r="38" spans="2:10" x14ac:dyDescent="0.15">
      <c r="B38" s="24"/>
      <c r="C38" s="25" t="s">
        <v>31</v>
      </c>
      <c r="D38" s="70"/>
      <c r="E38" s="14"/>
      <c r="F38" s="14"/>
      <c r="G38" s="14"/>
      <c r="H38" s="40"/>
      <c r="I38" s="40"/>
      <c r="J38" s="47"/>
    </row>
    <row r="39" spans="2:10" x14ac:dyDescent="0.15">
      <c r="B39" s="15"/>
      <c r="C39" s="16"/>
      <c r="D39" s="71" t="s">
        <v>28</v>
      </c>
      <c r="E39" s="51" t="s">
        <v>33</v>
      </c>
      <c r="F39" s="4"/>
      <c r="G39" s="102" t="s">
        <v>54</v>
      </c>
      <c r="H39" s="101">
        <v>80309000</v>
      </c>
      <c r="I39" s="104"/>
      <c r="J39" s="101">
        <f>H39</f>
        <v>80309000</v>
      </c>
    </row>
    <row r="40" spans="2:10" x14ac:dyDescent="0.15">
      <c r="B40" s="15"/>
      <c r="C40" s="16"/>
      <c r="D40" s="69" t="s">
        <v>28</v>
      </c>
      <c r="E40" s="52" t="s">
        <v>34</v>
      </c>
      <c r="F40" s="6"/>
      <c r="G40" s="103"/>
      <c r="H40" s="100"/>
      <c r="I40" s="99"/>
      <c r="J40" s="100"/>
    </row>
    <row r="41" spans="2:10" x14ac:dyDescent="0.15">
      <c r="B41" s="15"/>
      <c r="C41" s="16"/>
      <c r="D41" s="69" t="s">
        <v>28</v>
      </c>
      <c r="E41" s="52" t="s">
        <v>35</v>
      </c>
      <c r="F41" s="6"/>
      <c r="G41" s="103"/>
      <c r="H41" s="100"/>
      <c r="I41" s="99"/>
      <c r="J41" s="100"/>
    </row>
    <row r="42" spans="2:10" x14ac:dyDescent="0.15">
      <c r="B42" s="15"/>
      <c r="C42" s="16"/>
      <c r="D42" s="69" t="s">
        <v>28</v>
      </c>
      <c r="E42" s="52" t="s">
        <v>36</v>
      </c>
      <c r="F42" s="6"/>
      <c r="G42" s="103"/>
      <c r="H42" s="100"/>
      <c r="I42" s="99"/>
      <c r="J42" s="100"/>
    </row>
    <row r="43" spans="2:10" x14ac:dyDescent="0.15">
      <c r="B43" s="15"/>
      <c r="C43" s="16"/>
      <c r="D43" s="69" t="s">
        <v>28</v>
      </c>
      <c r="E43" s="52" t="s">
        <v>37</v>
      </c>
      <c r="F43" s="6"/>
      <c r="G43" s="103"/>
      <c r="H43" s="100"/>
      <c r="I43" s="99"/>
      <c r="J43" s="100"/>
    </row>
    <row r="44" spans="2:10" ht="12" customHeight="1" x14ac:dyDescent="0.15">
      <c r="B44" s="15"/>
      <c r="C44" s="16"/>
      <c r="D44" s="69" t="s">
        <v>28</v>
      </c>
      <c r="E44" s="52" t="s">
        <v>38</v>
      </c>
      <c r="F44" s="6"/>
      <c r="G44" s="103"/>
      <c r="H44" s="100"/>
      <c r="I44" s="99"/>
      <c r="J44" s="100"/>
    </row>
    <row r="45" spans="2:10" x14ac:dyDescent="0.15">
      <c r="B45" s="15"/>
      <c r="C45" s="16"/>
      <c r="D45" s="69" t="s">
        <v>28</v>
      </c>
      <c r="E45" s="52" t="s">
        <v>39</v>
      </c>
      <c r="F45" s="6"/>
      <c r="G45" s="103"/>
      <c r="H45" s="100"/>
      <c r="I45" s="99"/>
      <c r="J45" s="100"/>
    </row>
    <row r="46" spans="2:10" x14ac:dyDescent="0.15">
      <c r="B46" s="15"/>
      <c r="C46" s="16"/>
      <c r="D46" s="69" t="s">
        <v>28</v>
      </c>
      <c r="E46" s="52" t="s">
        <v>40</v>
      </c>
      <c r="F46" s="6"/>
      <c r="G46" s="103"/>
      <c r="H46" s="100"/>
      <c r="I46" s="99"/>
      <c r="J46" s="100"/>
    </row>
    <row r="47" spans="2:10" x14ac:dyDescent="0.15">
      <c r="B47" s="15"/>
      <c r="C47" s="16"/>
      <c r="D47" s="69" t="s">
        <v>28</v>
      </c>
      <c r="E47" s="52" t="s">
        <v>32</v>
      </c>
      <c r="F47" s="6"/>
      <c r="G47" s="103"/>
      <c r="H47" s="100"/>
      <c r="I47" s="99"/>
      <c r="J47" s="100"/>
    </row>
    <row r="48" spans="2:10" x14ac:dyDescent="0.15">
      <c r="B48" s="15"/>
      <c r="C48" s="16"/>
      <c r="D48" s="69" t="s">
        <v>28</v>
      </c>
      <c r="E48" s="52" t="s">
        <v>41</v>
      </c>
      <c r="F48" s="6"/>
      <c r="G48" s="103"/>
      <c r="H48" s="100"/>
      <c r="I48" s="99"/>
      <c r="J48" s="100"/>
    </row>
    <row r="49" spans="2:10" x14ac:dyDescent="0.15">
      <c r="B49" s="15"/>
      <c r="C49" s="16"/>
      <c r="D49" s="69" t="s">
        <v>28</v>
      </c>
      <c r="E49" s="52" t="s">
        <v>47</v>
      </c>
      <c r="F49" s="6"/>
      <c r="G49" s="103"/>
      <c r="H49" s="100"/>
      <c r="I49" s="99"/>
      <c r="J49" s="100"/>
    </row>
    <row r="50" spans="2:10" x14ac:dyDescent="0.15">
      <c r="B50" s="15"/>
      <c r="C50" s="16"/>
      <c r="D50" s="69" t="s">
        <v>28</v>
      </c>
      <c r="E50" s="52" t="s">
        <v>48</v>
      </c>
      <c r="F50" s="6"/>
      <c r="G50" s="103"/>
      <c r="H50" s="100"/>
      <c r="I50" s="99"/>
      <c r="J50" s="100"/>
    </row>
    <row r="51" spans="2:10" x14ac:dyDescent="0.15">
      <c r="B51" s="15"/>
      <c r="C51" s="16"/>
      <c r="D51" s="69" t="s">
        <v>28</v>
      </c>
      <c r="E51" s="52" t="s">
        <v>49</v>
      </c>
      <c r="F51" s="6"/>
      <c r="G51" s="103"/>
      <c r="H51" s="100"/>
      <c r="I51" s="99"/>
      <c r="J51" s="100"/>
    </row>
    <row r="52" spans="2:10" x14ac:dyDescent="0.15">
      <c r="B52" s="15"/>
      <c r="C52" s="16"/>
      <c r="D52" s="69" t="s">
        <v>28</v>
      </c>
      <c r="E52" s="59" t="s">
        <v>43</v>
      </c>
      <c r="F52" s="60"/>
      <c r="G52" s="105" t="s">
        <v>53</v>
      </c>
      <c r="H52" s="107">
        <v>2720000</v>
      </c>
      <c r="I52" s="105"/>
      <c r="J52" s="107">
        <f>H52</f>
        <v>2720000</v>
      </c>
    </row>
    <row r="53" spans="2:10" x14ac:dyDescent="0.15">
      <c r="B53" s="15"/>
      <c r="C53" s="16"/>
      <c r="D53" s="69" t="s">
        <v>28</v>
      </c>
      <c r="E53" s="61" t="s">
        <v>44</v>
      </c>
      <c r="F53" s="62"/>
      <c r="G53" s="106"/>
      <c r="H53" s="108"/>
      <c r="I53" s="106"/>
      <c r="J53" s="108"/>
    </row>
    <row r="54" spans="2:10" x14ac:dyDescent="0.15">
      <c r="B54" s="15"/>
      <c r="C54" s="16"/>
      <c r="D54" s="69" t="s">
        <v>28</v>
      </c>
      <c r="E54" s="52" t="s">
        <v>45</v>
      </c>
      <c r="F54" s="6"/>
      <c r="G54" s="99" t="s">
        <v>52</v>
      </c>
      <c r="H54" s="100">
        <v>8970000</v>
      </c>
      <c r="I54" s="99"/>
      <c r="J54" s="100">
        <f>H54</f>
        <v>8970000</v>
      </c>
    </row>
    <row r="55" spans="2:10" x14ac:dyDescent="0.15">
      <c r="B55" s="15"/>
      <c r="C55" s="16"/>
      <c r="D55" s="69" t="s">
        <v>28</v>
      </c>
      <c r="E55" s="52" t="s">
        <v>46</v>
      </c>
      <c r="F55" s="6"/>
      <c r="G55" s="99"/>
      <c r="H55" s="100"/>
      <c r="I55" s="99"/>
      <c r="J55" s="100"/>
    </row>
    <row r="56" spans="2:10" x14ac:dyDescent="0.15">
      <c r="B56" s="15"/>
      <c r="C56" s="16"/>
      <c r="D56" s="69" t="s">
        <v>28</v>
      </c>
      <c r="E56" s="55" t="s">
        <v>50</v>
      </c>
      <c r="F56" s="56"/>
      <c r="G56" s="57" t="s">
        <v>53</v>
      </c>
      <c r="H56" s="58">
        <v>183000</v>
      </c>
      <c r="I56" s="58"/>
      <c r="J56" s="58">
        <f>H56</f>
        <v>183000</v>
      </c>
    </row>
    <row r="57" spans="2:10" x14ac:dyDescent="0.15">
      <c r="B57" s="15"/>
      <c r="C57" s="16"/>
      <c r="D57" s="69" t="s">
        <v>28</v>
      </c>
      <c r="E57" s="52" t="s">
        <v>111</v>
      </c>
      <c r="F57" s="6"/>
      <c r="G57" s="99" t="s">
        <v>52</v>
      </c>
      <c r="H57" s="100">
        <v>3103000</v>
      </c>
      <c r="I57" s="99"/>
      <c r="J57" s="100">
        <f>H57</f>
        <v>3103000</v>
      </c>
    </row>
    <row r="58" spans="2:10" x14ac:dyDescent="0.15">
      <c r="B58" s="15"/>
      <c r="C58" s="16"/>
      <c r="D58" s="69" t="s">
        <v>28</v>
      </c>
      <c r="E58" s="7" t="s">
        <v>42</v>
      </c>
      <c r="F58" s="6"/>
      <c r="G58" s="99"/>
      <c r="H58" s="100"/>
      <c r="I58" s="99"/>
      <c r="J58" s="100"/>
    </row>
    <row r="59" spans="2:10" x14ac:dyDescent="0.15">
      <c r="B59" s="15"/>
      <c r="C59" s="16"/>
      <c r="D59" s="69"/>
      <c r="E59" s="86" t="s">
        <v>15</v>
      </c>
      <c r="F59" s="86"/>
      <c r="G59" s="86"/>
      <c r="H59" s="86"/>
      <c r="I59" s="87"/>
      <c r="J59" s="39">
        <f>SUM(J39:J58)</f>
        <v>95285000</v>
      </c>
    </row>
    <row r="60" spans="2:10" ht="27" x14ac:dyDescent="0.15">
      <c r="B60" s="15"/>
      <c r="C60" s="16"/>
      <c r="D60" s="69" t="s">
        <v>29</v>
      </c>
      <c r="E60" s="7" t="s">
        <v>32</v>
      </c>
      <c r="F60" s="19" t="s">
        <v>147</v>
      </c>
      <c r="G60" s="18" t="s">
        <v>57</v>
      </c>
      <c r="H60" s="42">
        <v>900146625</v>
      </c>
      <c r="I60" s="42">
        <v>143974870</v>
      </c>
      <c r="J60" s="42">
        <f>H60-I60</f>
        <v>756171755</v>
      </c>
    </row>
    <row r="61" spans="2:10" ht="27" x14ac:dyDescent="0.15">
      <c r="B61" s="15"/>
      <c r="C61" s="16"/>
      <c r="D61" s="69" t="s">
        <v>29</v>
      </c>
      <c r="E61" s="7" t="s">
        <v>55</v>
      </c>
      <c r="F61" s="19" t="s">
        <v>148</v>
      </c>
      <c r="G61" s="18" t="s">
        <v>60</v>
      </c>
      <c r="H61" s="42">
        <f>215090909+135006091</f>
        <v>350097000</v>
      </c>
      <c r="I61" s="42">
        <f>124504510+135006090</f>
        <v>259510600</v>
      </c>
      <c r="J61" s="42">
        <f t="shared" ref="J61:J64" si="0">H61-I61</f>
        <v>90586400</v>
      </c>
    </row>
    <row r="62" spans="2:10" ht="27" x14ac:dyDescent="0.15">
      <c r="B62" s="15"/>
      <c r="C62" s="16"/>
      <c r="D62" s="69" t="s">
        <v>29</v>
      </c>
      <c r="E62" s="7" t="s">
        <v>55</v>
      </c>
      <c r="F62" s="19" t="s">
        <v>149</v>
      </c>
      <c r="G62" s="18" t="s">
        <v>60</v>
      </c>
      <c r="H62" s="76">
        <f>8218238+3744262</f>
        <v>11962500</v>
      </c>
      <c r="I62" s="76">
        <f>559769+1228631</f>
        <v>1788400</v>
      </c>
      <c r="J62" s="76">
        <f t="shared" ref="J62" si="1">H62-I62</f>
        <v>10174100</v>
      </c>
    </row>
    <row r="63" spans="2:10" ht="27" x14ac:dyDescent="0.15">
      <c r="B63" s="15"/>
      <c r="C63" s="16"/>
      <c r="D63" s="69" t="s">
        <v>29</v>
      </c>
      <c r="E63" s="7" t="s">
        <v>44</v>
      </c>
      <c r="F63" s="19" t="s">
        <v>150</v>
      </c>
      <c r="G63" s="18" t="s">
        <v>59</v>
      </c>
      <c r="H63" s="42">
        <v>262290000</v>
      </c>
      <c r="I63" s="42">
        <v>123430592</v>
      </c>
      <c r="J63" s="42">
        <f t="shared" si="0"/>
        <v>138859408</v>
      </c>
    </row>
    <row r="64" spans="2:10" ht="27" x14ac:dyDescent="0.15">
      <c r="B64" s="15"/>
      <c r="C64" s="16"/>
      <c r="D64" s="69" t="s">
        <v>29</v>
      </c>
      <c r="E64" s="7" t="s">
        <v>56</v>
      </c>
      <c r="F64" s="19" t="s">
        <v>151</v>
      </c>
      <c r="G64" s="18" t="s">
        <v>58</v>
      </c>
      <c r="H64" s="42">
        <f>50339107+270435893</f>
        <v>320775000</v>
      </c>
      <c r="I64" s="42">
        <f>33632668+180091215</f>
        <v>213723883</v>
      </c>
      <c r="J64" s="42">
        <f t="shared" si="0"/>
        <v>107051117</v>
      </c>
    </row>
    <row r="65" spans="2:10" x14ac:dyDescent="0.15">
      <c r="B65" s="15"/>
      <c r="C65" s="16"/>
      <c r="D65" s="69"/>
      <c r="E65" s="94" t="s">
        <v>15</v>
      </c>
      <c r="F65" s="94"/>
      <c r="G65" s="94"/>
      <c r="H65" s="94"/>
      <c r="I65" s="95"/>
      <c r="J65" s="41">
        <f>SUM(J60:J64)</f>
        <v>1102842780</v>
      </c>
    </row>
    <row r="66" spans="2:10" x14ac:dyDescent="0.15">
      <c r="B66" s="85" t="s">
        <v>61</v>
      </c>
      <c r="C66" s="86"/>
      <c r="D66" s="86"/>
      <c r="E66" s="86"/>
      <c r="F66" s="86"/>
      <c r="G66" s="86"/>
      <c r="H66" s="86"/>
      <c r="I66" s="87"/>
      <c r="J66" s="39">
        <f>J65+J59</f>
        <v>1198127780</v>
      </c>
    </row>
    <row r="67" spans="2:10" x14ac:dyDescent="0.15">
      <c r="B67" s="26"/>
      <c r="C67" s="27" t="s">
        <v>62</v>
      </c>
      <c r="D67" s="72"/>
      <c r="E67" s="11"/>
      <c r="F67" s="11"/>
      <c r="G67" s="11"/>
      <c r="H67" s="45"/>
      <c r="I67" s="45"/>
      <c r="J67" s="49"/>
    </row>
    <row r="68" spans="2:10" x14ac:dyDescent="0.15">
      <c r="B68" s="15"/>
      <c r="C68" s="16"/>
      <c r="D68" s="69" t="s">
        <v>29</v>
      </c>
      <c r="E68" s="7" t="s">
        <v>32</v>
      </c>
      <c r="F68" s="6" t="s">
        <v>152</v>
      </c>
      <c r="G68" s="6" t="s">
        <v>116</v>
      </c>
      <c r="H68" s="42">
        <v>1380000</v>
      </c>
      <c r="I68" s="42">
        <v>849299</v>
      </c>
      <c r="J68" s="42">
        <f t="shared" ref="J68:J80" si="2">H68-I68</f>
        <v>530701</v>
      </c>
    </row>
    <row r="69" spans="2:10" x14ac:dyDescent="0.15">
      <c r="B69" s="15"/>
      <c r="C69" s="16"/>
      <c r="D69" s="69" t="s">
        <v>29</v>
      </c>
      <c r="E69" s="7" t="s">
        <v>63</v>
      </c>
      <c r="F69" s="6" t="s">
        <v>153</v>
      </c>
      <c r="G69" s="6" t="s">
        <v>64</v>
      </c>
      <c r="H69" s="42">
        <v>280000</v>
      </c>
      <c r="I69" s="42">
        <v>230230</v>
      </c>
      <c r="J69" s="42">
        <f t="shared" si="2"/>
        <v>49770</v>
      </c>
    </row>
    <row r="70" spans="2:10" x14ac:dyDescent="0.15">
      <c r="B70" s="15"/>
      <c r="C70" s="16"/>
      <c r="D70" s="69" t="s">
        <v>29</v>
      </c>
      <c r="E70" s="7" t="s">
        <v>32</v>
      </c>
      <c r="F70" s="6" t="s">
        <v>154</v>
      </c>
      <c r="G70" s="6" t="s">
        <v>115</v>
      </c>
      <c r="H70" s="42">
        <v>15435000</v>
      </c>
      <c r="I70" s="42">
        <v>3249480</v>
      </c>
      <c r="J70" s="42">
        <f t="shared" si="2"/>
        <v>12185520</v>
      </c>
    </row>
    <row r="71" spans="2:10" x14ac:dyDescent="0.15">
      <c r="B71" s="15"/>
      <c r="C71" s="16"/>
      <c r="D71" s="69"/>
      <c r="E71" s="85" t="s">
        <v>15</v>
      </c>
      <c r="F71" s="86"/>
      <c r="G71" s="86"/>
      <c r="H71" s="86"/>
      <c r="I71" s="87"/>
      <c r="J71" s="39">
        <f>SUM(J68:J70)</f>
        <v>12765991</v>
      </c>
    </row>
    <row r="72" spans="2:10" x14ac:dyDescent="0.15">
      <c r="B72" s="15"/>
      <c r="C72" s="16"/>
      <c r="D72" s="68" t="s">
        <v>65</v>
      </c>
      <c r="E72" s="5" t="s">
        <v>32</v>
      </c>
      <c r="F72" s="81"/>
      <c r="G72" s="53" t="s">
        <v>138</v>
      </c>
      <c r="H72" s="80">
        <f>9845850+24150000</f>
        <v>33995850</v>
      </c>
      <c r="I72" s="80">
        <f>13886250+6919640</f>
        <v>20805890</v>
      </c>
      <c r="J72" s="80">
        <f t="shared" si="2"/>
        <v>13189960</v>
      </c>
    </row>
    <row r="73" spans="2:10" x14ac:dyDescent="0.15">
      <c r="B73" s="15"/>
      <c r="C73" s="16"/>
      <c r="D73" s="68" t="s">
        <v>65</v>
      </c>
      <c r="E73" s="9" t="s">
        <v>137</v>
      </c>
      <c r="F73" s="22"/>
      <c r="G73" s="30" t="s">
        <v>66</v>
      </c>
      <c r="H73" s="46">
        <v>25098150</v>
      </c>
      <c r="I73" s="43">
        <v>25098149</v>
      </c>
      <c r="J73" s="50">
        <f t="shared" si="2"/>
        <v>1</v>
      </c>
    </row>
    <row r="74" spans="2:10" x14ac:dyDescent="0.15">
      <c r="B74" s="15"/>
      <c r="C74" s="16"/>
      <c r="D74" s="68"/>
      <c r="E74" s="85" t="s">
        <v>15</v>
      </c>
      <c r="F74" s="86"/>
      <c r="G74" s="86"/>
      <c r="H74" s="86"/>
      <c r="I74" s="87"/>
      <c r="J74" s="47">
        <f>SUM(J72:J73)</f>
        <v>13189961</v>
      </c>
    </row>
    <row r="75" spans="2:10" x14ac:dyDescent="0.15">
      <c r="B75" s="15"/>
      <c r="C75" s="16"/>
      <c r="D75" s="68" t="s">
        <v>67</v>
      </c>
      <c r="E75" s="5" t="s">
        <v>112</v>
      </c>
      <c r="F75" s="14"/>
      <c r="G75" s="4" t="s">
        <v>118</v>
      </c>
      <c r="H75" s="40">
        <v>370000</v>
      </c>
      <c r="I75" s="41">
        <v>369999</v>
      </c>
      <c r="J75" s="47">
        <f t="shared" si="2"/>
        <v>1</v>
      </c>
    </row>
    <row r="76" spans="2:10" x14ac:dyDescent="0.15">
      <c r="B76" s="15"/>
      <c r="C76" s="16"/>
      <c r="D76" s="68" t="s">
        <v>67</v>
      </c>
      <c r="E76" s="7" t="s">
        <v>113</v>
      </c>
      <c r="F76" s="16"/>
      <c r="G76" s="6" t="s">
        <v>119</v>
      </c>
      <c r="H76" s="44">
        <v>1680000</v>
      </c>
      <c r="I76" s="42">
        <v>1679999</v>
      </c>
      <c r="J76" s="48">
        <f t="shared" si="2"/>
        <v>1</v>
      </c>
    </row>
    <row r="77" spans="2:10" x14ac:dyDescent="0.15">
      <c r="B77" s="15"/>
      <c r="C77" s="16"/>
      <c r="D77" s="68" t="s">
        <v>67</v>
      </c>
      <c r="E77" s="7" t="s">
        <v>68</v>
      </c>
      <c r="F77" s="16"/>
      <c r="G77" s="6" t="s">
        <v>117</v>
      </c>
      <c r="H77" s="44">
        <v>2250000</v>
      </c>
      <c r="I77" s="42">
        <v>2249999</v>
      </c>
      <c r="J77" s="48">
        <f t="shared" si="2"/>
        <v>1</v>
      </c>
    </row>
    <row r="78" spans="2:10" x14ac:dyDescent="0.15">
      <c r="B78" s="15"/>
      <c r="C78" s="16"/>
      <c r="D78" s="68" t="s">
        <v>67</v>
      </c>
      <c r="E78" s="7" t="s">
        <v>69</v>
      </c>
      <c r="F78" s="20"/>
      <c r="G78" s="29" t="s">
        <v>70</v>
      </c>
      <c r="H78" s="44">
        <v>2574040</v>
      </c>
      <c r="I78" s="42">
        <v>2574039</v>
      </c>
      <c r="J78" s="48">
        <f t="shared" si="2"/>
        <v>1</v>
      </c>
    </row>
    <row r="79" spans="2:10" x14ac:dyDescent="0.15">
      <c r="B79" s="15"/>
      <c r="C79" s="16"/>
      <c r="D79" s="68" t="s">
        <v>67</v>
      </c>
      <c r="E79" s="7" t="s">
        <v>114</v>
      </c>
      <c r="F79" s="20"/>
      <c r="G79" s="29" t="s">
        <v>119</v>
      </c>
      <c r="H79" s="44">
        <v>895000</v>
      </c>
      <c r="I79" s="42">
        <v>894999</v>
      </c>
      <c r="J79" s="48">
        <f t="shared" si="2"/>
        <v>1</v>
      </c>
    </row>
    <row r="80" spans="2:10" x14ac:dyDescent="0.15">
      <c r="B80" s="15"/>
      <c r="C80" s="16"/>
      <c r="D80" s="68" t="s">
        <v>67</v>
      </c>
      <c r="E80" s="7" t="s">
        <v>123</v>
      </c>
      <c r="F80" s="20"/>
      <c r="G80" s="29" t="s">
        <v>70</v>
      </c>
      <c r="H80" s="44">
        <v>4343140</v>
      </c>
      <c r="I80" s="75">
        <v>4343139</v>
      </c>
      <c r="J80" s="48">
        <f t="shared" si="2"/>
        <v>1</v>
      </c>
    </row>
    <row r="81" spans="2:10" x14ac:dyDescent="0.15">
      <c r="B81" s="15"/>
      <c r="C81" s="16"/>
      <c r="D81" s="68" t="s">
        <v>67</v>
      </c>
      <c r="E81" s="9" t="s">
        <v>124</v>
      </c>
      <c r="F81" s="22"/>
      <c r="G81" s="30" t="s">
        <v>70</v>
      </c>
      <c r="H81" s="46">
        <v>4450000</v>
      </c>
      <c r="I81" s="43">
        <v>2688542</v>
      </c>
      <c r="J81" s="50">
        <f>H81-I81</f>
        <v>1761458</v>
      </c>
    </row>
    <row r="82" spans="2:10" x14ac:dyDescent="0.15">
      <c r="B82" s="15"/>
      <c r="C82" s="16"/>
      <c r="D82" s="68"/>
      <c r="E82" s="85" t="s">
        <v>15</v>
      </c>
      <c r="F82" s="86"/>
      <c r="G82" s="86"/>
      <c r="H82" s="86"/>
      <c r="I82" s="87"/>
      <c r="J82" s="39">
        <f>SUM(J75:J81)</f>
        <v>1761464</v>
      </c>
    </row>
    <row r="83" spans="2:10" x14ac:dyDescent="0.15">
      <c r="B83" s="15"/>
      <c r="C83" s="16"/>
      <c r="D83" s="68" t="s">
        <v>71</v>
      </c>
      <c r="E83" s="33" t="s">
        <v>106</v>
      </c>
      <c r="F83" s="2"/>
      <c r="G83" s="33" t="s">
        <v>107</v>
      </c>
      <c r="H83" s="39">
        <v>119510806</v>
      </c>
      <c r="I83" s="39">
        <v>105451640</v>
      </c>
      <c r="J83" s="77">
        <f t="shared" ref="J83:J87" si="3">H83-I83</f>
        <v>14059166</v>
      </c>
    </row>
    <row r="84" spans="2:10" x14ac:dyDescent="0.15">
      <c r="B84" s="15"/>
      <c r="C84" s="16"/>
      <c r="D84" s="68" t="s">
        <v>72</v>
      </c>
      <c r="E84" s="53" t="s">
        <v>110</v>
      </c>
      <c r="F84" s="81"/>
      <c r="G84" s="53" t="s">
        <v>108</v>
      </c>
      <c r="H84" s="80">
        <v>4610760</v>
      </c>
      <c r="I84" s="80">
        <v>164670</v>
      </c>
      <c r="J84" s="80">
        <f t="shared" si="3"/>
        <v>4446090</v>
      </c>
    </row>
    <row r="85" spans="2:10" x14ac:dyDescent="0.15">
      <c r="B85" s="15"/>
      <c r="C85" s="16"/>
      <c r="D85" s="68" t="s">
        <v>72</v>
      </c>
      <c r="E85" s="29" t="s">
        <v>103</v>
      </c>
      <c r="F85" s="84"/>
      <c r="G85" s="29" t="s">
        <v>52</v>
      </c>
      <c r="H85" s="83">
        <v>3682000</v>
      </c>
      <c r="I85" s="83">
        <v>3190300</v>
      </c>
      <c r="J85" s="83">
        <f t="shared" ref="J85" si="4">H85-I85</f>
        <v>491700</v>
      </c>
    </row>
    <row r="86" spans="2:10" x14ac:dyDescent="0.15">
      <c r="B86" s="15"/>
      <c r="C86" s="16"/>
      <c r="D86" s="68" t="s">
        <v>72</v>
      </c>
      <c r="E86" s="29" t="s">
        <v>110</v>
      </c>
      <c r="F86" s="82"/>
      <c r="G86" s="29" t="s">
        <v>52</v>
      </c>
      <c r="H86" s="79">
        <v>5204000</v>
      </c>
      <c r="I86" s="79">
        <v>3284000</v>
      </c>
      <c r="J86" s="79">
        <f t="shared" ref="J86" si="5">H86-I86</f>
        <v>1920000</v>
      </c>
    </row>
    <row r="87" spans="2:10" x14ac:dyDescent="0.15">
      <c r="B87" s="15"/>
      <c r="C87" s="16"/>
      <c r="D87" s="68" t="s">
        <v>72</v>
      </c>
      <c r="E87" s="30" t="s">
        <v>110</v>
      </c>
      <c r="F87" s="54"/>
      <c r="G87" s="30" t="s">
        <v>109</v>
      </c>
      <c r="H87" s="43">
        <v>4808160</v>
      </c>
      <c r="I87" s="43">
        <v>3205440</v>
      </c>
      <c r="J87" s="43">
        <f t="shared" si="3"/>
        <v>1602720</v>
      </c>
    </row>
    <row r="88" spans="2:10" x14ac:dyDescent="0.15">
      <c r="B88" s="15"/>
      <c r="C88" s="16"/>
      <c r="D88" s="68"/>
      <c r="E88" s="85" t="s">
        <v>15</v>
      </c>
      <c r="F88" s="86"/>
      <c r="G88" s="86"/>
      <c r="H88" s="86"/>
      <c r="I88" s="87"/>
      <c r="J88" s="39">
        <f>SUM(J84:J87)</f>
        <v>8460510</v>
      </c>
    </row>
    <row r="89" spans="2:10" x14ac:dyDescent="0.15">
      <c r="B89" s="15"/>
      <c r="C89" s="16"/>
      <c r="D89" s="68" t="s">
        <v>73</v>
      </c>
      <c r="E89" s="33" t="s">
        <v>104</v>
      </c>
      <c r="F89" s="2"/>
      <c r="G89" s="33" t="s">
        <v>105</v>
      </c>
      <c r="H89" s="39">
        <v>265800</v>
      </c>
      <c r="I89" s="39">
        <v>115759</v>
      </c>
      <c r="J89" s="39">
        <f t="shared" ref="J89" si="6">H89-I89</f>
        <v>150041</v>
      </c>
    </row>
    <row r="90" spans="2:10" ht="27" x14ac:dyDescent="0.15">
      <c r="B90" s="15"/>
      <c r="C90" s="16"/>
      <c r="D90" s="68" t="s">
        <v>80</v>
      </c>
      <c r="E90" s="17" t="s">
        <v>81</v>
      </c>
      <c r="F90" s="2"/>
      <c r="G90" s="38" t="s">
        <v>82</v>
      </c>
      <c r="H90" s="39"/>
      <c r="I90" s="39"/>
      <c r="J90" s="39">
        <v>78400355</v>
      </c>
    </row>
    <row r="91" spans="2:10" x14ac:dyDescent="0.15">
      <c r="B91" s="15"/>
      <c r="C91" s="16"/>
      <c r="D91" s="68" t="s">
        <v>74</v>
      </c>
      <c r="E91" s="5" t="s">
        <v>75</v>
      </c>
      <c r="F91" s="14"/>
      <c r="G91" s="4" t="s">
        <v>77</v>
      </c>
      <c r="H91" s="40"/>
      <c r="I91" s="41"/>
      <c r="J91" s="47">
        <v>10000000</v>
      </c>
    </row>
    <row r="92" spans="2:10" x14ac:dyDescent="0.15">
      <c r="B92" s="15"/>
      <c r="C92" s="16"/>
      <c r="D92" s="68" t="s">
        <v>74</v>
      </c>
      <c r="E92" s="7" t="s">
        <v>79</v>
      </c>
      <c r="F92" s="16"/>
      <c r="G92" s="6" t="s">
        <v>77</v>
      </c>
      <c r="H92" s="44"/>
      <c r="I92" s="78"/>
      <c r="J92" s="48">
        <v>5000000</v>
      </c>
    </row>
    <row r="93" spans="2:10" x14ac:dyDescent="0.15">
      <c r="B93" s="15"/>
      <c r="C93" s="16"/>
      <c r="D93" s="68" t="s">
        <v>74</v>
      </c>
      <c r="E93" s="7" t="s">
        <v>76</v>
      </c>
      <c r="F93" s="16"/>
      <c r="G93" s="6" t="s">
        <v>78</v>
      </c>
      <c r="H93" s="44"/>
      <c r="I93" s="42"/>
      <c r="J93" s="48">
        <v>4406320</v>
      </c>
    </row>
    <row r="94" spans="2:10" x14ac:dyDescent="0.15">
      <c r="B94" s="15"/>
      <c r="C94" s="16"/>
      <c r="D94" s="68"/>
      <c r="E94" s="85" t="s">
        <v>15</v>
      </c>
      <c r="F94" s="86"/>
      <c r="G94" s="86"/>
      <c r="H94" s="86"/>
      <c r="I94" s="87"/>
      <c r="J94" s="39">
        <f>SUM(J91:J93)</f>
        <v>19406320</v>
      </c>
    </row>
    <row r="95" spans="2:10" x14ac:dyDescent="0.15">
      <c r="B95" s="15"/>
      <c r="C95" s="16"/>
      <c r="D95" s="68" t="s">
        <v>134</v>
      </c>
      <c r="E95" s="63" t="s">
        <v>135</v>
      </c>
      <c r="F95" s="64"/>
      <c r="G95" s="31" t="s">
        <v>136</v>
      </c>
      <c r="H95" s="39"/>
      <c r="I95" s="39"/>
      <c r="J95" s="39">
        <v>87704</v>
      </c>
    </row>
    <row r="96" spans="2:10" x14ac:dyDescent="0.15">
      <c r="B96" s="85" t="s">
        <v>83</v>
      </c>
      <c r="C96" s="86"/>
      <c r="D96" s="86"/>
      <c r="E96" s="86"/>
      <c r="F96" s="86"/>
      <c r="G96" s="86"/>
      <c r="H96" s="86"/>
      <c r="I96" s="87"/>
      <c r="J96" s="39">
        <f>J94+J90+J89+J88+J83+J82+J74+J71+J95</f>
        <v>148281512</v>
      </c>
    </row>
    <row r="97" spans="2:11" x14ac:dyDescent="0.15">
      <c r="B97" s="85" t="s">
        <v>30</v>
      </c>
      <c r="C97" s="86"/>
      <c r="D97" s="86"/>
      <c r="E97" s="86"/>
      <c r="F97" s="86"/>
      <c r="G97" s="86"/>
      <c r="H97" s="86"/>
      <c r="I97" s="87"/>
      <c r="J97" s="39">
        <f>J96+J66</f>
        <v>1346409292</v>
      </c>
    </row>
    <row r="98" spans="2:11" x14ac:dyDescent="0.15">
      <c r="B98" s="85" t="s">
        <v>84</v>
      </c>
      <c r="C98" s="86"/>
      <c r="D98" s="86"/>
      <c r="E98" s="86"/>
      <c r="F98" s="86"/>
      <c r="G98" s="86"/>
      <c r="H98" s="86"/>
      <c r="I98" s="87"/>
      <c r="J98" s="39">
        <f>J97+J36</f>
        <v>1646556842</v>
      </c>
    </row>
    <row r="99" spans="2:11" x14ac:dyDescent="0.15">
      <c r="B99" s="92" t="s">
        <v>85</v>
      </c>
      <c r="C99" s="92"/>
      <c r="D99" s="92"/>
      <c r="E99" s="92"/>
      <c r="F99" s="92"/>
      <c r="G99" s="92"/>
      <c r="H99" s="92"/>
      <c r="I99" s="92"/>
      <c r="J99" s="92"/>
      <c r="K99" s="3"/>
    </row>
    <row r="100" spans="2:11" x14ac:dyDescent="0.15">
      <c r="B100" s="88" t="s">
        <v>86</v>
      </c>
      <c r="C100" s="88"/>
      <c r="D100" s="88"/>
      <c r="E100" s="88"/>
      <c r="F100" s="88"/>
      <c r="G100" s="88"/>
      <c r="H100" s="88"/>
      <c r="I100" s="88"/>
      <c r="J100" s="88"/>
      <c r="K100" s="3"/>
    </row>
    <row r="101" spans="2:11" x14ac:dyDescent="0.15">
      <c r="B101" s="12"/>
      <c r="C101" s="13" t="s">
        <v>87</v>
      </c>
      <c r="D101" s="67"/>
      <c r="E101" s="4" t="s">
        <v>142</v>
      </c>
      <c r="F101" s="14"/>
      <c r="G101" s="96"/>
      <c r="H101" s="40"/>
      <c r="I101" s="41"/>
      <c r="J101" s="47">
        <v>12242801</v>
      </c>
    </row>
    <row r="102" spans="2:11" x14ac:dyDescent="0.15">
      <c r="B102" s="32"/>
      <c r="C102" s="28" t="s">
        <v>88</v>
      </c>
      <c r="D102" s="73"/>
      <c r="E102" s="6" t="s">
        <v>89</v>
      </c>
      <c r="F102" s="16"/>
      <c r="G102" s="97"/>
      <c r="H102" s="44"/>
      <c r="I102" s="42"/>
      <c r="J102" s="48">
        <v>26196000</v>
      </c>
    </row>
    <row r="103" spans="2:11" x14ac:dyDescent="0.15">
      <c r="B103" s="32"/>
      <c r="C103" s="28" t="s">
        <v>90</v>
      </c>
      <c r="D103" s="73"/>
      <c r="E103" s="6" t="s">
        <v>91</v>
      </c>
      <c r="F103" s="16"/>
      <c r="G103" s="97"/>
      <c r="H103" s="44"/>
      <c r="I103" s="42"/>
      <c r="J103" s="48">
        <v>1881960</v>
      </c>
    </row>
    <row r="104" spans="2:11" x14ac:dyDescent="0.15">
      <c r="B104" s="32"/>
      <c r="C104" s="28" t="s">
        <v>143</v>
      </c>
      <c r="D104" s="73"/>
      <c r="E104" s="6" t="s">
        <v>144</v>
      </c>
      <c r="F104" s="16"/>
      <c r="G104" s="97"/>
      <c r="H104" s="44"/>
      <c r="I104" s="42"/>
      <c r="J104" s="48">
        <v>30907456</v>
      </c>
    </row>
    <row r="105" spans="2:11" x14ac:dyDescent="0.15">
      <c r="B105" s="32"/>
      <c r="C105" s="28" t="s">
        <v>92</v>
      </c>
      <c r="D105" s="73"/>
      <c r="E105" s="8" t="s">
        <v>155</v>
      </c>
      <c r="F105" s="16"/>
      <c r="G105" s="98"/>
      <c r="H105" s="44"/>
      <c r="I105" s="43"/>
      <c r="J105" s="48">
        <v>23700000</v>
      </c>
    </row>
    <row r="106" spans="2:11" ht="13.5" customHeight="1" x14ac:dyDescent="0.15">
      <c r="B106" s="85" t="s">
        <v>93</v>
      </c>
      <c r="C106" s="86"/>
      <c r="D106" s="86"/>
      <c r="E106" s="86"/>
      <c r="F106" s="86"/>
      <c r="G106" s="86"/>
      <c r="H106" s="86"/>
      <c r="I106" s="87"/>
      <c r="J106" s="39">
        <f>SUM(J101:J105)</f>
        <v>94928217</v>
      </c>
    </row>
    <row r="107" spans="2:11" ht="13.5" customHeight="1" x14ac:dyDescent="0.15">
      <c r="B107" s="88" t="s">
        <v>94</v>
      </c>
      <c r="C107" s="88"/>
      <c r="D107" s="88"/>
      <c r="E107" s="88"/>
      <c r="F107" s="88"/>
      <c r="G107" s="88"/>
      <c r="H107" s="88"/>
      <c r="I107" s="88"/>
      <c r="J107" s="88"/>
      <c r="K107" s="3"/>
    </row>
    <row r="108" spans="2:11" ht="13.5" customHeight="1" x14ac:dyDescent="0.15">
      <c r="B108" s="34"/>
      <c r="C108" s="14" t="s">
        <v>95</v>
      </c>
      <c r="D108" s="74"/>
      <c r="E108" s="4" t="s">
        <v>98</v>
      </c>
      <c r="F108" s="14"/>
      <c r="G108" s="96"/>
      <c r="H108" s="40"/>
      <c r="I108" s="41"/>
      <c r="J108" s="47">
        <v>528806000</v>
      </c>
    </row>
    <row r="109" spans="2:11" x14ac:dyDescent="0.15">
      <c r="B109" s="15"/>
      <c r="C109" s="16" t="s">
        <v>96</v>
      </c>
      <c r="D109" s="68"/>
      <c r="E109" s="6" t="s">
        <v>146</v>
      </c>
      <c r="F109" s="16"/>
      <c r="G109" s="97"/>
      <c r="H109" s="44"/>
      <c r="I109" s="42"/>
      <c r="J109" s="48">
        <v>6573250</v>
      </c>
    </row>
    <row r="110" spans="2:11" x14ac:dyDescent="0.15">
      <c r="B110" s="15"/>
      <c r="C110" s="16" t="s">
        <v>97</v>
      </c>
      <c r="D110" s="68"/>
      <c r="E110" s="8" t="s">
        <v>99</v>
      </c>
      <c r="F110" s="16"/>
      <c r="G110" s="98"/>
      <c r="H110" s="44"/>
      <c r="I110" s="43"/>
      <c r="J110" s="48">
        <f>J90</f>
        <v>78400355</v>
      </c>
    </row>
    <row r="111" spans="2:11" x14ac:dyDescent="0.15">
      <c r="B111" s="85" t="s">
        <v>100</v>
      </c>
      <c r="C111" s="86"/>
      <c r="D111" s="86"/>
      <c r="E111" s="86"/>
      <c r="F111" s="86"/>
      <c r="G111" s="86"/>
      <c r="H111" s="86"/>
      <c r="I111" s="87"/>
      <c r="J111" s="39">
        <f>SUM(J108:J110)</f>
        <v>613779605</v>
      </c>
    </row>
    <row r="112" spans="2:11" x14ac:dyDescent="0.15">
      <c r="B112" s="85" t="s">
        <v>101</v>
      </c>
      <c r="C112" s="86"/>
      <c r="D112" s="86"/>
      <c r="E112" s="86"/>
      <c r="F112" s="86"/>
      <c r="G112" s="86"/>
      <c r="H112" s="86"/>
      <c r="I112" s="87"/>
      <c r="J112" s="39">
        <f>J111+J106</f>
        <v>708707822</v>
      </c>
    </row>
    <row r="113" spans="2:10" x14ac:dyDescent="0.15">
      <c r="B113" s="85" t="s">
        <v>102</v>
      </c>
      <c r="C113" s="86"/>
      <c r="D113" s="86"/>
      <c r="E113" s="86"/>
      <c r="F113" s="86"/>
      <c r="G113" s="86"/>
      <c r="H113" s="86"/>
      <c r="I113" s="87"/>
      <c r="J113" s="39">
        <f>J98-J112</f>
        <v>937849020</v>
      </c>
    </row>
  </sheetData>
  <mergeCells count="51">
    <mergeCell ref="B112:I112"/>
    <mergeCell ref="J57:J58"/>
    <mergeCell ref="E88:I88"/>
    <mergeCell ref="H39:H51"/>
    <mergeCell ref="G39:G51"/>
    <mergeCell ref="I39:I51"/>
    <mergeCell ref="J39:J51"/>
    <mergeCell ref="G52:G53"/>
    <mergeCell ref="H52:H53"/>
    <mergeCell ref="I52:I53"/>
    <mergeCell ref="J52:J53"/>
    <mergeCell ref="G54:G55"/>
    <mergeCell ref="H54:H55"/>
    <mergeCell ref="I54:I55"/>
    <mergeCell ref="J54:J55"/>
    <mergeCell ref="G57:G58"/>
    <mergeCell ref="B96:I96"/>
    <mergeCell ref="I57:I58"/>
    <mergeCell ref="B106:I106"/>
    <mergeCell ref="B107:J107"/>
    <mergeCell ref="B111:I111"/>
    <mergeCell ref="H57:H58"/>
    <mergeCell ref="E74:I74"/>
    <mergeCell ref="B8:J8"/>
    <mergeCell ref="B113:I113"/>
    <mergeCell ref="E32:I32"/>
    <mergeCell ref="E35:I35"/>
    <mergeCell ref="E59:I59"/>
    <mergeCell ref="E65:I65"/>
    <mergeCell ref="B66:I66"/>
    <mergeCell ref="G101:G105"/>
    <mergeCell ref="G108:G110"/>
    <mergeCell ref="B99:J99"/>
    <mergeCell ref="B100:J100"/>
    <mergeCell ref="E82:I82"/>
    <mergeCell ref="E94:I94"/>
    <mergeCell ref="B97:I97"/>
    <mergeCell ref="B98:I98"/>
    <mergeCell ref="E71:I71"/>
    <mergeCell ref="A4:K4"/>
    <mergeCell ref="A3:K3"/>
    <mergeCell ref="A2:K2"/>
    <mergeCell ref="B6:D6"/>
    <mergeCell ref="B7:J7"/>
    <mergeCell ref="J5:K5"/>
    <mergeCell ref="B36:I36"/>
    <mergeCell ref="B37:J37"/>
    <mergeCell ref="E20:I20"/>
    <mergeCell ref="E23:I23"/>
    <mergeCell ref="E26:I26"/>
    <mergeCell ref="E29:I29"/>
  </mergeCells>
  <phoneticPr fontId="2"/>
  <pageMargins left="0.70866141732283472" right="0.70866141732283472" top="0.74803149606299213" bottom="0.74803149606299213" header="0.31496062992125984" footer="0.31496062992125984"/>
  <pageSetup paperSize="8"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財産目録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高澤</cp:lastModifiedBy>
  <cp:lastPrinted>2019-04-24T10:14:41Z</cp:lastPrinted>
  <dcterms:created xsi:type="dcterms:W3CDTF">2017-01-28T01:43:25Z</dcterms:created>
  <dcterms:modified xsi:type="dcterms:W3CDTF">2020-06-29T10:17:32Z</dcterms:modified>
</cp:coreProperties>
</file>