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home1\個人フォルダー\石倉\財務帳票入力シート・提出書類\R3年報告　資金収支・事業活動・貸借対照\"/>
    </mc:Choice>
  </mc:AlternateContent>
  <xr:revisionPtr revIDLastSave="0" documentId="8_{5CAAEBF0-C7C8-42CF-BD44-59EA483EC44D}" xr6:coauthVersionLast="47" xr6:coauthVersionMax="47" xr10:uidLastSave="{00000000-0000-0000-0000-000000000000}"/>
  <bookViews>
    <workbookView xWindow="5820" yWindow="390" windowWidth="18105" windowHeight="14445" xr2:uid="{17E68766-DD1C-48B8-8D72-ED6C5C614C23}"/>
  </bookViews>
  <sheets>
    <sheet name="第三号第一様式" sheetId="1" r:id="rId1"/>
  </sheets>
  <definedNames>
    <definedName name="_xlnm.Print_Titles" localSheetId="0">第三号第一様式!$1:$6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I59" i="1" s="1"/>
  <c r="G59" i="1"/>
  <c r="E59" i="1"/>
  <c r="E58" i="1"/>
  <c r="E57" i="1"/>
  <c r="E56" i="1"/>
  <c r="E55" i="1"/>
  <c r="E54" i="1"/>
  <c r="E53" i="1"/>
  <c r="E52" i="1"/>
  <c r="E51" i="1"/>
  <c r="E50" i="1"/>
  <c r="E49" i="1"/>
  <c r="I48" i="1"/>
  <c r="E48" i="1"/>
  <c r="I47" i="1"/>
  <c r="E47" i="1"/>
  <c r="I46" i="1"/>
  <c r="E46" i="1"/>
  <c r="I45" i="1"/>
  <c r="E45" i="1"/>
  <c r="I44" i="1"/>
  <c r="E44" i="1"/>
  <c r="E43" i="1"/>
  <c r="E42" i="1"/>
  <c r="I41" i="1"/>
  <c r="E41" i="1"/>
  <c r="I40" i="1"/>
  <c r="E40" i="1"/>
  <c r="I39" i="1"/>
  <c r="D39" i="1"/>
  <c r="C39" i="1"/>
  <c r="E39" i="1" s="1"/>
  <c r="I38" i="1"/>
  <c r="E38" i="1"/>
  <c r="I37" i="1"/>
  <c r="E37" i="1"/>
  <c r="I36" i="1"/>
  <c r="E36" i="1"/>
  <c r="I35" i="1"/>
  <c r="E35" i="1"/>
  <c r="I34" i="1"/>
  <c r="E34" i="1"/>
  <c r="I33" i="1"/>
  <c r="D33" i="1"/>
  <c r="D32" i="1" s="1"/>
  <c r="C33" i="1"/>
  <c r="H32" i="1"/>
  <c r="G32" i="1"/>
  <c r="I32" i="1" s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42" i="1" s="1"/>
  <c r="H60" i="1" s="1"/>
  <c r="G9" i="1"/>
  <c r="G42" i="1" s="1"/>
  <c r="D9" i="1"/>
  <c r="C9" i="1"/>
  <c r="D60" i="1" l="1"/>
  <c r="G60" i="1"/>
  <c r="I60" i="1" s="1"/>
  <c r="I42" i="1"/>
  <c r="C32" i="1"/>
  <c r="E33" i="1"/>
  <c r="E9" i="1"/>
  <c r="E32" i="1" l="1"/>
  <c r="C60" i="1"/>
  <c r="E60" i="1" s="1"/>
</calcChain>
</file>

<file path=xl/sharedStrings.xml><?xml version="1.0" encoding="utf-8"?>
<sst xmlns="http://schemas.openxmlformats.org/spreadsheetml/2006/main" count="102" uniqueCount="95">
  <si>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</si>
  <si>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</si>
  <si>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</si>
  <si>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</si>
  <si>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</si>
  <si>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</si>
  <si>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</si>
  <si>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</si>
  <si>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</si>
  <si>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</si>
  <si>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</si>
  <si>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</si>
  <si>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</si>
  <si>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</si>
  <si>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</si>
  <si>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</si>
  <si>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</si>
  <si>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</si>
  <si>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</si>
  <si>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</si>
  <si>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</si>
  <si>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</si>
  <si>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</si>
  <si>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</si>
  <si>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</si>
  <si>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</si>
  <si>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</si>
  <si>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</si>
  <si>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</si>
  <si>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</si>
  <si>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</si>
  <si>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</si>
  <si>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</si>
  <si>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</si>
  <si>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</si>
  <si>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</si>
  <si>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</si>
  <si>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</si>
  <si>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</si>
  <si>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</si>
  <si>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</si>
  <si>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</si>
  <si>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</si>
  <si>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</si>
  <si>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</si>
  <si>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</si>
  <si>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</si>
  <si>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</si>
  <si>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</si>
  <si>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</si>
  <si>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</si>
  <si>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</si>
  <si>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</si>
  <si>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</si>
  <si>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</si>
  <si>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</si>
  <si>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</si>
  <si>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</si>
  <si>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</si>
  <si>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</si>
  <si>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</si>
  <si>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</si>
  <si>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</si>
  <si>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　建物減価償却累計額</t>
  </si>
  <si>
    <t>　役員退職慰労引当金</t>
  </si>
  <si>
    <t>その他の固定資産</t>
  </si>
  <si>
    <t>　長期未払金</t>
  </si>
  <si>
    <t>　長期預り金</t>
  </si>
  <si>
    <t>　その他の固定負債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</si>
  <si>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</si>
  <si>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</si>
  <si>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</si>
  <si>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</si>
  <si>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</si>
  <si>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</si>
  <si>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</si>
  <si>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国庫補助金等特別積立金</t>
  </si>
  <si>
    <t>　建設仮勘定</t>
  </si>
  <si>
    <t>その他の積立金</t>
  </si>
  <si>
    <t>　有形リース資産</t>
  </si>
  <si>
    <t>次期繰越活動増減差額</t>
  </si>
  <si>
    <t>　権利</t>
  </si>
  <si>
    <t>（うち当期活動増減差額）</t>
  </si>
  <si>
    <t>　ソフトウェア</t>
  </si>
  <si>
    <t>　無形リース資産</t>
  </si>
  <si>
    <t>　（何）減価償却累計額</t>
  </si>
  <si>
    <t>　長期貸付金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</si>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</sst>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AC6F15E7-F8F6-43F2-889B-5000C7D5122B}"/>
    <cellStyle name="標準 3" xfId="2" xr:uid="{B31E6F1E-4A14-400D-94C1-49BA77A07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F59E-1400-41FC-9190-FCCC2EBD1D76}">
  <sheetPr>
    <pageSetUpPr fitToPage="1"/>
  </sheetPr>
  <dimension ref="B1:I60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71817376</v>
      </c>
      <c r="D9" s="16">
        <f>+D10+D11+D12+D13+D14+D15+D16+D17+D18+D19+D20+D21+D22+D23+D24+D25+D26+D27+D28+D29+D30-ABS(D31)</f>
        <v>96691320</v>
      </c>
      <c r="E9" s="15">
        <f>C9-D9</f>
        <v>-24873944</v>
      </c>
      <c r="F9" s="14" t="s">
        <v>10</v>
      </c>
      <c r="G9" s="15">
        <f>+G10+G11+G12+G13+G14+G15+G16+G17+G18+G19+G20+G21+G22+G23+G24+G25+G26+G27</f>
        <v>2743038</v>
      </c>
      <c r="H9" s="16">
        <f>+H10+H11+H12+H13+H14+H15+H16+H17+H18+H19+H20+H21+H22+H23+H24+H25+H26+H27</f>
        <v>2096287</v>
      </c>
      <c r="I9" s="15">
        <f>G9-H9</f>
        <v>646751</v>
      </c>
    </row>
    <row r="10" spans="2:9" x14ac:dyDescent="0.4">
      <c r="B10" s="17" t="s">
        <v>11</v>
      </c>
      <c r="C10" s="18">
        <v>34924482</v>
      </c>
      <c r="D10" s="19">
        <v>62211036</v>
      </c>
      <c r="E10" s="18">
        <f t="shared" ref="E10:E60" si="0">C10-D10</f>
        <v>-27286554</v>
      </c>
      <c r="F10" s="17" t="s">
        <v>12</v>
      </c>
      <c r="G10" s="18"/>
      <c r="H10" s="19"/>
      <c r="I10" s="18">
        <f t="shared" ref="I10:I60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759654</v>
      </c>
      <c r="H11" s="22">
        <v>782143</v>
      </c>
      <c r="I11" s="21">
        <f t="shared" si="1"/>
        <v>-22489</v>
      </c>
    </row>
    <row r="12" spans="2:9" x14ac:dyDescent="0.4">
      <c r="B12" s="20" t="s">
        <v>15</v>
      </c>
      <c r="C12" s="21">
        <v>35689270</v>
      </c>
      <c r="D12" s="22">
        <v>33530735</v>
      </c>
      <c r="E12" s="21">
        <f t="shared" si="0"/>
        <v>2158535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>
        <v>210315</v>
      </c>
      <c r="D13" s="22">
        <v>82350</v>
      </c>
      <c r="E13" s="21">
        <f t="shared" si="0"/>
        <v>127965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>
        <v>961109</v>
      </c>
      <c r="D17" s="22">
        <v>843549</v>
      </c>
      <c r="E17" s="21">
        <f t="shared" si="0"/>
        <v>117560</v>
      </c>
      <c r="F17" s="20" t="s">
        <v>26</v>
      </c>
      <c r="G17" s="21">
        <v>1983384</v>
      </c>
      <c r="H17" s="22">
        <v>1314144</v>
      </c>
      <c r="I17" s="21">
        <f t="shared" si="1"/>
        <v>669240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32200</v>
      </c>
      <c r="D24" s="22">
        <v>23650</v>
      </c>
      <c r="E24" s="21">
        <f t="shared" si="0"/>
        <v>8550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+C39</f>
        <v>362724691</v>
      </c>
      <c r="D32" s="16">
        <f>+D33 +D39</f>
        <v>358298334</v>
      </c>
      <c r="E32" s="15">
        <f t="shared" si="0"/>
        <v>4426357</v>
      </c>
      <c r="F32" s="14" t="s">
        <v>52</v>
      </c>
      <c r="G32" s="15">
        <f>+G33+G34+G35+G36+G37+G38+G39+G40+G41</f>
        <v>104897814</v>
      </c>
      <c r="H32" s="16">
        <f>+H33+H34+H35+H36+H37+H38+H39+H40+H41</f>
        <v>114769848</v>
      </c>
      <c r="I32" s="15">
        <f t="shared" si="1"/>
        <v>-9872034</v>
      </c>
    </row>
    <row r="33" spans="2:9" x14ac:dyDescent="0.4">
      <c r="B33" s="14" t="s">
        <v>53</v>
      </c>
      <c r="C33" s="15">
        <f>+C34+C35+C36+C37-ABS(C38)</f>
        <v>340773598</v>
      </c>
      <c r="D33" s="16">
        <f>+D34+D35+D36+D37-ABS(D38)</f>
        <v>335840319</v>
      </c>
      <c r="E33" s="15">
        <f t="shared" si="0"/>
        <v>4933279</v>
      </c>
      <c r="F33" s="17" t="s">
        <v>54</v>
      </c>
      <c r="G33" s="18">
        <v>100638000</v>
      </c>
      <c r="H33" s="19">
        <v>111594000</v>
      </c>
      <c r="I33" s="18">
        <f t="shared" si="1"/>
        <v>-10956000</v>
      </c>
    </row>
    <row r="34" spans="2:9" x14ac:dyDescent="0.4">
      <c r="B34" s="17" t="s">
        <v>55</v>
      </c>
      <c r="C34" s="18">
        <v>52752187</v>
      </c>
      <c r="D34" s="19">
        <v>41013648</v>
      </c>
      <c r="E34" s="18">
        <f t="shared" si="0"/>
        <v>11738539</v>
      </c>
      <c r="F34" s="20" t="s">
        <v>56</v>
      </c>
      <c r="G34" s="21"/>
      <c r="H34" s="22"/>
      <c r="I34" s="21">
        <f t="shared" si="1"/>
        <v>0</v>
      </c>
    </row>
    <row r="35" spans="2:9" x14ac:dyDescent="0.4">
      <c r="B35" s="20" t="s">
        <v>57</v>
      </c>
      <c r="C35" s="21">
        <v>278021411</v>
      </c>
      <c r="D35" s="22">
        <v>284826671</v>
      </c>
      <c r="E35" s="21">
        <f t="shared" si="0"/>
        <v>-6805260</v>
      </c>
      <c r="F35" s="20" t="s">
        <v>58</v>
      </c>
      <c r="G35" s="21">
        <v>4259814</v>
      </c>
      <c r="H35" s="22">
        <v>3175848</v>
      </c>
      <c r="I35" s="21">
        <f t="shared" si="1"/>
        <v>1083966</v>
      </c>
    </row>
    <row r="36" spans="2:9" x14ac:dyDescent="0.4">
      <c r="B36" s="20" t="s">
        <v>59</v>
      </c>
      <c r="C36" s="21">
        <v>10000000</v>
      </c>
      <c r="D36" s="22">
        <v>10000000</v>
      </c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/>
      <c r="H37" s="22"/>
      <c r="I37" s="21">
        <f t="shared" si="1"/>
        <v>0</v>
      </c>
    </row>
    <row r="38" spans="2:9" x14ac:dyDescent="0.4">
      <c r="B38" s="23" t="s">
        <v>63</v>
      </c>
      <c r="C38" s="24"/>
      <c r="D38" s="25"/>
      <c r="E38" s="24">
        <f t="shared" si="0"/>
        <v>0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14" t="s">
        <v>65</v>
      </c>
      <c r="C39" s="15">
        <f>+C40+C41+C42+C43+C44+C45+C46+C47+C48+C49+C50-ABS(C51)+C52+C53+C54+C55+C56+C57+C58-ABS(C59)</f>
        <v>21951093</v>
      </c>
      <c r="D39" s="16">
        <f>+D40+D41+D42+D43+D44+D45+D46+D47+D48+D49+D50-ABS(D51)+D52+D53+D54+D55+D56+D57+D58-ABS(D59)</f>
        <v>22458015</v>
      </c>
      <c r="E39" s="15">
        <f t="shared" si="0"/>
        <v>-506922</v>
      </c>
      <c r="F39" s="20" t="s">
        <v>66</v>
      </c>
      <c r="G39" s="21"/>
      <c r="H39" s="22"/>
      <c r="I39" s="21">
        <f t="shared" si="1"/>
        <v>0</v>
      </c>
    </row>
    <row r="40" spans="2:9" x14ac:dyDescent="0.4">
      <c r="B40" s="17" t="s">
        <v>55</v>
      </c>
      <c r="C40" s="18"/>
      <c r="D40" s="19"/>
      <c r="E40" s="18">
        <f t="shared" si="0"/>
        <v>0</v>
      </c>
      <c r="F40" s="20" t="s">
        <v>67</v>
      </c>
      <c r="G40" s="21"/>
      <c r="H40" s="22"/>
      <c r="I40" s="21">
        <f t="shared" si="1"/>
        <v>0</v>
      </c>
    </row>
    <row r="41" spans="2:9" x14ac:dyDescent="0.4">
      <c r="B41" s="20" t="s">
        <v>57</v>
      </c>
      <c r="C41" s="21"/>
      <c r="D41" s="22"/>
      <c r="E41" s="21">
        <f t="shared" si="0"/>
        <v>0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69</v>
      </c>
      <c r="C42" s="21">
        <v>3772239</v>
      </c>
      <c r="D42" s="22">
        <v>11173519</v>
      </c>
      <c r="E42" s="21">
        <f t="shared" si="0"/>
        <v>-7401280</v>
      </c>
      <c r="F42" s="14" t="s">
        <v>70</v>
      </c>
      <c r="G42" s="15">
        <f>+G9 +G32</f>
        <v>107640852</v>
      </c>
      <c r="H42" s="15">
        <f>+H9 +H32</f>
        <v>116866135</v>
      </c>
      <c r="I42" s="15">
        <f t="shared" si="1"/>
        <v>-9225283</v>
      </c>
    </row>
    <row r="43" spans="2:9" x14ac:dyDescent="0.4">
      <c r="B43" s="20" t="s">
        <v>71</v>
      </c>
      <c r="C43" s="21">
        <v>8384616</v>
      </c>
      <c r="D43" s="22">
        <v>1941477</v>
      </c>
      <c r="E43" s="21">
        <f t="shared" si="0"/>
        <v>6443139</v>
      </c>
      <c r="F43" s="26" t="s">
        <v>72</v>
      </c>
      <c r="G43" s="27"/>
      <c r="H43" s="27"/>
      <c r="I43" s="28"/>
    </row>
    <row r="44" spans="2:9" x14ac:dyDescent="0.4">
      <c r="B44" s="20" t="s">
        <v>73</v>
      </c>
      <c r="C44" s="21">
        <v>16</v>
      </c>
      <c r="D44" s="22">
        <v>1207167</v>
      </c>
      <c r="E44" s="21">
        <f t="shared" si="0"/>
        <v>-1207151</v>
      </c>
      <c r="F44" s="17" t="s">
        <v>74</v>
      </c>
      <c r="G44" s="18">
        <v>10000000</v>
      </c>
      <c r="H44" s="19">
        <v>10000000</v>
      </c>
      <c r="I44" s="18">
        <f t="shared" si="1"/>
        <v>0</v>
      </c>
    </row>
    <row r="45" spans="2:9" x14ac:dyDescent="0.4">
      <c r="B45" s="20" t="s">
        <v>75</v>
      </c>
      <c r="C45" s="21">
        <v>2361430</v>
      </c>
      <c r="D45" s="22">
        <v>2350455</v>
      </c>
      <c r="E45" s="21">
        <f t="shared" si="0"/>
        <v>10975</v>
      </c>
      <c r="F45" s="20" t="s">
        <v>76</v>
      </c>
      <c r="G45" s="21"/>
      <c r="H45" s="22"/>
      <c r="I45" s="21">
        <f t="shared" si="1"/>
        <v>0</v>
      </c>
    </row>
    <row r="46" spans="2:9" x14ac:dyDescent="0.4">
      <c r="B46" s="20" t="s">
        <v>77</v>
      </c>
      <c r="C46" s="21"/>
      <c r="D46" s="22"/>
      <c r="E46" s="21">
        <f t="shared" si="0"/>
        <v>0</v>
      </c>
      <c r="F46" s="20" t="s">
        <v>78</v>
      </c>
      <c r="G46" s="21"/>
      <c r="H46" s="22"/>
      <c r="I46" s="21">
        <f t="shared" si="1"/>
        <v>0</v>
      </c>
    </row>
    <row r="47" spans="2:9" x14ac:dyDescent="0.4">
      <c r="B47" s="20" t="s">
        <v>79</v>
      </c>
      <c r="C47" s="21">
        <v>6658169</v>
      </c>
      <c r="D47" s="22">
        <v>4836051</v>
      </c>
      <c r="E47" s="21">
        <f t="shared" si="0"/>
        <v>1822118</v>
      </c>
      <c r="F47" s="20" t="s">
        <v>80</v>
      </c>
      <c r="G47" s="21">
        <v>316901215</v>
      </c>
      <c r="H47" s="22">
        <v>328123519</v>
      </c>
      <c r="I47" s="21">
        <f t="shared" si="1"/>
        <v>-11222304</v>
      </c>
    </row>
    <row r="48" spans="2:9" x14ac:dyDescent="0.4">
      <c r="B48" s="20" t="s">
        <v>81</v>
      </c>
      <c r="C48" s="21">
        <v>211454</v>
      </c>
      <c r="D48" s="22">
        <v>256678</v>
      </c>
      <c r="E48" s="21">
        <f t="shared" si="0"/>
        <v>-45224</v>
      </c>
      <c r="F48" s="20" t="s">
        <v>82</v>
      </c>
      <c r="G48" s="21">
        <v>-11222304</v>
      </c>
      <c r="H48" s="22">
        <v>-4975304</v>
      </c>
      <c r="I48" s="21">
        <f t="shared" si="1"/>
        <v>-6247000</v>
      </c>
    </row>
    <row r="49" spans="2:9" x14ac:dyDescent="0.4">
      <c r="B49" s="20" t="s">
        <v>83</v>
      </c>
      <c r="C49" s="21">
        <v>194249</v>
      </c>
      <c r="D49" s="22">
        <v>323748</v>
      </c>
      <c r="E49" s="21">
        <f t="shared" si="0"/>
        <v>-129499</v>
      </c>
      <c r="F49" s="20"/>
      <c r="G49" s="21"/>
      <c r="H49" s="21"/>
      <c r="I49" s="21"/>
    </row>
    <row r="50" spans="2:9" x14ac:dyDescent="0.4">
      <c r="B50" s="20" t="s">
        <v>84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85</v>
      </c>
      <c r="C51" s="21"/>
      <c r="D51" s="22"/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61</v>
      </c>
      <c r="C52" s="21"/>
      <c r="D52" s="22"/>
      <c r="E52" s="21">
        <f t="shared" si="0"/>
        <v>0</v>
      </c>
      <c r="F52" s="20"/>
      <c r="G52" s="21"/>
      <c r="H52" s="21"/>
      <c r="I52" s="21"/>
    </row>
    <row r="53" spans="2:9" x14ac:dyDescent="0.4">
      <c r="B53" s="20" t="s">
        <v>86</v>
      </c>
      <c r="C53" s="21"/>
      <c r="D53" s="22"/>
      <c r="E53" s="21">
        <f t="shared" si="0"/>
        <v>0</v>
      </c>
      <c r="F53" s="20"/>
      <c r="G53" s="21"/>
      <c r="H53" s="21"/>
      <c r="I53" s="21"/>
    </row>
    <row r="54" spans="2:9" x14ac:dyDescent="0.4">
      <c r="B54" s="20" t="s">
        <v>87</v>
      </c>
      <c r="C54" s="21"/>
      <c r="D54" s="22"/>
      <c r="E54" s="21">
        <f t="shared" si="0"/>
        <v>0</v>
      </c>
      <c r="F54" s="20"/>
      <c r="G54" s="21"/>
      <c r="H54" s="21"/>
      <c r="I54" s="21"/>
    </row>
    <row r="55" spans="2:9" x14ac:dyDescent="0.4">
      <c r="B55" s="20" t="s">
        <v>88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89</v>
      </c>
      <c r="C56" s="21">
        <v>250000</v>
      </c>
      <c r="D56" s="22">
        <v>250000</v>
      </c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90</v>
      </c>
      <c r="C57" s="21">
        <v>118920</v>
      </c>
      <c r="D57" s="22">
        <v>118920</v>
      </c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91</v>
      </c>
      <c r="C58" s="21"/>
      <c r="D58" s="22"/>
      <c r="E58" s="21">
        <f t="shared" si="0"/>
        <v>0</v>
      </c>
      <c r="F58" s="23"/>
      <c r="G58" s="24"/>
      <c r="H58" s="24"/>
      <c r="I58" s="24"/>
    </row>
    <row r="59" spans="2:9" x14ac:dyDescent="0.4">
      <c r="B59" s="23" t="s">
        <v>50</v>
      </c>
      <c r="C59" s="24"/>
      <c r="D59" s="25"/>
      <c r="E59" s="24">
        <f t="shared" si="0"/>
        <v>0</v>
      </c>
      <c r="F59" s="14" t="s">
        <v>92</v>
      </c>
      <c r="G59" s="15">
        <f>+G44 +G45 +G46 +G47</f>
        <v>326901215</v>
      </c>
      <c r="H59" s="15">
        <f>+H44 +H45 +H46 +H47</f>
        <v>338123519</v>
      </c>
      <c r="I59" s="15">
        <f t="shared" si="1"/>
        <v>-11222304</v>
      </c>
    </row>
    <row r="60" spans="2:9" x14ac:dyDescent="0.4">
      <c r="B60" s="14" t="s">
        <v>93</v>
      </c>
      <c r="C60" s="15">
        <f>+C9 +C32</f>
        <v>434542067</v>
      </c>
      <c r="D60" s="15">
        <f>+D9 +D32</f>
        <v>454989654</v>
      </c>
      <c r="E60" s="15">
        <f t="shared" si="0"/>
        <v>-20447587</v>
      </c>
      <c r="F60" s="29" t="s">
        <v>94</v>
      </c>
      <c r="G60" s="30">
        <f>+G42 +G59</f>
        <v>434542067</v>
      </c>
      <c r="H60" s="30">
        <f>+H42 +H59</f>
        <v>454989654</v>
      </c>
      <c r="I60" s="30">
        <f t="shared" si="1"/>
        <v>-20447587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&amp;L社会福祉法人　身障者ポニーの会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2021-06-03T08:31:02Z</dcterms:created>
  <dcterms:modified xsi:type="dcterms:W3CDTF">2021-06-03T08:31:03Z</dcterms:modified>
</cp:coreProperties>
</file>