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F:\経理（決算関係）\"/>
    </mc:Choice>
  </mc:AlternateContent>
  <xr:revisionPtr revIDLastSave="0" documentId="13_ncr:1_{E7FB8BC5-233B-4677-9764-D1FDAB8AAF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総括表" sheetId="1" r:id="rId1"/>
    <sheet name="内訳表" sheetId="8" r:id="rId2"/>
    <sheet name="予算（案）の概要" sheetId="7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8" l="1"/>
  <c r="N42" i="8"/>
  <c r="O42" i="8"/>
  <c r="L42" i="8"/>
  <c r="N42" i="1"/>
  <c r="O42" i="1"/>
  <c r="M42" i="1"/>
  <c r="M39" i="8"/>
  <c r="N39" i="8"/>
  <c r="O39" i="8"/>
  <c r="L39" i="8"/>
  <c r="O38" i="8"/>
  <c r="N39" i="1"/>
  <c r="M39" i="1"/>
  <c r="O38" i="1"/>
  <c r="O39" i="1" s="1"/>
  <c r="O20" i="8"/>
  <c r="M35" i="1"/>
  <c r="M36" i="1"/>
  <c r="M40" i="1"/>
  <c r="M41" i="1"/>
  <c r="N11" i="1"/>
  <c r="L18" i="8"/>
  <c r="O17" i="8"/>
  <c r="M17" i="1" s="1"/>
  <c r="O17" i="1" s="1"/>
  <c r="O16" i="8"/>
  <c r="M16" i="1" s="1"/>
  <c r="O16" i="1" s="1"/>
  <c r="O34" i="8"/>
  <c r="N18" i="1"/>
  <c r="N14" i="1"/>
  <c r="O14" i="1"/>
  <c r="O18" i="1" l="1"/>
  <c r="M34" i="1"/>
  <c r="O34" i="1" s="1"/>
  <c r="O10" i="8"/>
  <c r="M10" i="1" s="1"/>
  <c r="O10" i="1" s="1"/>
  <c r="M31" i="8"/>
  <c r="N31" i="8"/>
  <c r="O31" i="8"/>
  <c r="M31" i="1" s="1"/>
  <c r="L31" i="8"/>
  <c r="M21" i="8"/>
  <c r="N21" i="8"/>
  <c r="N22" i="8"/>
  <c r="M18" i="8"/>
  <c r="N18" i="8"/>
  <c r="M14" i="8"/>
  <c r="N14" i="8"/>
  <c r="O14" i="8"/>
  <c r="M14" i="1" s="1"/>
  <c r="L14" i="8"/>
  <c r="O9" i="8"/>
  <c r="M9" i="1" s="1"/>
  <c r="O9" i="1" s="1"/>
  <c r="L21" i="8"/>
  <c r="M11" i="8"/>
  <c r="N11" i="8"/>
  <c r="L11" i="8"/>
  <c r="O27" i="8"/>
  <c r="O28" i="8"/>
  <c r="O26" i="8"/>
  <c r="O20" i="1"/>
  <c r="O8" i="8"/>
  <c r="M8" i="1" s="1"/>
  <c r="O8" i="1" s="1"/>
  <c r="O7" i="8"/>
  <c r="M29" i="8"/>
  <c r="N29" i="1"/>
  <c r="N21" i="1"/>
  <c r="N29" i="8"/>
  <c r="H3" i="3"/>
  <c r="H15" i="3"/>
  <c r="H23" i="3"/>
  <c r="H29" i="3"/>
  <c r="I3" i="3"/>
  <c r="J3" i="3" s="1"/>
  <c r="I15" i="3"/>
  <c r="I23" i="3"/>
  <c r="J23" i="3"/>
  <c r="M23" i="3" s="1"/>
  <c r="I29" i="3"/>
  <c r="J29" i="3" s="1"/>
  <c r="L3" i="3"/>
  <c r="L15" i="3"/>
  <c r="L29" i="3"/>
  <c r="L32" i="3" s="1"/>
  <c r="J31" i="3"/>
  <c r="M31" i="3"/>
  <c r="J30" i="3"/>
  <c r="M30" i="3"/>
  <c r="J28" i="3"/>
  <c r="M28" i="3"/>
  <c r="J27" i="3"/>
  <c r="M27" i="3"/>
  <c r="J26" i="3"/>
  <c r="M26" i="3"/>
  <c r="J25" i="3"/>
  <c r="M25" i="3"/>
  <c r="J24" i="3"/>
  <c r="M24" i="3"/>
  <c r="J22" i="3"/>
  <c r="M22" i="3"/>
  <c r="J21" i="3"/>
  <c r="M21" i="3"/>
  <c r="J20" i="3"/>
  <c r="M20" i="3"/>
  <c r="J19" i="3"/>
  <c r="M19" i="3"/>
  <c r="J18" i="3"/>
  <c r="M18" i="3"/>
  <c r="J17" i="3"/>
  <c r="M17" i="3"/>
  <c r="J16" i="3"/>
  <c r="M16" i="3"/>
  <c r="J14" i="3"/>
  <c r="M14" i="3"/>
  <c r="J13" i="3"/>
  <c r="M13" i="3"/>
  <c r="J12" i="3"/>
  <c r="M12" i="3"/>
  <c r="J11" i="3"/>
  <c r="M11" i="3"/>
  <c r="J10" i="3"/>
  <c r="M10" i="3"/>
  <c r="J9" i="3"/>
  <c r="M9" i="3"/>
  <c r="J8" i="3"/>
  <c r="M8" i="3"/>
  <c r="J7" i="3"/>
  <c r="M7" i="3"/>
  <c r="J6" i="3"/>
  <c r="M6" i="3"/>
  <c r="J5" i="3"/>
  <c r="M5" i="3"/>
  <c r="J4" i="3"/>
  <c r="M4" i="3"/>
  <c r="L29" i="8"/>
  <c r="M26" i="1" l="1"/>
  <c r="O26" i="1" s="1"/>
  <c r="M28" i="1"/>
  <c r="O28" i="1" s="1"/>
  <c r="M27" i="1"/>
  <c r="O27" i="1" s="1"/>
  <c r="O18" i="8"/>
  <c r="M18" i="1" s="1"/>
  <c r="M29" i="3"/>
  <c r="M3" i="3"/>
  <c r="H32" i="3"/>
  <c r="M7" i="1"/>
  <c r="O7" i="1" s="1"/>
  <c r="L22" i="8"/>
  <c r="L23" i="8" s="1"/>
  <c r="N32" i="8"/>
  <c r="N43" i="8" s="1"/>
  <c r="O21" i="8"/>
  <c r="M32" i="8"/>
  <c r="M43" i="8" s="1"/>
  <c r="N23" i="8"/>
  <c r="O11" i="8"/>
  <c r="M11" i="1" s="1"/>
  <c r="O11" i="1" s="1"/>
  <c r="L32" i="8"/>
  <c r="L43" i="8" s="1"/>
  <c r="I32" i="3"/>
  <c r="J32" i="3" s="1"/>
  <c r="M32" i="3" s="1"/>
  <c r="J15" i="3"/>
  <c r="M15" i="3" s="1"/>
  <c r="O31" i="1"/>
  <c r="N22" i="1"/>
  <c r="N23" i="1" s="1"/>
  <c r="M22" i="8"/>
  <c r="M23" i="8" s="1"/>
  <c r="O29" i="8"/>
  <c r="N32" i="1"/>
  <c r="N43" i="1" s="1"/>
  <c r="M29" i="1" l="1"/>
  <c r="O29" i="1" s="1"/>
  <c r="M21" i="1"/>
  <c r="O21" i="1" s="1"/>
  <c r="O32" i="8"/>
  <c r="O23" i="8"/>
  <c r="O22" i="8"/>
  <c r="M22" i="1" l="1"/>
  <c r="O22" i="1" s="1"/>
  <c r="M23" i="1"/>
  <c r="O23" i="1" s="1"/>
  <c r="O43" i="8"/>
  <c r="M43" i="1" s="1"/>
  <c r="M32" i="1"/>
  <c r="O32" i="1"/>
  <c r="O43" i="1" s="1"/>
</calcChain>
</file>

<file path=xl/sharedStrings.xml><?xml version="1.0" encoding="utf-8"?>
<sst xmlns="http://schemas.openxmlformats.org/spreadsheetml/2006/main" count="159" uniqueCount="113">
  <si>
    <t>一般会計</t>
    <rPh sb="0" eb="2">
      <t>イッパン</t>
    </rPh>
    <rPh sb="2" eb="4">
      <t>カイケイ</t>
    </rPh>
    <phoneticPr fontId="2"/>
  </si>
  <si>
    <t>調査指導研修費</t>
    <rPh sb="0" eb="2">
      <t>チョウサ</t>
    </rPh>
    <rPh sb="2" eb="4">
      <t>シドウ</t>
    </rPh>
    <rPh sb="4" eb="7">
      <t>ケンシュウヒ</t>
    </rPh>
    <phoneticPr fontId="2"/>
  </si>
  <si>
    <t>各種防犯大会費</t>
    <rPh sb="0" eb="2">
      <t>カクシュ</t>
    </rPh>
    <rPh sb="2" eb="4">
      <t>ボウハン</t>
    </rPh>
    <rPh sb="4" eb="6">
      <t>タイカイ</t>
    </rPh>
    <rPh sb="6" eb="7">
      <t>ヒ</t>
    </rPh>
    <phoneticPr fontId="2"/>
  </si>
  <si>
    <t>防犯活動助成費</t>
    <rPh sb="0" eb="2">
      <t>ボウハン</t>
    </rPh>
    <rPh sb="2" eb="4">
      <t>カツドウ</t>
    </rPh>
    <rPh sb="4" eb="7">
      <t>ジョセイヒ</t>
    </rPh>
    <phoneticPr fontId="2"/>
  </si>
  <si>
    <t>全国防犯運動経費</t>
    <rPh sb="0" eb="2">
      <t>ゼンコク</t>
    </rPh>
    <rPh sb="2" eb="4">
      <t>ボウハン</t>
    </rPh>
    <rPh sb="4" eb="6">
      <t>ウンドウ</t>
    </rPh>
    <rPh sb="6" eb="8">
      <t>ケイヒ</t>
    </rPh>
    <phoneticPr fontId="2"/>
  </si>
  <si>
    <t>広　　 報　　 費</t>
    <rPh sb="0" eb="1">
      <t>ヒロ</t>
    </rPh>
    <rPh sb="4" eb="5">
      <t>ホウ</t>
    </rPh>
    <rPh sb="8" eb="9">
      <t>ヒ</t>
    </rPh>
    <phoneticPr fontId="2"/>
  </si>
  <si>
    <t>通 信 運 搬 費</t>
    <rPh sb="0" eb="1">
      <t>ツウ</t>
    </rPh>
    <rPh sb="2" eb="3">
      <t>シン</t>
    </rPh>
    <rPh sb="4" eb="5">
      <t>ウン</t>
    </rPh>
    <rPh sb="6" eb="7">
      <t>ハコ</t>
    </rPh>
    <rPh sb="8" eb="9">
      <t>ヒ</t>
    </rPh>
    <phoneticPr fontId="2"/>
  </si>
  <si>
    <t>調査資料作成費</t>
    <rPh sb="0" eb="2">
      <t>チョウサ</t>
    </rPh>
    <rPh sb="2" eb="4">
      <t>シリョウ</t>
    </rPh>
    <rPh sb="4" eb="6">
      <t>サクセイ</t>
    </rPh>
    <rPh sb="6" eb="7">
      <t>ヒ</t>
    </rPh>
    <phoneticPr fontId="2"/>
  </si>
  <si>
    <t>各種研修会参加費</t>
    <rPh sb="0" eb="2">
      <t>カクシュ</t>
    </rPh>
    <rPh sb="2" eb="5">
      <t>ケンシュウカイ</t>
    </rPh>
    <rPh sb="5" eb="8">
      <t>サンカヒ</t>
    </rPh>
    <phoneticPr fontId="2"/>
  </si>
  <si>
    <t>会議及び懇話会費</t>
    <rPh sb="0" eb="2">
      <t>カイギ</t>
    </rPh>
    <rPh sb="2" eb="3">
      <t>オヨ</t>
    </rPh>
    <rPh sb="4" eb="7">
      <t>コンワカイ</t>
    </rPh>
    <rPh sb="7" eb="8">
      <t>ヒ</t>
    </rPh>
    <phoneticPr fontId="2"/>
  </si>
  <si>
    <t>活　動　費</t>
    <rPh sb="0" eb="1">
      <t>カツ</t>
    </rPh>
    <rPh sb="2" eb="3">
      <t>ドウ</t>
    </rPh>
    <rPh sb="4" eb="5">
      <t>ヒ</t>
    </rPh>
    <phoneticPr fontId="2"/>
  </si>
  <si>
    <t>表　　 彰　　 費</t>
    <rPh sb="0" eb="1">
      <t>ヒョウ</t>
    </rPh>
    <rPh sb="4" eb="5">
      <t>アキラ</t>
    </rPh>
    <rPh sb="8" eb="9">
      <t>ヒ</t>
    </rPh>
    <phoneticPr fontId="2"/>
  </si>
  <si>
    <t>管　理　費</t>
    <rPh sb="0" eb="1">
      <t>カン</t>
    </rPh>
    <rPh sb="2" eb="3">
      <t>リ</t>
    </rPh>
    <rPh sb="4" eb="5">
      <t>ヒ</t>
    </rPh>
    <phoneticPr fontId="2"/>
  </si>
  <si>
    <t>定 期 総 会 費</t>
    <rPh sb="0" eb="1">
      <t>サダム</t>
    </rPh>
    <rPh sb="2" eb="3">
      <t>キ</t>
    </rPh>
    <rPh sb="4" eb="5">
      <t>フサ</t>
    </rPh>
    <rPh sb="6" eb="7">
      <t>カイ</t>
    </rPh>
    <rPh sb="8" eb="9">
      <t>ヒ</t>
    </rPh>
    <phoneticPr fontId="2"/>
  </si>
  <si>
    <t>役員会費</t>
    <rPh sb="0" eb="2">
      <t>ヤクイン</t>
    </rPh>
    <rPh sb="2" eb="4">
      <t>カイヒ</t>
    </rPh>
    <phoneticPr fontId="2"/>
  </si>
  <si>
    <t>会議旅費</t>
    <rPh sb="0" eb="2">
      <t>カイギ</t>
    </rPh>
    <rPh sb="2" eb="4">
      <t>リョヒ</t>
    </rPh>
    <phoneticPr fontId="2"/>
  </si>
  <si>
    <t>賃借料</t>
    <rPh sb="0" eb="3">
      <t>チンシャクリョウ</t>
    </rPh>
    <phoneticPr fontId="2"/>
  </si>
  <si>
    <t>事務費</t>
    <rPh sb="0" eb="3">
      <t>ジムヒ</t>
    </rPh>
    <phoneticPr fontId="2"/>
  </si>
  <si>
    <t>分担金</t>
    <rPh sb="0" eb="3">
      <t>ブンタンキン</t>
    </rPh>
    <phoneticPr fontId="2"/>
  </si>
  <si>
    <t>人　件　費</t>
    <rPh sb="0" eb="1">
      <t>ヒト</t>
    </rPh>
    <rPh sb="2" eb="3">
      <t>ケン</t>
    </rPh>
    <rPh sb="4" eb="5">
      <t>ヒ</t>
    </rPh>
    <phoneticPr fontId="2"/>
  </si>
  <si>
    <t>給料</t>
    <rPh sb="0" eb="2">
      <t>キュウリョウ</t>
    </rPh>
    <phoneticPr fontId="2"/>
  </si>
  <si>
    <t>通勤手当</t>
    <rPh sb="0" eb="2">
      <t>ツウキン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</si>
  <si>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</si>
  <si>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共済費</t>
    <rPh sb="0" eb="2">
      <t>キョウサイ</t>
    </rPh>
    <rPh sb="2" eb="3">
      <t>ヒ</t>
    </rPh>
    <phoneticPr fontId="2"/>
  </si>
  <si>
    <t>合　　計</t>
    <rPh sb="0" eb="1">
      <t>ゴウ</t>
    </rPh>
    <rPh sb="3" eb="4">
      <t>ケイ</t>
    </rPh>
    <phoneticPr fontId="2"/>
  </si>
  <si>
    <t>特定預金支出</t>
    <rPh sb="0" eb="2">
      <t>トクテイ</t>
    </rPh>
    <rPh sb="2" eb="4">
      <t>ヨキン</t>
    </rPh>
    <rPh sb="4" eb="6">
      <t>シシュツ</t>
    </rPh>
    <phoneticPr fontId="2"/>
  </si>
  <si>
    <t>退職給与引当預金</t>
    <rPh sb="0" eb="2">
      <t>タイショク</t>
    </rPh>
    <rPh sb="2" eb="4">
      <t>キュウヨ</t>
    </rPh>
    <rPh sb="4" eb="6">
      <t>ヒキアテ</t>
    </rPh>
    <rPh sb="6" eb="8">
      <t>ヨキン</t>
    </rPh>
    <phoneticPr fontId="2"/>
  </si>
  <si>
    <t>支出科目</t>
    <rPh sb="0" eb="2">
      <t>シシュツ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</si>
  <si>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</si>
  <si>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</si>
  <si>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差　違</t>
    <rPh sb="0" eb="1">
      <t>サ</t>
    </rPh>
    <rPh sb="2" eb="3">
      <t>タガ</t>
    </rPh>
    <phoneticPr fontId="2"/>
  </si>
  <si>
    <t>執行済内容</t>
    <rPh sb="0" eb="2">
      <t>シッコウ</t>
    </rPh>
    <rPh sb="2" eb="3">
      <t>ズ</t>
    </rPh>
    <rPh sb="3" eb="5">
      <t>ナイヨウ</t>
    </rPh>
    <phoneticPr fontId="2"/>
  </si>
  <si>
    <t>今後見込額</t>
    <rPh sb="0" eb="2">
      <t>コンゴ</t>
    </rPh>
    <rPh sb="2" eb="4">
      <t>ミコ</t>
    </rPh>
    <rPh sb="4" eb="5">
      <t>ガク</t>
    </rPh>
    <phoneticPr fontId="2"/>
  </si>
  <si>
    <t>過不足額</t>
    <rPh sb="0" eb="3">
      <t>カフソク</t>
    </rPh>
    <rPh sb="3" eb="4">
      <t>ガク</t>
    </rPh>
    <phoneticPr fontId="2"/>
  </si>
  <si>
    <t>執行見込内容</t>
    <rPh sb="0" eb="2">
      <t>シッコウ</t>
    </rPh>
    <rPh sb="2" eb="4">
      <t>ミコ</t>
    </rPh>
    <rPh sb="4" eb="6">
      <t>ナイヨウ</t>
    </rPh>
    <phoneticPr fontId="2"/>
  </si>
  <si>
    <t>防犯対策シリーズ・ストーカー、少年非行防止ポスター・リーフレット、シンナー乱用者の手記</t>
    <rPh sb="0" eb="2">
      <t>ボウハン</t>
    </rPh>
    <rPh sb="2" eb="4">
      <t>タイサク</t>
    </rPh>
    <rPh sb="15" eb="17">
      <t>ショウネン</t>
    </rPh>
    <rPh sb="17" eb="19">
      <t>ヒコウ</t>
    </rPh>
    <rPh sb="19" eb="21">
      <t>ボウシ</t>
    </rPh>
    <rPh sb="37" eb="39">
      <t>ランヨウ</t>
    </rPh>
    <rPh sb="39" eb="40">
      <t>シャ</t>
    </rPh>
    <rPh sb="41" eb="43">
      <t>シュキ</t>
    </rPh>
    <phoneticPr fontId="2"/>
  </si>
  <si>
    <t>ほくとくん少年中道。剣道大会助成</t>
    <rPh sb="5" eb="6">
      <t>ショウ</t>
    </rPh>
    <rPh sb="6" eb="8">
      <t>ネンジュウ</t>
    </rPh>
    <rPh sb="8" eb="9">
      <t>ドウ</t>
    </rPh>
    <rPh sb="10" eb="12">
      <t>ケンドウ</t>
    </rPh>
    <rPh sb="12" eb="14">
      <t>タイカイ</t>
    </rPh>
    <rPh sb="14" eb="16">
      <t>ジョセイ</t>
    </rPh>
    <phoneticPr fontId="2"/>
  </si>
  <si>
    <t>地区防犯協会助成(７０地区)</t>
    <rPh sb="0" eb="2">
      <t>チク</t>
    </rPh>
    <rPh sb="2" eb="4">
      <t>ボウハン</t>
    </rPh>
    <rPh sb="4" eb="6">
      <t>キョウカイ</t>
    </rPh>
    <rPh sb="6" eb="8">
      <t>ジョセイ</t>
    </rPh>
    <rPh sb="11" eb="13">
      <t>チク</t>
    </rPh>
    <phoneticPr fontId="2"/>
  </si>
  <si>
    <t>防犯功労者・団体表彰経費</t>
    <rPh sb="0" eb="2">
      <t>ボウハン</t>
    </rPh>
    <rPh sb="2" eb="5">
      <t>コウロウシャ</t>
    </rPh>
    <rPh sb="6" eb="8">
      <t>ダンタイ</t>
    </rPh>
    <rPh sb="8" eb="10">
      <t>ヒョウショウ</t>
    </rPh>
    <rPh sb="10" eb="12">
      <t>ケイヒ</t>
    </rPh>
    <phoneticPr fontId="2"/>
  </si>
  <si>
    <t>科　　　　　　　目</t>
    <rPh sb="0" eb="1">
      <t>カ</t>
    </rPh>
    <rPh sb="8" eb="9">
      <t>メ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</si>
  <si>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</si>
  <si>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</si>
  <si>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負債合計</t>
    <rPh sb="0" eb="2">
      <t>フサイ</t>
    </rPh>
    <rPh sb="2" eb="4">
      <t>ゴウケイ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</si>
  <si>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</si>
  <si>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</si>
  <si>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基本財産合計</t>
    <rPh sb="0" eb="2">
      <t>キホン</t>
    </rPh>
    <rPh sb="2" eb="4">
      <t>ザイサン</t>
    </rPh>
    <rPh sb="4" eb="6">
      <t>ゴウケイ</t>
    </rPh>
    <phoneticPr fontId="2"/>
  </si>
  <si>
    <t>什器備品</t>
    <rPh sb="0" eb="2">
      <t>ジュウキ</t>
    </rPh>
    <rPh sb="2" eb="4">
      <t>ビヒン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</si>
  <si>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</si>
  <si>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</si>
  <si>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未払金</t>
    <rPh sb="0" eb="3">
      <t>ミハライキン</t>
    </rPh>
    <phoneticPr fontId="2"/>
  </si>
  <si>
    <t>普通預金</t>
    <rPh sb="0" eb="2">
      <t>フツウ</t>
    </rPh>
    <rPh sb="2" eb="4">
      <t>ヨキン</t>
    </rPh>
    <phoneticPr fontId="2"/>
  </si>
  <si>
    <t>特定資産合計</t>
    <rPh sb="0" eb="2">
      <t>トクテイ</t>
    </rPh>
    <rPh sb="2" eb="4">
      <t>シサン</t>
    </rPh>
    <rPh sb="4" eb="6">
      <t>ゴウケイ</t>
    </rPh>
    <phoneticPr fontId="2"/>
  </si>
  <si>
    <t xml:space="preserve">正 味 財 産 合 計  </t>
    <rPh sb="0" eb="1">
      <t>セイ</t>
    </rPh>
    <rPh sb="2" eb="3">
      <t>アジ</t>
    </rPh>
    <rPh sb="4" eb="5">
      <t>ザイ</t>
    </rPh>
    <rPh sb="6" eb="7">
      <t>サン</t>
    </rPh>
    <rPh sb="8" eb="9">
      <t>ゴウ</t>
    </rPh>
    <rPh sb="10" eb="11">
      <t>ケイ</t>
    </rPh>
    <phoneticPr fontId="2"/>
  </si>
  <si>
    <t>Ⅰ　資産の部</t>
    <rPh sb="2" eb="4">
      <t>シサン</t>
    </rPh>
    <rPh sb="5" eb="6">
      <t>ブ</t>
    </rPh>
    <phoneticPr fontId="2"/>
  </si>
  <si>
    <t>１　流動資産</t>
    <rPh sb="2" eb="4">
      <t>リュウドウ</t>
    </rPh>
    <rPh sb="4" eb="6">
      <t>シサン</t>
    </rPh>
    <phoneticPr fontId="2"/>
  </si>
  <si>
    <t>２　固定資産</t>
    <rPh sb="2" eb="6">
      <t>コテイシサン</t>
    </rPh>
    <phoneticPr fontId="2"/>
  </si>
  <si>
    <t>Ⅱ　負債の部</t>
    <rPh sb="2" eb="4">
      <t>フサイ</t>
    </rPh>
    <rPh sb="5" eb="6">
      <t>ブ</t>
    </rPh>
    <phoneticPr fontId="2"/>
  </si>
  <si>
    <t>１　流動負債</t>
    <rPh sb="2" eb="4">
      <t>リュウドウ</t>
    </rPh>
    <rPh sb="4" eb="6">
      <t>フサイ</t>
    </rPh>
    <phoneticPr fontId="2"/>
  </si>
  <si>
    <t>２　固定負債</t>
    <rPh sb="2" eb="4">
      <t>コテイ</t>
    </rPh>
    <rPh sb="4" eb="6">
      <t>フサイ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</si>
  <si>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</si>
  <si>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現　　　金</t>
    <rPh sb="0" eb="1">
      <t>ウツツ</t>
    </rPh>
    <rPh sb="4" eb="5">
      <t>キン</t>
    </rPh>
    <phoneticPr fontId="2"/>
  </si>
  <si>
    <t>公益目的　　　　　事業会計</t>
    <rPh sb="0" eb="2">
      <t>コウエキ</t>
    </rPh>
    <rPh sb="2" eb="4">
      <t>モクテキ</t>
    </rPh>
    <rPh sb="9" eb="11">
      <t>ジギョウ</t>
    </rPh>
    <rPh sb="11" eb="13">
      <t>カイケイ</t>
    </rPh>
    <phoneticPr fontId="2"/>
  </si>
  <si>
    <t>合　　　計</t>
    <rPh sb="0" eb="1">
      <t>ゴウ</t>
    </rPh>
    <rPh sb="4" eb="5">
      <t>ケイ</t>
    </rPh>
    <phoneticPr fontId="2"/>
  </si>
  <si>
    <t>（単位:円）</t>
    <rPh sb="1" eb="3">
      <t>タンイ</t>
    </rPh>
    <rPh sb="4" eb="5">
      <t>エン</t>
    </rPh>
    <phoneticPr fontId="2"/>
  </si>
  <si>
    <t>貸　借　対　照　表　内　訳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rPh sb="10" eb="11">
      <t>ナイ</t>
    </rPh>
    <rPh sb="12" eb="13">
      <t>ヤク</t>
    </rPh>
    <rPh sb="14" eb="15">
      <t>オモテ</t>
    </rPh>
    <phoneticPr fontId="2"/>
  </si>
  <si>
    <t>増　　減</t>
    <rPh sb="0" eb="1">
      <t>ゾウ</t>
    </rPh>
    <rPh sb="3" eb="4">
      <t>ゲン</t>
    </rPh>
    <phoneticPr fontId="2"/>
  </si>
  <si>
    <t>当　年　度</t>
    <rPh sb="0" eb="1">
      <t>トウ</t>
    </rPh>
    <rPh sb="2" eb="3">
      <t>トシ</t>
    </rPh>
    <rPh sb="4" eb="5">
      <t>ド</t>
    </rPh>
    <phoneticPr fontId="2"/>
  </si>
  <si>
    <t>前　年　度</t>
    <rPh sb="0" eb="1">
      <t>マエ</t>
    </rPh>
    <rPh sb="2" eb="3">
      <t>トシ</t>
    </rPh>
    <rPh sb="4" eb="5">
      <t>ド</t>
    </rPh>
    <phoneticPr fontId="2"/>
  </si>
  <si>
    <t>法人会計</t>
    <rPh sb="0" eb="1">
      <t>ホウ</t>
    </rPh>
    <rPh sb="1" eb="2">
      <t>ジン</t>
    </rPh>
    <rPh sb="2" eb="3">
      <t>カイ</t>
    </rPh>
    <rPh sb="3" eb="4">
      <t>ケイ</t>
    </rPh>
    <phoneticPr fontId="2"/>
  </si>
  <si>
    <t>　貸 　借 　対　 照　 表　</t>
    <rPh sb="1" eb="2">
      <t>カシ</t>
    </rPh>
    <rPh sb="4" eb="5">
      <t>シャク</t>
    </rPh>
    <rPh sb="7" eb="8">
      <t>タイ</t>
    </rPh>
    <rPh sb="10" eb="11">
      <t>アキラ</t>
    </rPh>
    <rPh sb="13" eb="14">
      <t>ヒョウ</t>
    </rPh>
    <phoneticPr fontId="2"/>
  </si>
  <si>
    <t>Ⅰ資産の部</t>
    <rPh sb="1" eb="3">
      <t>シサン</t>
    </rPh>
    <rPh sb="4" eb="5">
      <t>ブ</t>
    </rPh>
    <phoneticPr fontId="2"/>
  </si>
  <si>
    <t>Ⅱ負債の部</t>
    <rPh sb="1" eb="3">
      <t>フサイ</t>
    </rPh>
    <rPh sb="4" eb="5">
      <t>ブ</t>
    </rPh>
    <phoneticPr fontId="2"/>
  </si>
  <si>
    <t xml:space="preserve"> </t>
    <phoneticPr fontId="2"/>
  </si>
  <si>
    <t>(うち特定資産への充当額)</t>
    <rPh sb="3" eb="5">
      <t>トクテイ</t>
    </rPh>
    <rPh sb="5" eb="7">
      <t>シサン</t>
    </rPh>
    <rPh sb="9" eb="11">
      <t>ジュウトウ</t>
    </rPh>
    <rPh sb="11" eb="12">
      <t>ガク</t>
    </rPh>
    <phoneticPr fontId="2"/>
  </si>
  <si>
    <t>　</t>
    <phoneticPr fontId="2"/>
  </si>
  <si>
    <t>　什器備品</t>
    <rPh sb="1" eb="3">
      <t>ジュウキ</t>
    </rPh>
    <rPh sb="3" eb="5">
      <t>ビヒン</t>
    </rPh>
    <phoneticPr fontId="2"/>
  </si>
  <si>
    <t>内部取引   消    去</t>
    <rPh sb="0" eb="2">
      <t>ナイブ</t>
    </rPh>
    <rPh sb="2" eb="4">
      <t>トリヒキ</t>
    </rPh>
    <rPh sb="7" eb="8">
      <t>ケ</t>
    </rPh>
    <rPh sb="12" eb="13">
      <t>キョ</t>
    </rPh>
    <phoneticPr fontId="2"/>
  </si>
  <si>
    <t>１　一般正味財産</t>
    <rPh sb="2" eb="4">
      <t>イッパン</t>
    </rPh>
    <rPh sb="4" eb="6">
      <t>ショウミ</t>
    </rPh>
    <rPh sb="6" eb="8">
      <t>ザイサン</t>
    </rPh>
    <phoneticPr fontId="2"/>
  </si>
  <si>
    <t>２　指定正味財産</t>
    <rPh sb="2" eb="4">
      <t>シテイ</t>
    </rPh>
    <rPh sb="4" eb="6">
      <t>ショウミ</t>
    </rPh>
    <rPh sb="6" eb="8">
      <t>ザイサン</t>
    </rPh>
    <phoneticPr fontId="2"/>
  </si>
  <si>
    <t>(　　　 　0)</t>
    <phoneticPr fontId="2"/>
  </si>
  <si>
    <t>(　　　　0)</t>
    <phoneticPr fontId="2"/>
  </si>
  <si>
    <t>(　　　0)</t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</si>
  <si>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</si>
  <si>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(3)その他固定資産</t>
    <rPh sb="5" eb="6">
      <t>タ</t>
    </rPh>
    <rPh sb="6" eb="8">
      <t>コテイ</t>
    </rPh>
    <rPh sb="8" eb="10">
      <t>シサン</t>
    </rPh>
    <phoneticPr fontId="2"/>
  </si>
  <si>
    <t>　その他固定資産合計</t>
    <rPh sb="3" eb="4">
      <t>タ</t>
    </rPh>
    <rPh sb="4" eb="8">
      <t>コテイシサン</t>
    </rPh>
    <rPh sb="8" eb="10">
      <t>ゴウケイ</t>
    </rPh>
    <phoneticPr fontId="2"/>
  </si>
  <si>
    <t>その他固定資産合計</t>
    <rPh sb="2" eb="3">
      <t>タ</t>
    </rPh>
    <rPh sb="3" eb="7">
      <t>コテイシサン</t>
    </rPh>
    <rPh sb="7" eb="9">
      <t>ゴウケイ</t>
    </rPh>
    <phoneticPr fontId="2"/>
  </si>
  <si>
    <t>未収金</t>
    <rPh sb="0" eb="3">
      <t>ミシュウキン</t>
    </rPh>
    <phoneticPr fontId="2"/>
  </si>
  <si>
    <t>前払金</t>
    <rPh sb="0" eb="3">
      <t>マエバライキン</t>
    </rPh>
    <phoneticPr fontId="2"/>
  </si>
  <si>
    <t>未払消費税等</t>
    <rPh sb="0" eb="2">
      <t>ミハラ</t>
    </rPh>
    <rPh sb="2" eb="5">
      <t>ショウヒゼイ</t>
    </rPh>
    <rPh sb="5" eb="6">
      <t>ナド</t>
    </rPh>
    <phoneticPr fontId="2"/>
  </si>
  <si>
    <t>前受金</t>
    <rPh sb="0" eb="3">
      <t>マエウケキン</t>
    </rPh>
    <phoneticPr fontId="2"/>
  </si>
  <si>
    <t>未収金</t>
    <rPh sb="0" eb="3">
      <t>ミシュウキン</t>
    </rPh>
    <phoneticPr fontId="2"/>
  </si>
  <si>
    <t>前払金</t>
    <rPh sb="0" eb="3">
      <t>マエバライキン</t>
    </rPh>
    <phoneticPr fontId="2"/>
  </si>
  <si>
    <t>(        0)</t>
    <phoneticPr fontId="2"/>
  </si>
  <si>
    <t>(うち基本財産への充当額)</t>
    <rPh sb="3" eb="7">
      <t>キホンザイサン</t>
    </rPh>
    <rPh sb="9" eb="11">
      <t>ジュウトウ</t>
    </rPh>
    <rPh sb="11" eb="12">
      <t>ガク</t>
    </rPh>
    <phoneticPr fontId="2"/>
  </si>
  <si>
    <t>(　　　　0)</t>
    <phoneticPr fontId="2"/>
  </si>
  <si>
    <t>0</t>
    <phoneticPr fontId="2"/>
  </si>
  <si>
    <t>令和４年３月３１日現在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</si>
  <si>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現金</t>
    <rPh sb="0" eb="2">
      <t>ゲンキン</t>
    </rPh>
    <phoneticPr fontId="2"/>
  </si>
  <si>
    <t>⑴ 基本財産</t>
    <rPh sb="2" eb="4">
      <t>キホン</t>
    </rPh>
    <rPh sb="4" eb="6">
      <t>ザイサン</t>
    </rPh>
    <phoneticPr fontId="2"/>
  </si>
  <si>
    <t>⑵ 特定資産</t>
    <rPh sb="2" eb="4">
      <t>トクテイ</t>
    </rPh>
    <rPh sb="4" eb="6">
      <t>シサン</t>
    </rPh>
    <phoneticPr fontId="2"/>
  </si>
  <si>
    <t>什器備品取得積立資産</t>
    <rPh sb="0" eb="10">
      <t>ジュウキビヒンシュトクツミタテシサン</t>
    </rPh>
    <phoneticPr fontId="2"/>
  </si>
  <si>
    <t>公益目的事業特定預金</t>
    <rPh sb="0" eb="2">
      <t>コウエキ</t>
    </rPh>
    <rPh sb="2" eb="4">
      <t>モクテキ</t>
    </rPh>
    <rPh sb="4" eb="6">
      <t>ジギョウ</t>
    </rPh>
    <rPh sb="6" eb="8">
      <t>トクテイ</t>
    </rPh>
    <rPh sb="8" eb="10">
      <t>ヨキン</t>
    </rPh>
    <phoneticPr fontId="2"/>
  </si>
  <si>
    <t>(3,294,000)</t>
    <phoneticPr fontId="2"/>
  </si>
  <si>
    <t>⑵　特定資産</t>
    <rPh sb="2" eb="4">
      <t>トクテイ</t>
    </rPh>
    <rPh sb="4" eb="6">
      <t>シサン</t>
    </rPh>
    <phoneticPr fontId="2"/>
  </si>
  <si>
    <t>什器備品取得積立資産</t>
    <rPh sb="0" eb="2">
      <t>ジュウキ</t>
    </rPh>
    <rPh sb="2" eb="4">
      <t>ビヒン</t>
    </rPh>
    <rPh sb="4" eb="6">
      <t>シュトク</t>
    </rPh>
    <rPh sb="6" eb="8">
      <t>ツミタテ</t>
    </rPh>
    <rPh sb="8" eb="10">
      <t>シサン</t>
    </rPh>
    <phoneticPr fontId="2"/>
  </si>
  <si>
    <t>　基本財産合計</t>
    <rPh sb="1" eb="3">
      <t>キホン</t>
    </rPh>
    <rPh sb="3" eb="5">
      <t>ザイサン</t>
    </rPh>
    <rPh sb="5" eb="7">
      <t>ゴウケイ</t>
    </rPh>
    <phoneticPr fontId="2"/>
  </si>
  <si>
    <t>　特定資産合計</t>
    <rPh sb="1" eb="3">
      <t>トクテイ</t>
    </rPh>
    <rPh sb="3" eb="5">
      <t>シサン</t>
    </rPh>
    <rPh sb="5" eb="7">
      <t>ゴウケイ</t>
    </rPh>
    <phoneticPr fontId="2"/>
  </si>
  <si>
    <t>公益目的事業特定預金</t>
    <rPh sb="0" eb="6">
      <t>コウエキモクテキジギョウ</t>
    </rPh>
    <rPh sb="6" eb="10">
      <t>トクテイヨキン</t>
    </rPh>
    <phoneticPr fontId="2"/>
  </si>
  <si>
    <t>⑶　その他固定資産</t>
    <rPh sb="4" eb="5">
      <t>タ</t>
    </rPh>
    <rPh sb="5" eb="7">
      <t>コテイ</t>
    </rPh>
    <rPh sb="7" eb="9">
      <t>シサン</t>
    </rPh>
    <phoneticPr fontId="2"/>
  </si>
  <si>
    <t>未払消費税等</t>
    <rPh sb="0" eb="6">
      <t>ミハライショウヒゼイナド</t>
    </rPh>
    <phoneticPr fontId="2"/>
  </si>
  <si>
    <t>(6,393,999)</t>
    <phoneticPr fontId="2"/>
  </si>
  <si>
    <t>受取寄附金</t>
    <rPh sb="0" eb="2">
      <t>ウケトリ</t>
    </rPh>
    <rPh sb="2" eb="5">
      <t>キフキン</t>
    </rPh>
    <phoneticPr fontId="2"/>
  </si>
  <si>
    <t>指定正味財産合計</t>
    <rPh sb="0" eb="8">
      <t>シテイショウミザイサンゴウケイ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</si>
</sst>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_);\(#,##0\)"/>
    <numFmt numFmtId="178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6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2">
    <xf numFmtId="0" fontId="0" fillId="0" borderId="0" xfId="0"/>
    <xf numFmtId="38" fontId="6" fillId="0" borderId="0" xfId="1" applyFont="1"/>
    <xf numFmtId="38" fontId="4" fillId="0" borderId="0" xfId="1" applyFont="1"/>
    <xf numFmtId="38" fontId="3" fillId="0" borderId="0" xfId="1" applyFont="1"/>
    <xf numFmtId="38" fontId="4" fillId="0" borderId="0" xfId="1" applyFont="1" applyAlignment="1">
      <alignment horizontal="distributed" vertical="center"/>
    </xf>
    <xf numFmtId="38" fontId="3" fillId="0" borderId="1" xfId="1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6" fillId="0" borderId="3" xfId="1" applyFont="1" applyBorder="1"/>
    <xf numFmtId="38" fontId="6" fillId="0" borderId="4" xfId="1" applyFont="1" applyBorder="1"/>
    <xf numFmtId="38" fontId="6" fillId="0" borderId="5" xfId="1" applyFont="1" applyBorder="1"/>
    <xf numFmtId="38" fontId="6" fillId="0" borderId="6" xfId="1" applyFont="1" applyBorder="1"/>
    <xf numFmtId="38" fontId="3" fillId="0" borderId="6" xfId="1" applyFont="1" applyBorder="1" applyAlignment="1">
      <alignment horizontal="distributed" vertical="center" justifyLastLine="1"/>
    </xf>
    <xf numFmtId="38" fontId="4" fillId="0" borderId="7" xfId="1" applyFont="1" applyBorder="1" applyAlignment="1">
      <alignment horizontal="distributed" vertical="center"/>
    </xf>
    <xf numFmtId="38" fontId="4" fillId="0" borderId="8" xfId="1" applyFont="1" applyBorder="1" applyAlignment="1">
      <alignment horizontal="distributed" vertical="center"/>
    </xf>
    <xf numFmtId="38" fontId="6" fillId="0" borderId="9" xfId="1" applyFont="1" applyBorder="1"/>
    <xf numFmtId="38" fontId="4" fillId="0" borderId="10" xfId="1" applyFont="1" applyBorder="1" applyAlignment="1">
      <alignment horizontal="distributed" vertical="center"/>
    </xf>
    <xf numFmtId="38" fontId="4" fillId="0" borderId="11" xfId="1" applyFont="1" applyBorder="1" applyAlignment="1">
      <alignment horizontal="distributed" vertical="center"/>
    </xf>
    <xf numFmtId="38" fontId="6" fillId="0" borderId="2" xfId="1" applyFont="1" applyBorder="1" applyAlignment="1">
      <alignment horizontal="distributed" vertical="center"/>
    </xf>
    <xf numFmtId="38" fontId="3" fillId="0" borderId="12" xfId="1" applyFont="1" applyBorder="1" applyAlignment="1">
      <alignment horizontal="distributed" vertical="center" justifyLastLine="1"/>
    </xf>
    <xf numFmtId="38" fontId="6" fillId="0" borderId="1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32" xfId="1" applyFont="1" applyBorder="1" applyAlignment="1">
      <alignment horizontal="distributed" vertical="center" justifyLastLine="1"/>
    </xf>
    <xf numFmtId="38" fontId="3" fillId="0" borderId="23" xfId="1" applyFont="1" applyBorder="1" applyAlignment="1">
      <alignment horizontal="distributed" vertical="center" justifyLastLine="1"/>
    </xf>
    <xf numFmtId="38" fontId="4" fillId="0" borderId="0" xfId="1" applyFont="1" applyBorder="1"/>
    <xf numFmtId="38" fontId="7" fillId="0" borderId="33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176" fontId="4" fillId="0" borderId="0" xfId="1" applyNumberFormat="1" applyFont="1" applyBorder="1"/>
    <xf numFmtId="176" fontId="4" fillId="0" borderId="0" xfId="1" applyNumberFormat="1" applyFont="1" applyBorder="1" applyAlignment="1">
      <alignment horizontal="distributed" vertical="center"/>
    </xf>
    <xf numFmtId="176" fontId="4" fillId="0" borderId="0" xfId="1" applyNumberFormat="1" applyFont="1"/>
    <xf numFmtId="176" fontId="6" fillId="0" borderId="0" xfId="1" applyNumberFormat="1" applyFont="1"/>
    <xf numFmtId="176" fontId="3" fillId="0" borderId="0" xfId="1" applyNumberFormat="1" applyFont="1"/>
    <xf numFmtId="176" fontId="3" fillId="0" borderId="0" xfId="1" applyNumberFormat="1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176" fontId="6" fillId="0" borderId="0" xfId="1" applyNumberFormat="1" applyFont="1" applyAlignment="1">
      <alignment horizontal="center"/>
    </xf>
    <xf numFmtId="176" fontId="10" fillId="0" borderId="0" xfId="1" applyNumberFormat="1" applyFont="1" applyAlignment="1">
      <alignment horizontal="right" vertical="center"/>
    </xf>
    <xf numFmtId="176" fontId="3" fillId="0" borderId="0" xfId="1" applyNumberFormat="1" applyFont="1" applyBorder="1"/>
    <xf numFmtId="176" fontId="3" fillId="0" borderId="0" xfId="1" applyNumberFormat="1" applyFont="1" applyAlignment="1">
      <alignment horizontal="justify"/>
    </xf>
    <xf numFmtId="176" fontId="10" fillId="0" borderId="36" xfId="1" applyNumberFormat="1" applyFont="1" applyBorder="1" applyAlignment="1">
      <alignment horizontal="right" vertical="center"/>
    </xf>
    <xf numFmtId="176" fontId="10" fillId="0" borderId="22" xfId="1" applyNumberFormat="1" applyFont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176" fontId="10" fillId="0" borderId="37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/>
    <xf numFmtId="177" fontId="4" fillId="0" borderId="0" xfId="1" applyNumberFormat="1" applyFont="1"/>
    <xf numFmtId="176" fontId="13" fillId="0" borderId="22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distributed" vertical="center" justifyLastLine="1"/>
    </xf>
    <xf numFmtId="176" fontId="10" fillId="0" borderId="0" xfId="1" applyNumberFormat="1" applyFont="1" applyBorder="1" applyAlignment="1">
      <alignment vertical="center" justifyLastLine="1"/>
    </xf>
    <xf numFmtId="49" fontId="10" fillId="0" borderId="22" xfId="1" applyNumberFormat="1" applyFont="1" applyBorder="1" applyAlignment="1">
      <alignment horizontal="center" vertical="center"/>
    </xf>
    <xf numFmtId="178" fontId="10" fillId="0" borderId="22" xfId="1" applyNumberFormat="1" applyFont="1" applyBorder="1" applyAlignment="1">
      <alignment horizontal="right" vertical="center"/>
    </xf>
    <xf numFmtId="176" fontId="10" fillId="0" borderId="36" xfId="1" applyNumberFormat="1" applyFont="1" applyFill="1" applyBorder="1" applyAlignment="1">
      <alignment horizontal="right" vertical="center"/>
    </xf>
    <xf numFmtId="49" fontId="10" fillId="0" borderId="22" xfId="1" applyNumberFormat="1" applyFont="1" applyBorder="1" applyAlignment="1">
      <alignment horizontal="right" vertical="center"/>
    </xf>
    <xf numFmtId="176" fontId="10" fillId="0" borderId="22" xfId="1" applyNumberFormat="1" applyFont="1" applyFill="1" applyBorder="1" applyAlignment="1">
      <alignment horizontal="right" vertical="center"/>
    </xf>
    <xf numFmtId="176" fontId="10" fillId="0" borderId="38" xfId="1" applyNumberFormat="1" applyFont="1" applyFill="1" applyBorder="1" applyAlignment="1">
      <alignment horizontal="right" vertical="center"/>
    </xf>
    <xf numFmtId="176" fontId="10" fillId="0" borderId="1" xfId="1" applyNumberFormat="1" applyFont="1" applyFill="1" applyBorder="1" applyAlignment="1">
      <alignment horizontal="right" vertical="center"/>
    </xf>
    <xf numFmtId="176" fontId="10" fillId="0" borderId="6" xfId="1" applyNumberFormat="1" applyFont="1" applyFill="1" applyBorder="1" applyAlignment="1">
      <alignment horizontal="right" vertical="center"/>
    </xf>
    <xf numFmtId="176" fontId="10" fillId="0" borderId="39" xfId="1" applyNumberFormat="1" applyFont="1" applyFill="1" applyBorder="1" applyAlignment="1">
      <alignment horizontal="right" vertical="center"/>
    </xf>
    <xf numFmtId="176" fontId="10" fillId="0" borderId="37" xfId="1" applyNumberFormat="1" applyFont="1" applyFill="1" applyBorder="1" applyAlignment="1">
      <alignment horizontal="right" vertical="center"/>
    </xf>
    <xf numFmtId="49" fontId="10" fillId="0" borderId="22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36" xfId="1" applyNumberFormat="1" applyFont="1" applyFill="1" applyBorder="1" applyAlignment="1">
      <alignment horizontal="distributed" vertical="center"/>
    </xf>
    <xf numFmtId="176" fontId="9" fillId="0" borderId="0" xfId="1" applyNumberFormat="1" applyFont="1" applyBorder="1" applyAlignment="1">
      <alignment horizontal="distributed" vertical="center" justifyLastLine="1"/>
    </xf>
    <xf numFmtId="176" fontId="10" fillId="0" borderId="0" xfId="1" applyNumberFormat="1" applyFont="1" applyBorder="1" applyAlignment="1">
      <alignment horizontal="distributed" vertical="center"/>
    </xf>
    <xf numFmtId="176" fontId="10" fillId="0" borderId="36" xfId="1" applyNumberFormat="1" applyFont="1" applyBorder="1" applyAlignment="1">
      <alignment horizontal="distributed" vertical="center"/>
    </xf>
    <xf numFmtId="176" fontId="10" fillId="0" borderId="0" xfId="1" applyNumberFormat="1" applyFont="1" applyFill="1" applyBorder="1" applyAlignment="1">
      <alignment horizontal="distributed" vertical="center"/>
    </xf>
    <xf numFmtId="176" fontId="10" fillId="0" borderId="0" xfId="1" applyNumberFormat="1" applyFont="1" applyBorder="1" applyAlignment="1">
      <alignment vertical="center"/>
    </xf>
    <xf numFmtId="176" fontId="10" fillId="0" borderId="36" xfId="1" applyNumberFormat="1" applyFont="1" applyBorder="1" applyAlignment="1">
      <alignment vertical="center"/>
    </xf>
    <xf numFmtId="49" fontId="10" fillId="0" borderId="38" xfId="1" applyNumberFormat="1" applyFont="1" applyBorder="1" applyAlignment="1">
      <alignment horizontal="right" vertical="center"/>
    </xf>
    <xf numFmtId="49" fontId="10" fillId="0" borderId="38" xfId="1" applyNumberFormat="1" applyFont="1" applyBorder="1" applyAlignment="1">
      <alignment horizontal="center" vertical="center"/>
    </xf>
    <xf numFmtId="176" fontId="10" fillId="0" borderId="44" xfId="1" applyNumberFormat="1" applyFont="1" applyBorder="1" applyAlignment="1">
      <alignment horizontal="right" vertical="center"/>
    </xf>
    <xf numFmtId="176" fontId="10" fillId="0" borderId="43" xfId="1" applyNumberFormat="1" applyFont="1" applyBorder="1" applyAlignment="1">
      <alignment horizontal="distributed" vertical="center"/>
    </xf>
    <xf numFmtId="176" fontId="10" fillId="0" borderId="45" xfId="1" applyNumberFormat="1" applyFont="1" applyBorder="1" applyAlignment="1">
      <alignment horizontal="right" vertical="center"/>
    </xf>
    <xf numFmtId="176" fontId="10" fillId="0" borderId="44" xfId="1" applyNumberFormat="1" applyFont="1" applyFill="1" applyBorder="1" applyAlignment="1">
      <alignment horizontal="right" vertical="center"/>
    </xf>
    <xf numFmtId="176" fontId="10" fillId="0" borderId="46" xfId="1" applyNumberFormat="1" applyFont="1" applyFill="1" applyBorder="1" applyAlignment="1">
      <alignment horizontal="right" vertical="center"/>
    </xf>
    <xf numFmtId="176" fontId="10" fillId="0" borderId="47" xfId="1" applyNumberFormat="1" applyFont="1" applyBorder="1" applyAlignment="1">
      <alignment horizontal="right" vertical="center"/>
    </xf>
    <xf numFmtId="176" fontId="10" fillId="0" borderId="48" xfId="1" applyNumberFormat="1" applyFont="1" applyBorder="1" applyAlignment="1">
      <alignment horizontal="right" vertical="center"/>
    </xf>
    <xf numFmtId="176" fontId="9" fillId="0" borderId="43" xfId="1" applyNumberFormat="1" applyFont="1" applyBorder="1" applyAlignment="1">
      <alignment horizontal="distributed" vertical="center" justifyLastLine="1"/>
    </xf>
    <xf numFmtId="49" fontId="10" fillId="0" borderId="46" xfId="1" applyNumberFormat="1" applyFont="1" applyBorder="1" applyAlignment="1">
      <alignment horizontal="right" vertical="center"/>
    </xf>
    <xf numFmtId="49" fontId="10" fillId="0" borderId="45" xfId="1" applyNumberFormat="1" applyFont="1" applyBorder="1" applyAlignment="1">
      <alignment horizontal="right" vertical="center"/>
    </xf>
    <xf numFmtId="176" fontId="10" fillId="0" borderId="49" xfId="1" applyNumberFormat="1" applyFont="1" applyBorder="1" applyAlignment="1">
      <alignment horizontal="distributed" vertical="center"/>
    </xf>
    <xf numFmtId="176" fontId="10" fillId="0" borderId="47" xfId="1" applyNumberFormat="1" applyFont="1" applyFill="1" applyBorder="1" applyAlignment="1">
      <alignment horizontal="right" vertical="center"/>
    </xf>
    <xf numFmtId="176" fontId="10" fillId="0" borderId="45" xfId="1" applyNumberFormat="1" applyFont="1" applyFill="1" applyBorder="1" applyAlignment="1">
      <alignment horizontal="right" vertical="center"/>
    </xf>
    <xf numFmtId="49" fontId="10" fillId="0" borderId="45" xfId="1" applyNumberFormat="1" applyFont="1" applyFill="1" applyBorder="1" applyAlignment="1">
      <alignment horizontal="right" vertical="center"/>
    </xf>
    <xf numFmtId="176" fontId="10" fillId="0" borderId="54" xfId="1" applyNumberFormat="1" applyFont="1" applyBorder="1" applyAlignment="1">
      <alignment horizontal="distributed" vertical="center" justifyLastLine="1"/>
    </xf>
    <xf numFmtId="176" fontId="10" fillId="0" borderId="54" xfId="1" applyNumberFormat="1" applyFont="1" applyBorder="1" applyAlignment="1">
      <alignment horizontal="center" vertical="center" wrapText="1"/>
    </xf>
    <xf numFmtId="176" fontId="10" fillId="0" borderId="55" xfId="1" applyNumberFormat="1" applyFont="1" applyBorder="1" applyAlignment="1">
      <alignment horizontal="center" vertical="center" wrapText="1"/>
    </xf>
    <xf numFmtId="176" fontId="10" fillId="0" borderId="56" xfId="1" applyNumberFormat="1" applyFont="1" applyBorder="1" applyAlignment="1">
      <alignment horizontal="center" vertical="center" wrapText="1"/>
    </xf>
    <xf numFmtId="176" fontId="10" fillId="0" borderId="0" xfId="1" applyNumberFormat="1" applyFont="1" applyBorder="1" applyAlignment="1">
      <alignment horizontal="left" vertical="center" justifyLastLine="1"/>
    </xf>
    <xf numFmtId="176" fontId="9" fillId="0" borderId="43" xfId="1" applyNumberFormat="1" applyFont="1" applyBorder="1" applyAlignment="1">
      <alignment horizontal="distributed" vertical="center" justifyLastLine="1"/>
    </xf>
    <xf numFmtId="176" fontId="9" fillId="0" borderId="0" xfId="1" applyNumberFormat="1" applyFont="1" applyBorder="1" applyAlignment="1">
      <alignment horizontal="distributed" vertical="center" justifyLastLine="1"/>
    </xf>
    <xf numFmtId="176" fontId="10" fillId="0" borderId="0" xfId="1" applyNumberFormat="1" applyFont="1" applyBorder="1" applyAlignment="1">
      <alignment vertical="center"/>
    </xf>
    <xf numFmtId="176" fontId="10" fillId="0" borderId="58" xfId="1" applyNumberFormat="1" applyFont="1" applyBorder="1" applyAlignment="1">
      <alignment horizontal="right" vertical="center"/>
    </xf>
    <xf numFmtId="176" fontId="10" fillId="0" borderId="59" xfId="1" applyNumberFormat="1" applyFont="1" applyBorder="1" applyAlignment="1">
      <alignment horizontal="right" vertical="center"/>
    </xf>
    <xf numFmtId="176" fontId="10" fillId="0" borderId="57" xfId="1" applyNumberFormat="1" applyFont="1" applyBorder="1" applyAlignment="1">
      <alignment horizontal="right" vertical="center"/>
    </xf>
    <xf numFmtId="38" fontId="10" fillId="0" borderId="58" xfId="1" applyFont="1" applyBorder="1" applyAlignment="1">
      <alignment horizontal="right" vertical="center"/>
    </xf>
    <xf numFmtId="38" fontId="10" fillId="0" borderId="54" xfId="1" applyFont="1" applyBorder="1" applyAlignment="1">
      <alignment horizontal="right" vertical="center"/>
    </xf>
    <xf numFmtId="178" fontId="10" fillId="0" borderId="54" xfId="1" applyNumberFormat="1" applyFont="1" applyBorder="1" applyAlignment="1">
      <alignment horizontal="right" vertical="center"/>
    </xf>
    <xf numFmtId="38" fontId="10" fillId="0" borderId="56" xfId="1" applyFont="1" applyBorder="1" applyAlignment="1">
      <alignment horizontal="right" vertical="center"/>
    </xf>
    <xf numFmtId="176" fontId="10" fillId="0" borderId="58" xfId="1" applyNumberFormat="1" applyFont="1" applyFill="1" applyBorder="1" applyAlignment="1">
      <alignment horizontal="right" vertical="center"/>
    </xf>
    <xf numFmtId="176" fontId="10" fillId="0" borderId="61" xfId="1" applyNumberFormat="1" applyFont="1" applyFill="1" applyBorder="1" applyAlignment="1">
      <alignment horizontal="right" vertical="center"/>
    </xf>
    <xf numFmtId="176" fontId="10" fillId="0" borderId="57" xfId="1" applyNumberFormat="1" applyFont="1" applyFill="1" applyBorder="1" applyAlignment="1">
      <alignment horizontal="right" vertical="center"/>
    </xf>
    <xf numFmtId="176" fontId="10" fillId="0" borderId="54" xfId="1" applyNumberFormat="1" applyFont="1" applyFill="1" applyBorder="1" applyAlignment="1">
      <alignment horizontal="right" vertical="center"/>
    </xf>
    <xf numFmtId="176" fontId="10" fillId="0" borderId="55" xfId="1" applyNumberFormat="1" applyFont="1" applyFill="1" applyBorder="1" applyAlignment="1">
      <alignment horizontal="right" vertical="center"/>
    </xf>
    <xf numFmtId="176" fontId="10" fillId="0" borderId="60" xfId="1" applyNumberFormat="1" applyFont="1" applyFill="1" applyBorder="1" applyAlignment="1">
      <alignment horizontal="right" vertical="center"/>
    </xf>
    <xf numFmtId="176" fontId="10" fillId="0" borderId="0" xfId="1" applyNumberFormat="1" applyFont="1" applyBorder="1" applyAlignment="1">
      <alignment horizontal="distributed" vertical="center"/>
    </xf>
    <xf numFmtId="176" fontId="10" fillId="0" borderId="0" xfId="1" applyNumberFormat="1" applyFont="1" applyBorder="1" applyAlignment="1">
      <alignment vertical="center"/>
    </xf>
    <xf numFmtId="176" fontId="10" fillId="0" borderId="36" xfId="1" applyNumberFormat="1" applyFont="1" applyBorder="1" applyAlignment="1">
      <alignment vertical="center"/>
    </xf>
    <xf numFmtId="38" fontId="10" fillId="0" borderId="22" xfId="1" applyFont="1" applyBorder="1" applyAlignment="1">
      <alignment horizontal="right" vertical="center"/>
    </xf>
    <xf numFmtId="38" fontId="10" fillId="0" borderId="45" xfId="1" applyFont="1" applyBorder="1" applyAlignment="1">
      <alignment horizontal="right" vertical="center"/>
    </xf>
    <xf numFmtId="38" fontId="10" fillId="0" borderId="57" xfId="1" applyFont="1" applyBorder="1" applyAlignment="1">
      <alignment horizontal="right" vertical="center"/>
    </xf>
    <xf numFmtId="38" fontId="10" fillId="0" borderId="22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right" vertical="center"/>
    </xf>
    <xf numFmtId="176" fontId="10" fillId="0" borderId="0" xfId="1" applyNumberFormat="1" applyFont="1" applyBorder="1" applyAlignment="1">
      <alignment vertical="center"/>
    </xf>
    <xf numFmtId="176" fontId="10" fillId="0" borderId="36" xfId="1" applyNumberFormat="1" applyFont="1" applyBorder="1" applyAlignment="1">
      <alignment vertical="center"/>
    </xf>
    <xf numFmtId="176" fontId="10" fillId="0" borderId="0" xfId="1" applyNumberFormat="1" applyFont="1" applyBorder="1"/>
    <xf numFmtId="176" fontId="3" fillId="0" borderId="0" xfId="1" applyNumberFormat="1" applyFont="1" applyBorder="1" applyAlignment="1">
      <alignment horizontal="center" vertical="center"/>
    </xf>
    <xf numFmtId="176" fontId="3" fillId="0" borderId="36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distributed" vertical="center"/>
    </xf>
    <xf numFmtId="176" fontId="9" fillId="0" borderId="36" xfId="1" applyNumberFormat="1" applyFont="1" applyBorder="1" applyAlignment="1">
      <alignment horizontal="distributed" vertical="center"/>
    </xf>
    <xf numFmtId="176" fontId="10" fillId="0" borderId="0" xfId="1" applyNumberFormat="1" applyFont="1" applyBorder="1" applyAlignment="1">
      <alignment vertical="center"/>
    </xf>
    <xf numFmtId="176" fontId="10" fillId="0" borderId="36" xfId="1" applyNumberFormat="1" applyFont="1" applyBorder="1" applyAlignment="1">
      <alignment vertical="center"/>
    </xf>
    <xf numFmtId="176" fontId="9" fillId="0" borderId="49" xfId="1" applyNumberFormat="1" applyFont="1" applyBorder="1" applyAlignment="1">
      <alignment horizontal="distributed" vertical="center"/>
    </xf>
    <xf numFmtId="176" fontId="9" fillId="0" borderId="50" xfId="1" applyNumberFormat="1" applyFont="1" applyBorder="1" applyAlignment="1">
      <alignment horizontal="distributed" vertical="center"/>
    </xf>
    <xf numFmtId="176" fontId="9" fillId="0" borderId="51" xfId="1" applyNumberFormat="1" applyFont="1" applyBorder="1" applyAlignment="1">
      <alignment horizontal="distributed" vertical="center"/>
    </xf>
    <xf numFmtId="176" fontId="12" fillId="0" borderId="0" xfId="1" applyNumberFormat="1" applyFont="1" applyBorder="1" applyAlignment="1">
      <alignment horizontal="center" vertical="center" justifyLastLine="1"/>
    </xf>
    <xf numFmtId="176" fontId="11" fillId="0" borderId="0" xfId="1" applyNumberFormat="1" applyFont="1" applyBorder="1" applyAlignment="1">
      <alignment horizontal="center" vertical="center"/>
    </xf>
    <xf numFmtId="176" fontId="10" fillId="0" borderId="52" xfId="1" applyNumberFormat="1" applyFont="1" applyBorder="1" applyAlignment="1">
      <alignment horizontal="distributed" vertical="center" justifyLastLine="1"/>
    </xf>
    <xf numFmtId="176" fontId="10" fillId="0" borderId="53" xfId="1" applyNumberFormat="1" applyFont="1" applyBorder="1" applyAlignment="1">
      <alignment horizontal="distributed" vertical="center" justifyLastLine="1"/>
    </xf>
    <xf numFmtId="176" fontId="10" fillId="0" borderId="55" xfId="1" applyNumberFormat="1" applyFont="1" applyBorder="1" applyAlignment="1">
      <alignment horizontal="distributed" vertical="center" justifyLastLine="1"/>
    </xf>
    <xf numFmtId="176" fontId="11" fillId="0" borderId="0" xfId="1" applyNumberFormat="1" applyFont="1" applyBorder="1" applyAlignment="1">
      <alignment horizontal="distributed" vertical="center" justifyLastLine="1"/>
    </xf>
    <xf numFmtId="176" fontId="9" fillId="0" borderId="43" xfId="1" applyNumberFormat="1" applyFont="1" applyBorder="1" applyAlignment="1">
      <alignment horizontal="distributed" vertical="center"/>
    </xf>
    <xf numFmtId="176" fontId="10" fillId="0" borderId="0" xfId="1" applyNumberFormat="1" applyFont="1" applyBorder="1" applyAlignment="1">
      <alignment horizontal="distributed" vertical="center"/>
    </xf>
    <xf numFmtId="176" fontId="10" fillId="0" borderId="0" xfId="1" applyNumberFormat="1" applyFont="1" applyFill="1" applyBorder="1" applyAlignment="1">
      <alignment horizontal="distributed" vertical="center"/>
    </xf>
    <xf numFmtId="176" fontId="10" fillId="0" borderId="0" xfId="1" applyNumberFormat="1" applyFont="1" applyBorder="1" applyAlignment="1">
      <alignment horizontal="left" vertical="center"/>
    </xf>
    <xf numFmtId="176" fontId="10" fillId="0" borderId="36" xfId="1" applyNumberFormat="1" applyFont="1" applyBorder="1" applyAlignment="1">
      <alignment horizontal="distributed" vertical="center"/>
    </xf>
    <xf numFmtId="176" fontId="10" fillId="0" borderId="36" xfId="1" applyNumberFormat="1" applyFont="1" applyBorder="1" applyAlignment="1">
      <alignment horizontal="left" vertical="center"/>
    </xf>
    <xf numFmtId="176" fontId="10" fillId="0" borderId="0" xfId="1" applyNumberFormat="1" applyFont="1" applyBorder="1" applyAlignment="1">
      <alignment horizontal="left" vertical="center" justifyLastLine="1"/>
    </xf>
    <xf numFmtId="176" fontId="10" fillId="0" borderId="36" xfId="1" applyNumberFormat="1" applyFont="1" applyBorder="1" applyAlignment="1">
      <alignment horizontal="left" vertical="center" justifyLastLine="1"/>
    </xf>
    <xf numFmtId="176" fontId="10" fillId="0" borderId="0" xfId="1" applyNumberFormat="1" applyFont="1" applyBorder="1"/>
    <xf numFmtId="176" fontId="10" fillId="0" borderId="36" xfId="1" applyNumberFormat="1" applyFont="1" applyBorder="1"/>
    <xf numFmtId="176" fontId="10" fillId="0" borderId="36" xfId="1" applyNumberFormat="1" applyFont="1" applyFill="1" applyBorder="1" applyAlignment="1">
      <alignment horizontal="distributed" vertical="center"/>
    </xf>
    <xf numFmtId="176" fontId="9" fillId="0" borderId="43" xfId="1" applyNumberFormat="1" applyFont="1" applyBorder="1" applyAlignment="1">
      <alignment horizontal="distributed" vertical="center" justifyLastLine="1"/>
    </xf>
    <xf numFmtId="176" fontId="9" fillId="0" borderId="0" xfId="1" applyNumberFormat="1" applyFont="1" applyBorder="1" applyAlignment="1">
      <alignment horizontal="distributed" vertical="center" justifyLastLine="1"/>
    </xf>
    <xf numFmtId="176" fontId="3" fillId="0" borderId="0" xfId="1" applyNumberFormat="1" applyFont="1" applyBorder="1" applyAlignment="1">
      <alignment horizontal="left" vertical="center"/>
    </xf>
    <xf numFmtId="176" fontId="3" fillId="0" borderId="36" xfId="1" applyNumberFormat="1" applyFont="1" applyBorder="1" applyAlignment="1">
      <alignment horizontal="left" vertical="center"/>
    </xf>
    <xf numFmtId="176" fontId="10" fillId="0" borderId="0" xfId="1" applyNumberFormat="1" applyFont="1" applyBorder="1" applyAlignment="1">
      <alignment vertical="center" wrapText="1"/>
    </xf>
    <xf numFmtId="38" fontId="6" fillId="0" borderId="20" xfId="1" applyFont="1" applyBorder="1" applyAlignment="1">
      <alignment horizontal="distributed" vertical="center" justifyLastLine="1"/>
    </xf>
    <xf numFmtId="38" fontId="6" fillId="0" borderId="9" xfId="1" applyFont="1" applyBorder="1" applyAlignment="1">
      <alignment horizontal="distributed" vertical="center" justifyLastLine="1"/>
    </xf>
    <xf numFmtId="38" fontId="4" fillId="0" borderId="41" xfId="1" applyFont="1" applyBorder="1" applyAlignment="1">
      <alignment horizontal="distributed" vertical="center"/>
    </xf>
    <xf numFmtId="38" fontId="4" fillId="0" borderId="33" xfId="1" applyFont="1" applyBorder="1" applyAlignment="1">
      <alignment horizontal="distributed" vertical="center"/>
    </xf>
    <xf numFmtId="38" fontId="6" fillId="0" borderId="40" xfId="1" applyFont="1" applyBorder="1" applyAlignment="1">
      <alignment horizontal="distributed" vertical="center" justifyLastLine="1"/>
    </xf>
    <xf numFmtId="38" fontId="4" fillId="0" borderId="10" xfId="1" applyFont="1" applyBorder="1" applyAlignment="1">
      <alignment horizontal="distributed" vertical="center"/>
    </xf>
    <xf numFmtId="38" fontId="4" fillId="0" borderId="11" xfId="1" applyFont="1" applyBorder="1" applyAlignment="1">
      <alignment horizontal="distributed" vertical="center"/>
    </xf>
    <xf numFmtId="38" fontId="4" fillId="0" borderId="10" xfId="1" applyFont="1" applyBorder="1" applyAlignment="1">
      <alignment horizontal="distributed" vertical="center" justifyLastLine="1"/>
    </xf>
    <xf numFmtId="38" fontId="4" fillId="0" borderId="11" xfId="1" applyFont="1" applyBorder="1" applyAlignment="1">
      <alignment horizontal="distributed" vertical="center" justifyLastLine="1"/>
    </xf>
    <xf numFmtId="38" fontId="5" fillId="0" borderId="0" xfId="1" applyFont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3" fillId="0" borderId="40" xfId="1" applyFont="1" applyBorder="1" applyAlignment="1">
      <alignment horizontal="distributed" vertical="center" justifyLastLine="1"/>
    </xf>
    <xf numFmtId="38" fontId="3" fillId="0" borderId="6" xfId="1" applyFont="1" applyBorder="1" applyAlignment="1">
      <alignment horizontal="distributed" vertical="center" justifyLastLine="1"/>
    </xf>
    <xf numFmtId="38" fontId="6" fillId="0" borderId="42" xfId="1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7" fillId="0" borderId="39" xfId="1" applyFont="1" applyBorder="1" applyAlignment="1">
      <alignment vertical="center" wrapText="1"/>
    </xf>
    <xf numFmtId="38" fontId="7" fillId="0" borderId="16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 macro="" textlink="">
      <xdr:nvSpPr>
        <xdr:cNvPr id="1445" name="AutoShape 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>
          <a:spLocks/>
        </xdr:cNvSpPr>
      </xdr:nvSpPr>
      <xdr:spPr bwMode="auto">
        <a:xfrm>
          <a:off x="5372100" y="6096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 macro="" textlink="">
      <xdr:nvSpPr>
        <xdr:cNvPr id="1446" name="AutoShape 2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>
          <a:spLocks/>
        </xdr:cNvSpPr>
      </xdr:nvSpPr>
      <xdr:spPr bwMode="auto">
        <a:xfrm>
          <a:off x="5372100" y="6096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 macro="" textlink="">
      <xdr:nvSpPr>
        <xdr:cNvPr id="1447" name="AutoShape 3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>
          <a:spLocks/>
        </xdr:cNvSpPr>
      </xdr:nvSpPr>
      <xdr:spPr bwMode="auto">
        <a:xfrm>
          <a:off x="5372100" y="82867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2453" name="AutoShape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/>
        </xdr:cNvSpPr>
      </xdr:nvSpPr>
      <xdr:spPr bwMode="auto">
        <a:xfrm>
          <a:off x="5181600" y="62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2454" name="AutoShape 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/>
        </xdr:cNvSpPr>
      </xdr:nvSpPr>
      <xdr:spPr bwMode="auto">
        <a:xfrm>
          <a:off x="5181600" y="6210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6"/>
  <sheetViews>
    <sheetView tabSelected="1" zoomScaleNormal="100" workbookViewId="0">
      <selection activeCell="O13" sqref="O13"/>
    </sheetView>
  </sheetViews>
  <sheetFormatPr defaultRowHeight="10.5" x14ac:dyDescent="0.15"/>
  <cols>
    <col min="1" max="1" width="3.625" style="57" customWidth="1"/>
    <col min="2" max="2" width="3.125" style="55" customWidth="1"/>
    <col min="3" max="7" width="3.125" style="56" customWidth="1"/>
    <col min="8" max="10" width="3.125" style="55" customWidth="1"/>
    <col min="11" max="11" width="1.5" style="55" customWidth="1"/>
    <col min="12" max="12" width="4" style="55" customWidth="1"/>
    <col min="13" max="14" width="16.625" style="55" customWidth="1"/>
    <col min="15" max="15" width="16.625" style="57" customWidth="1"/>
    <col min="16" max="16384" width="9" style="57"/>
  </cols>
  <sheetData>
    <row r="1" spans="2:17" s="58" customFormat="1" ht="25.5" customHeight="1" x14ac:dyDescent="0.15">
      <c r="B1" s="153" t="s">
        <v>69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2:17" s="58" customFormat="1" ht="20.25" customHeight="1" x14ac:dyDescent="0.15">
      <c r="B2" s="154" t="s">
        <v>96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7" ht="15.75" customHeight="1" thickBot="1" x14ac:dyDescent="0.2">
      <c r="C3" s="158"/>
      <c r="D3" s="158"/>
      <c r="E3" s="158"/>
      <c r="F3" s="158"/>
      <c r="G3" s="158"/>
      <c r="H3" s="158"/>
      <c r="I3" s="158"/>
      <c r="J3" s="158"/>
      <c r="K3" s="75"/>
      <c r="L3" s="75"/>
      <c r="N3" s="57"/>
      <c r="O3" s="63" t="s">
        <v>63</v>
      </c>
      <c r="Q3" s="57" t="s">
        <v>72</v>
      </c>
    </row>
    <row r="4" spans="2:17" s="58" customFormat="1" ht="21.75" customHeight="1" thickBot="1" x14ac:dyDescent="0.2">
      <c r="B4" s="155" t="s">
        <v>39</v>
      </c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114" t="s">
        <v>66</v>
      </c>
      <c r="N4" s="113" t="s">
        <v>67</v>
      </c>
      <c r="O4" s="115" t="s">
        <v>65</v>
      </c>
    </row>
    <row r="5" spans="2:17" s="58" customFormat="1" ht="19.5" customHeight="1" thickTop="1" x14ac:dyDescent="0.15">
      <c r="B5" s="159" t="s">
        <v>70</v>
      </c>
      <c r="C5" s="146"/>
      <c r="D5" s="146"/>
      <c r="E5" s="146"/>
      <c r="F5" s="146"/>
      <c r="G5" s="146"/>
      <c r="H5" s="94"/>
      <c r="I5" s="94"/>
      <c r="J5" s="91"/>
      <c r="K5" s="91"/>
      <c r="L5" s="92"/>
      <c r="M5" s="66"/>
      <c r="N5" s="74"/>
      <c r="O5" s="98"/>
    </row>
    <row r="6" spans="2:17" s="59" customFormat="1" ht="19.5" customHeight="1" x14ac:dyDescent="0.15">
      <c r="B6" s="99"/>
      <c r="C6" s="162" t="s">
        <v>54</v>
      </c>
      <c r="D6" s="162"/>
      <c r="E6" s="162"/>
      <c r="F6" s="162"/>
      <c r="G6" s="162"/>
      <c r="H6" s="162"/>
      <c r="I6" s="162"/>
      <c r="J6" s="162"/>
      <c r="K6" s="162"/>
      <c r="L6" s="92"/>
      <c r="M6" s="66"/>
      <c r="N6" s="67"/>
      <c r="O6" s="100"/>
    </row>
    <row r="7" spans="2:17" s="59" customFormat="1" ht="19.5" customHeight="1" x14ac:dyDescent="0.15">
      <c r="B7" s="99"/>
      <c r="C7" s="91"/>
      <c r="D7" s="134"/>
      <c r="E7" s="160" t="s">
        <v>60</v>
      </c>
      <c r="F7" s="160"/>
      <c r="G7" s="160"/>
      <c r="H7" s="160"/>
      <c r="I7" s="160"/>
      <c r="J7" s="160"/>
      <c r="K7" s="134"/>
      <c r="L7" s="92"/>
      <c r="M7" s="66">
        <f>内訳表!O7</f>
        <v>100000</v>
      </c>
      <c r="N7" s="66">
        <v>12449</v>
      </c>
      <c r="O7" s="98">
        <f t="shared" ref="O7:O11" si="0">SUM(M7-N7)</f>
        <v>87551</v>
      </c>
    </row>
    <row r="8" spans="2:17" s="59" customFormat="1" ht="19.5" customHeight="1" x14ac:dyDescent="0.15">
      <c r="B8" s="99"/>
      <c r="C8" s="91"/>
      <c r="D8" s="134"/>
      <c r="E8" s="161" t="s">
        <v>50</v>
      </c>
      <c r="F8" s="161"/>
      <c r="G8" s="161"/>
      <c r="H8" s="161"/>
      <c r="I8" s="161"/>
      <c r="J8" s="161"/>
      <c r="K8" s="88"/>
      <c r="L8" s="89"/>
      <c r="M8" s="79">
        <f>内訳表!O8</f>
        <v>8616802</v>
      </c>
      <c r="N8" s="79">
        <v>8722424</v>
      </c>
      <c r="O8" s="101">
        <f t="shared" si="0"/>
        <v>-105622</v>
      </c>
    </row>
    <row r="9" spans="2:17" s="59" customFormat="1" ht="19.5" customHeight="1" x14ac:dyDescent="0.15">
      <c r="B9" s="99"/>
      <c r="C9" s="91"/>
      <c r="D9" s="134"/>
      <c r="E9" s="161" t="s">
        <v>90</v>
      </c>
      <c r="F9" s="161"/>
      <c r="G9" s="161"/>
      <c r="H9" s="161"/>
      <c r="I9" s="161"/>
      <c r="J9" s="161"/>
      <c r="K9" s="88"/>
      <c r="L9" s="89"/>
      <c r="M9" s="79">
        <f>内訳表!O9</f>
        <v>2910766</v>
      </c>
      <c r="N9" s="79">
        <v>2297150</v>
      </c>
      <c r="O9" s="101">
        <f t="shared" si="0"/>
        <v>613616</v>
      </c>
    </row>
    <row r="10" spans="2:17" s="59" customFormat="1" ht="19.5" customHeight="1" x14ac:dyDescent="0.15">
      <c r="B10" s="99"/>
      <c r="C10" s="91"/>
      <c r="D10" s="134"/>
      <c r="E10" s="160" t="s">
        <v>91</v>
      </c>
      <c r="F10" s="160"/>
      <c r="G10" s="160"/>
      <c r="H10" s="160"/>
      <c r="I10" s="160"/>
      <c r="J10" s="160"/>
      <c r="K10" s="88"/>
      <c r="L10" s="89"/>
      <c r="M10" s="79">
        <f>内訳表!O10</f>
        <v>380800</v>
      </c>
      <c r="N10" s="79">
        <v>557425</v>
      </c>
      <c r="O10" s="102">
        <f t="shared" si="0"/>
        <v>-176625</v>
      </c>
    </row>
    <row r="11" spans="2:17" s="58" customFormat="1" ht="19.5" customHeight="1" x14ac:dyDescent="0.15">
      <c r="B11" s="99"/>
      <c r="C11" s="91"/>
      <c r="D11" s="162" t="s">
        <v>44</v>
      </c>
      <c r="E11" s="162"/>
      <c r="F11" s="162"/>
      <c r="G11" s="162"/>
      <c r="H11" s="162"/>
      <c r="I11" s="162"/>
      <c r="J11" s="162"/>
      <c r="K11" s="94"/>
      <c r="L11" s="95"/>
      <c r="M11" s="83">
        <f>内訳表!O11</f>
        <v>12008368</v>
      </c>
      <c r="N11" s="84">
        <f>SUM(N7:N10)</f>
        <v>11589448</v>
      </c>
      <c r="O11" s="101">
        <f t="shared" si="0"/>
        <v>418920</v>
      </c>
    </row>
    <row r="12" spans="2:17" s="59" customFormat="1" ht="19.5" customHeight="1" x14ac:dyDescent="0.15">
      <c r="B12" s="99"/>
      <c r="C12" s="162" t="s">
        <v>55</v>
      </c>
      <c r="D12" s="162"/>
      <c r="E12" s="162"/>
      <c r="F12" s="162"/>
      <c r="G12" s="162"/>
      <c r="H12" s="162"/>
      <c r="I12" s="162"/>
      <c r="J12" s="162"/>
      <c r="K12" s="162"/>
      <c r="L12" s="92"/>
      <c r="M12" s="79"/>
      <c r="N12" s="79"/>
      <c r="O12" s="109"/>
    </row>
    <row r="13" spans="2:17" s="59" customFormat="1" ht="19.5" customHeight="1" x14ac:dyDescent="0.15">
      <c r="B13" s="99"/>
      <c r="C13" s="91"/>
      <c r="D13" s="162" t="s">
        <v>98</v>
      </c>
      <c r="E13" s="162"/>
      <c r="F13" s="162"/>
      <c r="G13" s="162"/>
      <c r="H13" s="162"/>
      <c r="I13" s="162"/>
      <c r="J13" s="162"/>
      <c r="K13" s="162"/>
      <c r="L13" s="92"/>
      <c r="M13" s="79"/>
      <c r="N13" s="81"/>
      <c r="O13" s="101"/>
    </row>
    <row r="14" spans="2:17" s="58" customFormat="1" ht="19.5" customHeight="1" x14ac:dyDescent="0.15">
      <c r="B14" s="99"/>
      <c r="C14" s="91"/>
      <c r="D14" s="148" t="s">
        <v>105</v>
      </c>
      <c r="E14" s="148"/>
      <c r="F14" s="148"/>
      <c r="G14" s="148"/>
      <c r="H14" s="148"/>
      <c r="I14" s="148"/>
      <c r="J14" s="148"/>
      <c r="K14" s="94"/>
      <c r="L14" s="95"/>
      <c r="M14" s="85">
        <f>内訳表!O14</f>
        <v>0</v>
      </c>
      <c r="N14" s="83">
        <f t="shared" ref="N14:O14" si="1">N13</f>
        <v>0</v>
      </c>
      <c r="O14" s="109">
        <f t="shared" si="1"/>
        <v>0</v>
      </c>
    </row>
    <row r="15" spans="2:17" s="59" customFormat="1" ht="19.5" customHeight="1" x14ac:dyDescent="0.15">
      <c r="B15" s="99"/>
      <c r="C15" s="91"/>
      <c r="D15" s="148" t="s">
        <v>103</v>
      </c>
      <c r="E15" s="148"/>
      <c r="F15" s="148"/>
      <c r="G15" s="148"/>
      <c r="H15" s="148"/>
      <c r="I15" s="148"/>
      <c r="J15" s="148"/>
      <c r="K15" s="148"/>
      <c r="L15" s="92"/>
      <c r="M15" s="83"/>
      <c r="N15" s="83"/>
      <c r="O15" s="109"/>
    </row>
    <row r="16" spans="2:17" s="59" customFormat="1" ht="19.5" customHeight="1" x14ac:dyDescent="0.15">
      <c r="B16" s="99"/>
      <c r="C16" s="133"/>
      <c r="D16" s="134"/>
      <c r="E16" s="148" t="s">
        <v>104</v>
      </c>
      <c r="F16" s="148"/>
      <c r="G16" s="148"/>
      <c r="H16" s="148"/>
      <c r="I16" s="148"/>
      <c r="J16" s="148"/>
      <c r="K16" s="148"/>
      <c r="L16" s="149"/>
      <c r="M16" s="79">
        <f>内訳表!O16</f>
        <v>3294000</v>
      </c>
      <c r="N16" s="79"/>
      <c r="O16" s="109">
        <f>M16-N16</f>
        <v>3294000</v>
      </c>
    </row>
    <row r="17" spans="2:18" s="59" customFormat="1" ht="19.5" customHeight="1" x14ac:dyDescent="0.15">
      <c r="B17" s="99"/>
      <c r="C17" s="133"/>
      <c r="D17" s="134"/>
      <c r="E17" s="148" t="s">
        <v>107</v>
      </c>
      <c r="F17" s="148"/>
      <c r="G17" s="148"/>
      <c r="H17" s="148"/>
      <c r="I17" s="148"/>
      <c r="J17" s="148"/>
      <c r="K17" s="148"/>
      <c r="L17" s="149"/>
      <c r="M17" s="82">
        <f>内訳表!O17</f>
        <v>6393999</v>
      </c>
      <c r="N17" s="79"/>
      <c r="O17" s="110">
        <f>M17-N17</f>
        <v>6393999</v>
      </c>
    </row>
    <row r="18" spans="2:18" s="58" customFormat="1" ht="19.5" customHeight="1" x14ac:dyDescent="0.15">
      <c r="B18" s="99"/>
      <c r="C18" s="91"/>
      <c r="D18" s="148" t="s">
        <v>106</v>
      </c>
      <c r="E18" s="148"/>
      <c r="F18" s="148"/>
      <c r="G18" s="148"/>
      <c r="H18" s="148"/>
      <c r="I18" s="148"/>
      <c r="J18" s="148"/>
      <c r="K18" s="94"/>
      <c r="L18" s="95"/>
      <c r="M18" s="79">
        <f>内訳表!O18</f>
        <v>9687999</v>
      </c>
      <c r="N18" s="84">
        <f>内訳表!P18</f>
        <v>0</v>
      </c>
      <c r="O18" s="109">
        <f>SUM(O16:O17)</f>
        <v>9687999</v>
      </c>
      <c r="R18" s="72"/>
    </row>
    <row r="19" spans="2:18" s="58" customFormat="1" ht="19.5" customHeight="1" x14ac:dyDescent="0.15">
      <c r="B19" s="99"/>
      <c r="C19" s="91"/>
      <c r="D19" s="148" t="s">
        <v>108</v>
      </c>
      <c r="E19" s="148"/>
      <c r="F19" s="148"/>
      <c r="G19" s="148"/>
      <c r="H19" s="148"/>
      <c r="I19" s="148"/>
      <c r="J19" s="148"/>
      <c r="K19" s="148"/>
      <c r="L19" s="135"/>
      <c r="M19" s="85"/>
      <c r="N19" s="81"/>
      <c r="O19" s="109"/>
      <c r="R19" s="72"/>
    </row>
    <row r="20" spans="2:18" s="58" customFormat="1" ht="19.5" customHeight="1" x14ac:dyDescent="0.15">
      <c r="B20" s="99"/>
      <c r="C20" s="91"/>
      <c r="D20" s="91"/>
      <c r="E20" s="94"/>
      <c r="F20" s="160" t="s">
        <v>46</v>
      </c>
      <c r="G20" s="160"/>
      <c r="H20" s="160"/>
      <c r="I20" s="160"/>
      <c r="J20" s="94"/>
      <c r="K20" s="94"/>
      <c r="L20" s="92"/>
      <c r="M20" s="81">
        <v>0</v>
      </c>
      <c r="N20" s="79">
        <v>0</v>
      </c>
      <c r="O20" s="101">
        <f>SUM(M20-N20)</f>
        <v>0</v>
      </c>
    </row>
    <row r="21" spans="2:18" s="59" customFormat="1" ht="19.5" customHeight="1" x14ac:dyDescent="0.15">
      <c r="B21" s="99"/>
      <c r="C21" s="91"/>
      <c r="D21" s="91"/>
      <c r="E21" s="94"/>
      <c r="F21" s="148" t="s">
        <v>85</v>
      </c>
      <c r="G21" s="148"/>
      <c r="H21" s="148"/>
      <c r="I21" s="148"/>
      <c r="J21" s="148"/>
      <c r="K21" s="148"/>
      <c r="L21" s="149"/>
      <c r="M21" s="83">
        <f>内訳表!O21</f>
        <v>0</v>
      </c>
      <c r="N21" s="84">
        <f>SUM(N20)</f>
        <v>0</v>
      </c>
      <c r="O21" s="109">
        <f>SUM(M21-N21)</f>
        <v>0</v>
      </c>
    </row>
    <row r="22" spans="2:18" s="59" customFormat="1" ht="19.5" customHeight="1" x14ac:dyDescent="0.15">
      <c r="B22" s="99"/>
      <c r="C22" s="91"/>
      <c r="D22" s="91"/>
      <c r="E22" s="160" t="s">
        <v>40</v>
      </c>
      <c r="F22" s="160"/>
      <c r="G22" s="160"/>
      <c r="H22" s="160"/>
      <c r="I22" s="160"/>
      <c r="J22" s="160"/>
      <c r="K22" s="160"/>
      <c r="L22" s="163"/>
      <c r="M22" s="79">
        <f>内訳表!O22</f>
        <v>9687999</v>
      </c>
      <c r="N22" s="86">
        <f>SUM(N14+N18+N21)</f>
        <v>0</v>
      </c>
      <c r="O22" s="109">
        <f>SUM(M22-N22)</f>
        <v>9687999</v>
      </c>
    </row>
    <row r="23" spans="2:18" s="59" customFormat="1" ht="19.5" customHeight="1" thickBot="1" x14ac:dyDescent="0.2">
      <c r="B23" s="99"/>
      <c r="C23" s="146" t="s">
        <v>41</v>
      </c>
      <c r="D23" s="146"/>
      <c r="E23" s="146"/>
      <c r="F23" s="146"/>
      <c r="G23" s="146"/>
      <c r="H23" s="146"/>
      <c r="I23" s="146"/>
      <c r="J23" s="146"/>
      <c r="K23" s="146"/>
      <c r="L23" s="147"/>
      <c r="M23" s="127">
        <f>内訳表!O23</f>
        <v>21696367</v>
      </c>
      <c r="N23" s="128">
        <f>SUM(N11+N22)</f>
        <v>11589448</v>
      </c>
      <c r="O23" s="129">
        <f>SUM(M23-N23)</f>
        <v>10106919</v>
      </c>
    </row>
    <row r="24" spans="2:18" s="58" customFormat="1" ht="19.5" customHeight="1" x14ac:dyDescent="0.15">
      <c r="B24" s="159" t="s">
        <v>71</v>
      </c>
      <c r="C24" s="146"/>
      <c r="D24" s="146"/>
      <c r="E24" s="146"/>
      <c r="F24" s="146"/>
      <c r="G24" s="146"/>
      <c r="H24" s="94"/>
      <c r="I24" s="94"/>
      <c r="J24" s="91"/>
      <c r="K24" s="91"/>
      <c r="L24" s="92"/>
      <c r="M24" s="81"/>
      <c r="N24" s="81"/>
      <c r="O24" s="110"/>
    </row>
    <row r="25" spans="2:18" s="58" customFormat="1" ht="19.5" customHeight="1" x14ac:dyDescent="0.15">
      <c r="B25" s="99"/>
      <c r="C25" s="162" t="s">
        <v>57</v>
      </c>
      <c r="D25" s="162"/>
      <c r="E25" s="162"/>
      <c r="F25" s="162"/>
      <c r="G25" s="162"/>
      <c r="H25" s="162"/>
      <c r="I25" s="162"/>
      <c r="J25" s="162"/>
      <c r="K25" s="91"/>
      <c r="L25" s="92"/>
      <c r="M25" s="79"/>
      <c r="N25" s="81"/>
      <c r="O25" s="101"/>
    </row>
    <row r="26" spans="2:18" s="59" customFormat="1" ht="19.5" customHeight="1" x14ac:dyDescent="0.15">
      <c r="B26" s="99"/>
      <c r="C26" s="91"/>
      <c r="D26" s="94"/>
      <c r="E26" s="160" t="s">
        <v>49</v>
      </c>
      <c r="F26" s="160"/>
      <c r="G26" s="160"/>
      <c r="H26" s="160"/>
      <c r="I26" s="160"/>
      <c r="J26" s="160"/>
      <c r="K26" s="94"/>
      <c r="L26" s="92"/>
      <c r="M26" s="79">
        <f>内訳表!O26</f>
        <v>4602948</v>
      </c>
      <c r="N26" s="79">
        <v>1837440</v>
      </c>
      <c r="O26" s="101">
        <f>SUM(M26-N26)</f>
        <v>2765508</v>
      </c>
    </row>
    <row r="27" spans="2:18" s="59" customFormat="1" ht="19.5" customHeight="1" x14ac:dyDescent="0.15">
      <c r="B27" s="99"/>
      <c r="C27" s="91"/>
      <c r="D27" s="94"/>
      <c r="E27" s="161" t="s">
        <v>109</v>
      </c>
      <c r="F27" s="161"/>
      <c r="G27" s="161"/>
      <c r="H27" s="161"/>
      <c r="I27" s="161"/>
      <c r="J27" s="161"/>
      <c r="K27" s="94"/>
      <c r="L27" s="92"/>
      <c r="M27" s="79">
        <f>内訳表!O27</f>
        <v>766700</v>
      </c>
      <c r="N27" s="79">
        <v>649200</v>
      </c>
      <c r="O27" s="101">
        <f>SUM(M27-N27)</f>
        <v>117500</v>
      </c>
    </row>
    <row r="28" spans="2:18" s="58" customFormat="1" ht="19.5" customHeight="1" x14ac:dyDescent="0.15">
      <c r="B28" s="99"/>
      <c r="C28" s="91"/>
      <c r="D28" s="94"/>
      <c r="E28" s="161" t="s">
        <v>89</v>
      </c>
      <c r="F28" s="161"/>
      <c r="G28" s="161"/>
      <c r="H28" s="161"/>
      <c r="I28" s="161"/>
      <c r="J28" s="161"/>
      <c r="K28" s="88"/>
      <c r="L28" s="89"/>
      <c r="M28" s="82">
        <f>内訳表!O28</f>
        <v>5410000</v>
      </c>
      <c r="N28" s="79">
        <v>5455300</v>
      </c>
      <c r="O28" s="101">
        <f>SUM(M28-N28)</f>
        <v>-45300</v>
      </c>
    </row>
    <row r="29" spans="2:18" s="58" customFormat="1" ht="19.5" customHeight="1" x14ac:dyDescent="0.15">
      <c r="B29" s="99"/>
      <c r="C29" s="91"/>
      <c r="D29" s="162" t="s">
        <v>47</v>
      </c>
      <c r="E29" s="162"/>
      <c r="F29" s="162"/>
      <c r="G29" s="162"/>
      <c r="H29" s="162"/>
      <c r="I29" s="162"/>
      <c r="J29" s="162"/>
      <c r="K29" s="162"/>
      <c r="L29" s="164"/>
      <c r="M29" s="79">
        <f>内訳表!O29</f>
        <v>10779648</v>
      </c>
      <c r="N29" s="84">
        <f>SUM(N26:N28)</f>
        <v>7941940</v>
      </c>
      <c r="O29" s="109">
        <f>SUM(M29-N29)</f>
        <v>2837708</v>
      </c>
    </row>
    <row r="30" spans="2:18" s="58" customFormat="1" ht="19.5" customHeight="1" x14ac:dyDescent="0.15">
      <c r="B30" s="99"/>
      <c r="C30" s="162" t="s">
        <v>58</v>
      </c>
      <c r="D30" s="162"/>
      <c r="E30" s="162"/>
      <c r="F30" s="162"/>
      <c r="G30" s="162"/>
      <c r="H30" s="162"/>
      <c r="I30" s="162"/>
      <c r="J30" s="94"/>
      <c r="K30" s="91"/>
      <c r="L30" s="92"/>
      <c r="M30" s="85"/>
      <c r="N30" s="81"/>
      <c r="O30" s="109"/>
    </row>
    <row r="31" spans="2:18" s="59" customFormat="1" ht="19.5" customHeight="1" x14ac:dyDescent="0.15">
      <c r="B31" s="99"/>
      <c r="C31" s="91"/>
      <c r="D31" s="162" t="s">
        <v>48</v>
      </c>
      <c r="E31" s="162"/>
      <c r="F31" s="162"/>
      <c r="G31" s="162"/>
      <c r="H31" s="162"/>
      <c r="I31" s="162"/>
      <c r="J31" s="162"/>
      <c r="K31" s="162"/>
      <c r="L31" s="164"/>
      <c r="M31" s="85">
        <f>内訳表!O31</f>
        <v>0</v>
      </c>
      <c r="N31" s="84">
        <v>0</v>
      </c>
      <c r="O31" s="109">
        <f>SUM(M31-N31)</f>
        <v>0</v>
      </c>
    </row>
    <row r="32" spans="2:18" ht="19.5" customHeight="1" thickBot="1" x14ac:dyDescent="0.2">
      <c r="B32" s="99"/>
      <c r="C32" s="146" t="s">
        <v>42</v>
      </c>
      <c r="D32" s="146"/>
      <c r="E32" s="146"/>
      <c r="F32" s="146"/>
      <c r="G32" s="146"/>
      <c r="H32" s="146"/>
      <c r="I32" s="146"/>
      <c r="J32" s="146"/>
      <c r="K32" s="146"/>
      <c r="L32" s="147"/>
      <c r="M32" s="127">
        <f>内訳表!O32</f>
        <v>10779648</v>
      </c>
      <c r="N32" s="128">
        <f>SUM(N29+N31)</f>
        <v>7941940</v>
      </c>
      <c r="O32" s="129">
        <f>SUM(M32-N32)</f>
        <v>2837708</v>
      </c>
    </row>
    <row r="33" spans="2:16" ht="19.5" customHeight="1" x14ac:dyDescent="0.15">
      <c r="B33" s="159" t="s">
        <v>59</v>
      </c>
      <c r="C33" s="146"/>
      <c r="D33" s="146"/>
      <c r="E33" s="146"/>
      <c r="F33" s="146"/>
      <c r="G33" s="146"/>
      <c r="H33" s="76"/>
      <c r="I33" s="76"/>
      <c r="J33" s="76"/>
      <c r="K33" s="91"/>
      <c r="L33" s="92"/>
      <c r="M33" s="81"/>
      <c r="N33" s="81"/>
      <c r="O33" s="110"/>
    </row>
    <row r="34" spans="2:16" ht="19.5" customHeight="1" x14ac:dyDescent="0.15">
      <c r="B34" s="99"/>
      <c r="C34" s="148" t="s">
        <v>77</v>
      </c>
      <c r="D34" s="148"/>
      <c r="E34" s="148"/>
      <c r="F34" s="148"/>
      <c r="G34" s="148"/>
      <c r="H34" s="148"/>
      <c r="I34" s="148"/>
      <c r="J34" s="148"/>
      <c r="K34" s="148"/>
      <c r="L34" s="149"/>
      <c r="M34" s="79">
        <f>内訳表!O34</f>
        <v>4522720</v>
      </c>
      <c r="N34" s="81">
        <v>3647508</v>
      </c>
      <c r="O34" s="101">
        <f>M34-N34</f>
        <v>875212</v>
      </c>
    </row>
    <row r="35" spans="2:16" ht="19.5" customHeight="1" x14ac:dyDescent="0.15">
      <c r="B35" s="99"/>
      <c r="C35" s="119"/>
      <c r="D35" s="119"/>
      <c r="E35" s="144" t="s">
        <v>93</v>
      </c>
      <c r="F35" s="144"/>
      <c r="G35" s="144"/>
      <c r="H35" s="144"/>
      <c r="I35" s="144"/>
      <c r="J35" s="144"/>
      <c r="K35" s="144"/>
      <c r="L35" s="145"/>
      <c r="M35" s="87" t="str">
        <f>内訳表!O35</f>
        <v>(　　　　0)</v>
      </c>
      <c r="N35" s="87" t="s">
        <v>92</v>
      </c>
      <c r="O35" s="111" t="s">
        <v>80</v>
      </c>
    </row>
    <row r="36" spans="2:16" ht="19.5" customHeight="1" x14ac:dyDescent="0.15">
      <c r="B36" s="99"/>
      <c r="C36" s="94"/>
      <c r="D36" s="94"/>
      <c r="E36" s="144" t="s">
        <v>73</v>
      </c>
      <c r="F36" s="144"/>
      <c r="G36" s="144"/>
      <c r="H36" s="144"/>
      <c r="I36" s="144"/>
      <c r="J36" s="144"/>
      <c r="K36" s="144"/>
      <c r="L36" s="145"/>
      <c r="M36" s="87" t="str">
        <f>内訳表!O36</f>
        <v>(3,294,000)</v>
      </c>
      <c r="N36" s="87" t="s">
        <v>92</v>
      </c>
      <c r="O36" s="111" t="s">
        <v>102</v>
      </c>
      <c r="P36" s="73"/>
    </row>
    <row r="37" spans="2:16" ht="19.5" customHeight="1" x14ac:dyDescent="0.15">
      <c r="B37" s="99"/>
      <c r="C37" s="148" t="s">
        <v>78</v>
      </c>
      <c r="D37" s="148"/>
      <c r="E37" s="148"/>
      <c r="F37" s="148"/>
      <c r="G37" s="148"/>
      <c r="H37" s="148"/>
      <c r="I37" s="148"/>
      <c r="J37" s="148"/>
      <c r="K37" s="148"/>
      <c r="L37" s="149"/>
      <c r="M37" s="139"/>
      <c r="N37" s="87"/>
      <c r="O37" s="140"/>
      <c r="P37" s="73"/>
    </row>
    <row r="38" spans="2:16" ht="19.5" customHeight="1" x14ac:dyDescent="0.15">
      <c r="B38" s="99"/>
      <c r="C38" s="141"/>
      <c r="D38" s="141"/>
      <c r="E38" s="148" t="s">
        <v>111</v>
      </c>
      <c r="F38" s="148"/>
      <c r="G38" s="148"/>
      <c r="H38" s="148"/>
      <c r="I38" s="148"/>
      <c r="J38" s="148"/>
      <c r="K38" s="148"/>
      <c r="L38" s="142"/>
      <c r="M38" s="139">
        <v>6393999</v>
      </c>
      <c r="N38" s="87" t="s">
        <v>95</v>
      </c>
      <c r="O38" s="140">
        <f>M38-N38</f>
        <v>6393999</v>
      </c>
      <c r="P38" s="73"/>
    </row>
    <row r="39" spans="2:16" ht="19.5" customHeight="1" x14ac:dyDescent="0.15">
      <c r="B39" s="99"/>
      <c r="C39" s="141"/>
      <c r="D39" s="148" t="s">
        <v>112</v>
      </c>
      <c r="E39" s="148"/>
      <c r="F39" s="148"/>
      <c r="G39" s="148"/>
      <c r="H39" s="148"/>
      <c r="I39" s="148"/>
      <c r="J39" s="148"/>
      <c r="K39" s="148"/>
      <c r="L39" s="142"/>
      <c r="M39" s="139">
        <f>SUM(M38)</f>
        <v>6393999</v>
      </c>
      <c r="N39" s="87">
        <f t="shared" ref="N39:O39" si="2">SUM(N38)</f>
        <v>0</v>
      </c>
      <c r="O39" s="140">
        <f t="shared" si="2"/>
        <v>6393999</v>
      </c>
      <c r="P39" s="73"/>
    </row>
    <row r="40" spans="2:16" ht="19.5" customHeight="1" x14ac:dyDescent="0.15">
      <c r="B40" s="99"/>
      <c r="C40" s="119"/>
      <c r="D40" s="119"/>
      <c r="E40" s="144" t="s">
        <v>93</v>
      </c>
      <c r="F40" s="144"/>
      <c r="G40" s="144"/>
      <c r="H40" s="144"/>
      <c r="I40" s="144"/>
      <c r="J40" s="144"/>
      <c r="K40" s="144"/>
      <c r="L40" s="145"/>
      <c r="M40" s="87" t="str">
        <f>内訳表!O40</f>
        <v>(　　　　0)</v>
      </c>
      <c r="N40" s="87" t="s">
        <v>92</v>
      </c>
      <c r="O40" s="111" t="s">
        <v>80</v>
      </c>
      <c r="P40" s="73"/>
    </row>
    <row r="41" spans="2:16" ht="19.5" customHeight="1" x14ac:dyDescent="0.15">
      <c r="B41" s="99"/>
      <c r="C41" s="94"/>
      <c r="D41" s="94"/>
      <c r="E41" s="144" t="s">
        <v>73</v>
      </c>
      <c r="F41" s="144"/>
      <c r="G41" s="144"/>
      <c r="H41" s="144"/>
      <c r="I41" s="144"/>
      <c r="J41" s="144"/>
      <c r="K41" s="144"/>
      <c r="L41" s="145"/>
      <c r="M41" s="87" t="str">
        <f>内訳表!O41</f>
        <v>(6,393,999)</v>
      </c>
      <c r="N41" s="87" t="s">
        <v>92</v>
      </c>
      <c r="O41" s="111" t="s">
        <v>110</v>
      </c>
      <c r="P41" s="73"/>
    </row>
    <row r="42" spans="2:16" ht="19.5" customHeight="1" thickBot="1" x14ac:dyDescent="0.2">
      <c r="B42" s="99"/>
      <c r="C42" s="146" t="s">
        <v>52</v>
      </c>
      <c r="D42" s="146"/>
      <c r="E42" s="146"/>
      <c r="F42" s="146"/>
      <c r="G42" s="146"/>
      <c r="H42" s="146"/>
      <c r="I42" s="146"/>
      <c r="J42" s="146"/>
      <c r="K42" s="146"/>
      <c r="L42" s="147"/>
      <c r="M42" s="127">
        <f>M34+M39</f>
        <v>10916719</v>
      </c>
      <c r="N42" s="127">
        <f t="shared" ref="N42:O42" si="3">N34+N39</f>
        <v>3647508</v>
      </c>
      <c r="O42" s="129">
        <f t="shared" si="3"/>
        <v>7269211</v>
      </c>
    </row>
    <row r="43" spans="2:16" ht="19.5" customHeight="1" thickBot="1" x14ac:dyDescent="0.2">
      <c r="B43" s="150" t="s">
        <v>43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2"/>
      <c r="M43" s="130">
        <f>内訳表!O43</f>
        <v>21696367</v>
      </c>
      <c r="N43" s="131">
        <f>SUM(N32+N42)</f>
        <v>11589448</v>
      </c>
      <c r="O43" s="132">
        <f>O32+O42</f>
        <v>10106919</v>
      </c>
    </row>
    <row r="44" spans="2:16" ht="18.95" customHeight="1" x14ac:dyDescent="0.15">
      <c r="B44" s="64"/>
      <c r="C44" s="60"/>
      <c r="D44" s="60"/>
      <c r="E44" s="60"/>
      <c r="F44" s="60"/>
      <c r="G44" s="60"/>
      <c r="H44" s="64"/>
      <c r="I44" s="64"/>
      <c r="J44" s="64"/>
      <c r="K44" s="64"/>
      <c r="L44" s="64"/>
      <c r="M44" s="57"/>
      <c r="N44" s="59"/>
      <c r="O44" s="59"/>
    </row>
    <row r="45" spans="2:16" x14ac:dyDescent="0.15">
      <c r="M45" s="57"/>
    </row>
    <row r="46" spans="2:16" ht="12" x14ac:dyDescent="0.15">
      <c r="M46" s="64"/>
    </row>
  </sheetData>
  <mergeCells count="43">
    <mergeCell ref="D29:L29"/>
    <mergeCell ref="C30:I30"/>
    <mergeCell ref="D31:L31"/>
    <mergeCell ref="E35:L35"/>
    <mergeCell ref="B33:G33"/>
    <mergeCell ref="D19:K19"/>
    <mergeCell ref="E26:J26"/>
    <mergeCell ref="E27:J27"/>
    <mergeCell ref="E28:J28"/>
    <mergeCell ref="C25:J25"/>
    <mergeCell ref="F20:I20"/>
    <mergeCell ref="B24:G24"/>
    <mergeCell ref="E22:L22"/>
    <mergeCell ref="F21:L21"/>
    <mergeCell ref="C23:L23"/>
    <mergeCell ref="E16:L16"/>
    <mergeCell ref="E17:L17"/>
    <mergeCell ref="D14:J14"/>
    <mergeCell ref="D18:J18"/>
    <mergeCell ref="D11:J11"/>
    <mergeCell ref="C12:K12"/>
    <mergeCell ref="D13:K13"/>
    <mergeCell ref="D15:K15"/>
    <mergeCell ref="E7:J7"/>
    <mergeCell ref="E8:J8"/>
    <mergeCell ref="E9:J9"/>
    <mergeCell ref="E10:J10"/>
    <mergeCell ref="C6:K6"/>
    <mergeCell ref="B1:O1"/>
    <mergeCell ref="B2:O2"/>
    <mergeCell ref="B4:L4"/>
    <mergeCell ref="C3:J3"/>
    <mergeCell ref="B5:G5"/>
    <mergeCell ref="E36:L36"/>
    <mergeCell ref="C32:L32"/>
    <mergeCell ref="C34:L34"/>
    <mergeCell ref="B43:L43"/>
    <mergeCell ref="C42:L42"/>
    <mergeCell ref="E40:L40"/>
    <mergeCell ref="E41:L41"/>
    <mergeCell ref="C37:L37"/>
    <mergeCell ref="E38:K38"/>
    <mergeCell ref="D39:K39"/>
  </mergeCells>
  <phoneticPr fontId="2"/>
  <pageMargins left="0.98425196850393704" right="0.59055118110236227" top="0.51181102362204722" bottom="0.15748031496062992" header="0.31496062992125984" footer="0.70866141732283472"/>
  <pageSetup paperSize="9" scale="95" orientation="portrait" useFirstPageNumber="1" r:id="rId1"/>
  <headerFooter scaleWithDoc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zoomScaleNormal="100" workbookViewId="0">
      <selection activeCell="T17" sqref="T17"/>
    </sheetView>
  </sheetViews>
  <sheetFormatPr defaultRowHeight="10.5" x14ac:dyDescent="0.15"/>
  <cols>
    <col min="1" max="1" width="3.25" style="55" customWidth="1"/>
    <col min="2" max="3" width="1.625" style="56" customWidth="1"/>
    <col min="4" max="6" width="2.625" style="56" customWidth="1"/>
    <col min="7" max="10" width="2.625" style="55" customWidth="1"/>
    <col min="11" max="11" width="3.625" style="55" customWidth="1"/>
    <col min="12" max="12" width="17.625" style="55" customWidth="1"/>
    <col min="13" max="13" width="17.625" style="57" customWidth="1"/>
    <col min="14" max="14" width="11.625" style="57" customWidth="1"/>
    <col min="15" max="15" width="17.625" style="57" customWidth="1"/>
    <col min="16" max="16" width="4" style="57" customWidth="1"/>
    <col min="17" max="17" width="5.5" style="57" customWidth="1"/>
    <col min="18" max="16384" width="9" style="57"/>
  </cols>
  <sheetData>
    <row r="1" spans="1:18" ht="27" customHeight="1" x14ac:dyDescent="0.15">
      <c r="A1" s="153" t="s">
        <v>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8" ht="19.5" customHeight="1" x14ac:dyDescent="0.15">
      <c r="A2" s="154" t="s">
        <v>96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8" ht="15.75" customHeight="1" thickBot="1" x14ac:dyDescent="0.2">
      <c r="B3" s="158"/>
      <c r="C3" s="158"/>
      <c r="D3" s="158"/>
      <c r="E3" s="158"/>
      <c r="F3" s="158"/>
      <c r="G3" s="158"/>
      <c r="H3" s="158"/>
      <c r="I3" s="158"/>
      <c r="J3" s="75"/>
      <c r="K3" s="75"/>
      <c r="O3" s="63" t="s">
        <v>63</v>
      </c>
    </row>
    <row r="4" spans="1:18" s="58" customFormat="1" ht="30" customHeight="1" thickBot="1" x14ac:dyDescent="0.2">
      <c r="A4" s="155" t="s">
        <v>39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12" t="s">
        <v>61</v>
      </c>
      <c r="M4" s="113" t="s">
        <v>68</v>
      </c>
      <c r="N4" s="114" t="s">
        <v>76</v>
      </c>
      <c r="O4" s="115" t="s">
        <v>62</v>
      </c>
    </row>
    <row r="5" spans="1:18" s="59" customFormat="1" ht="19.5" customHeight="1" thickTop="1" x14ac:dyDescent="0.15">
      <c r="A5" s="159" t="s">
        <v>53</v>
      </c>
      <c r="B5" s="146"/>
      <c r="C5" s="146"/>
      <c r="D5" s="146"/>
      <c r="E5" s="146"/>
      <c r="F5" s="146"/>
      <c r="G5" s="146"/>
      <c r="H5" s="146"/>
      <c r="I5" s="91"/>
      <c r="J5" s="91"/>
      <c r="K5" s="91"/>
      <c r="L5" s="67"/>
      <c r="M5" s="66"/>
      <c r="N5" s="66"/>
      <c r="O5" s="98"/>
    </row>
    <row r="6" spans="1:18" s="59" customFormat="1" ht="19.5" customHeight="1" x14ac:dyDescent="0.15">
      <c r="A6" s="99"/>
      <c r="B6" s="162" t="s">
        <v>54</v>
      </c>
      <c r="C6" s="162"/>
      <c r="D6" s="162"/>
      <c r="E6" s="162"/>
      <c r="F6" s="162"/>
      <c r="G6" s="162"/>
      <c r="H6" s="162"/>
      <c r="I6" s="162"/>
      <c r="J6" s="162"/>
      <c r="K6" s="164"/>
      <c r="L6" s="67"/>
      <c r="M6" s="66"/>
      <c r="N6" s="67"/>
      <c r="O6" s="100"/>
    </row>
    <row r="7" spans="1:18" s="59" customFormat="1" ht="19.5" customHeight="1" x14ac:dyDescent="0.15">
      <c r="A7" s="99"/>
      <c r="B7" s="91"/>
      <c r="C7" s="94"/>
      <c r="D7" s="161" t="s">
        <v>97</v>
      </c>
      <c r="E7" s="161"/>
      <c r="F7" s="161"/>
      <c r="G7" s="161"/>
      <c r="H7" s="161"/>
      <c r="I7" s="161"/>
      <c r="J7" s="161"/>
      <c r="K7" s="169"/>
      <c r="L7" s="67">
        <v>0</v>
      </c>
      <c r="M7" s="66">
        <v>100000</v>
      </c>
      <c r="N7" s="66"/>
      <c r="O7" s="98">
        <f>SUM(L7:N7)</f>
        <v>100000</v>
      </c>
      <c r="Q7" s="64"/>
      <c r="R7" s="65"/>
    </row>
    <row r="8" spans="1:18" s="59" customFormat="1" ht="19.5" customHeight="1" x14ac:dyDescent="0.15">
      <c r="A8" s="99"/>
      <c r="B8" s="91"/>
      <c r="C8" s="94"/>
      <c r="D8" s="161" t="s">
        <v>50</v>
      </c>
      <c r="E8" s="161"/>
      <c r="F8" s="161"/>
      <c r="G8" s="161"/>
      <c r="H8" s="161"/>
      <c r="I8" s="161"/>
      <c r="J8" s="161"/>
      <c r="K8" s="169"/>
      <c r="L8" s="81">
        <v>7211821</v>
      </c>
      <c r="M8" s="79">
        <v>1404981</v>
      </c>
      <c r="N8" s="79"/>
      <c r="O8" s="101">
        <f>SUM(L8:N8)</f>
        <v>8616802</v>
      </c>
    </row>
    <row r="9" spans="1:18" s="59" customFormat="1" ht="19.5" customHeight="1" x14ac:dyDescent="0.15">
      <c r="A9" s="99"/>
      <c r="B9" s="91"/>
      <c r="C9" s="94"/>
      <c r="D9" s="161" t="s">
        <v>86</v>
      </c>
      <c r="E9" s="161"/>
      <c r="F9" s="161"/>
      <c r="G9" s="161"/>
      <c r="H9" s="161"/>
      <c r="I9" s="161"/>
      <c r="J9" s="161"/>
      <c r="K9" s="169"/>
      <c r="L9" s="81">
        <v>2900766</v>
      </c>
      <c r="M9" s="79">
        <v>10000</v>
      </c>
      <c r="N9" s="79"/>
      <c r="O9" s="101">
        <f>SUM(L9:N9)</f>
        <v>2910766</v>
      </c>
    </row>
    <row r="10" spans="1:18" s="59" customFormat="1" ht="19.5" customHeight="1" x14ac:dyDescent="0.15">
      <c r="A10" s="99"/>
      <c r="B10" s="91"/>
      <c r="C10" s="94"/>
      <c r="D10" s="161" t="s">
        <v>87</v>
      </c>
      <c r="E10" s="161"/>
      <c r="F10" s="161"/>
      <c r="G10" s="161"/>
      <c r="H10" s="161"/>
      <c r="I10" s="161"/>
      <c r="J10" s="161"/>
      <c r="K10" s="169"/>
      <c r="L10" s="81">
        <v>369300</v>
      </c>
      <c r="M10" s="79">
        <v>11500</v>
      </c>
      <c r="N10" s="79"/>
      <c r="O10" s="102">
        <f>SUM(L10:N10)</f>
        <v>380800</v>
      </c>
    </row>
    <row r="11" spans="1:18" s="58" customFormat="1" ht="19.5" customHeight="1" x14ac:dyDescent="0.15">
      <c r="A11" s="99"/>
      <c r="B11" s="91"/>
      <c r="C11" s="148" t="s">
        <v>44</v>
      </c>
      <c r="D11" s="148"/>
      <c r="E11" s="148"/>
      <c r="F11" s="148"/>
      <c r="G11" s="148"/>
      <c r="H11" s="148"/>
      <c r="I11" s="148"/>
      <c r="J11" s="148"/>
      <c r="K11" s="149"/>
      <c r="L11" s="83">
        <f>SUM(L7:L10)</f>
        <v>10481887</v>
      </c>
      <c r="M11" s="84">
        <f>SUM(M7:M10)</f>
        <v>1526481</v>
      </c>
      <c r="N11" s="84">
        <f>SUM(N7:N10)</f>
        <v>0</v>
      </c>
      <c r="O11" s="101">
        <f>SUM(O7:O10)</f>
        <v>12008368</v>
      </c>
    </row>
    <row r="12" spans="1:18" s="59" customFormat="1" ht="19.5" customHeight="1" x14ac:dyDescent="0.15">
      <c r="A12" s="99"/>
      <c r="B12" s="162" t="s">
        <v>55</v>
      </c>
      <c r="C12" s="162"/>
      <c r="D12" s="162"/>
      <c r="E12" s="162"/>
      <c r="F12" s="162"/>
      <c r="G12" s="162"/>
      <c r="H12" s="162"/>
      <c r="I12" s="162"/>
      <c r="J12" s="162"/>
      <c r="K12" s="164"/>
      <c r="L12" s="67"/>
      <c r="M12" s="66"/>
      <c r="N12" s="66"/>
      <c r="O12" s="103"/>
    </row>
    <row r="13" spans="1:18" s="58" customFormat="1" ht="19.5" customHeight="1" x14ac:dyDescent="0.15">
      <c r="A13" s="99"/>
      <c r="B13" s="91"/>
      <c r="C13" s="162" t="s">
        <v>98</v>
      </c>
      <c r="D13" s="162"/>
      <c r="E13" s="162"/>
      <c r="F13" s="162"/>
      <c r="G13" s="162"/>
      <c r="H13" s="162"/>
      <c r="I13" s="162"/>
      <c r="J13" s="162"/>
      <c r="K13" s="164"/>
      <c r="L13" s="67"/>
      <c r="M13" s="66"/>
      <c r="N13" s="66"/>
      <c r="O13" s="98"/>
      <c r="R13" s="72"/>
    </row>
    <row r="14" spans="1:18" s="58" customFormat="1" ht="19.5" customHeight="1" x14ac:dyDescent="0.15">
      <c r="A14" s="99"/>
      <c r="B14" s="91"/>
      <c r="C14" s="94"/>
      <c r="D14" s="148" t="s">
        <v>45</v>
      </c>
      <c r="E14" s="148"/>
      <c r="F14" s="148"/>
      <c r="G14" s="148"/>
      <c r="H14" s="148"/>
      <c r="I14" s="148"/>
      <c r="J14" s="148"/>
      <c r="K14" s="149"/>
      <c r="L14" s="69">
        <f>L13</f>
        <v>0</v>
      </c>
      <c r="M14" s="69">
        <f t="shared" ref="M14:O14" si="0">M13</f>
        <v>0</v>
      </c>
      <c r="N14" s="69">
        <f t="shared" si="0"/>
        <v>0</v>
      </c>
      <c r="O14" s="104">
        <f t="shared" si="0"/>
        <v>0</v>
      </c>
    </row>
    <row r="15" spans="1:18" s="58" customFormat="1" ht="19.5" customHeight="1" x14ac:dyDescent="0.15">
      <c r="A15" s="99"/>
      <c r="B15" s="91"/>
      <c r="C15" s="148" t="s">
        <v>99</v>
      </c>
      <c r="D15" s="148"/>
      <c r="E15" s="148"/>
      <c r="F15" s="148"/>
      <c r="G15" s="148"/>
      <c r="H15" s="148"/>
      <c r="I15" s="148"/>
      <c r="J15" s="148"/>
      <c r="K15" s="149"/>
      <c r="L15" s="67"/>
      <c r="M15" s="66"/>
      <c r="N15" s="66"/>
      <c r="O15" s="98"/>
    </row>
    <row r="16" spans="1:18" s="58" customFormat="1" ht="19.5" customHeight="1" x14ac:dyDescent="0.15">
      <c r="A16" s="99"/>
      <c r="B16" s="133"/>
      <c r="C16" s="134"/>
      <c r="D16" s="148" t="s">
        <v>100</v>
      </c>
      <c r="E16" s="148"/>
      <c r="F16" s="148"/>
      <c r="G16" s="148"/>
      <c r="H16" s="148"/>
      <c r="I16" s="148"/>
      <c r="J16" s="148"/>
      <c r="K16" s="149"/>
      <c r="L16" s="67">
        <v>3294000</v>
      </c>
      <c r="M16" s="66"/>
      <c r="N16" s="66"/>
      <c r="O16" s="98">
        <f>SUM(L16:N16)</f>
        <v>3294000</v>
      </c>
    </row>
    <row r="17" spans="1:19" s="58" customFormat="1" ht="19.5" customHeight="1" x14ac:dyDescent="0.15">
      <c r="A17" s="99"/>
      <c r="B17" s="133"/>
      <c r="C17" s="134"/>
      <c r="D17" s="148" t="s">
        <v>101</v>
      </c>
      <c r="E17" s="148"/>
      <c r="F17" s="148"/>
      <c r="G17" s="148"/>
      <c r="H17" s="148"/>
      <c r="I17" s="148"/>
      <c r="J17" s="148"/>
      <c r="K17" s="149"/>
      <c r="L17" s="67">
        <v>6393999</v>
      </c>
      <c r="M17" s="66"/>
      <c r="N17" s="66"/>
      <c r="O17" s="98">
        <f>SUM(L17:N17)</f>
        <v>6393999</v>
      </c>
    </row>
    <row r="18" spans="1:19" s="58" customFormat="1" ht="19.5" customHeight="1" x14ac:dyDescent="0.15">
      <c r="A18" s="99"/>
      <c r="B18" s="91"/>
      <c r="C18" s="91"/>
      <c r="D18" s="148" t="s">
        <v>51</v>
      </c>
      <c r="E18" s="148"/>
      <c r="F18" s="148"/>
      <c r="G18" s="148"/>
      <c r="H18" s="148"/>
      <c r="I18" s="148"/>
      <c r="J18" s="148"/>
      <c r="K18" s="149"/>
      <c r="L18" s="69">
        <f>SUM(L16:L17)</f>
        <v>9687999</v>
      </c>
      <c r="M18" s="69">
        <f t="shared" ref="M18:N18" si="1">M15</f>
        <v>0</v>
      </c>
      <c r="N18" s="68">
        <f t="shared" si="1"/>
        <v>0</v>
      </c>
      <c r="O18" s="104">
        <f>SUM(L18:N18)</f>
        <v>9687999</v>
      </c>
    </row>
    <row r="19" spans="1:19" s="58" customFormat="1" ht="19.5" customHeight="1" x14ac:dyDescent="0.15">
      <c r="A19" s="99"/>
      <c r="B19" s="91"/>
      <c r="C19" s="94"/>
      <c r="D19" s="162" t="s">
        <v>83</v>
      </c>
      <c r="E19" s="162"/>
      <c r="F19" s="162"/>
      <c r="G19" s="162"/>
      <c r="H19" s="162"/>
      <c r="I19" s="162"/>
      <c r="J19" s="162"/>
      <c r="K19" s="162"/>
      <c r="L19" s="67"/>
      <c r="M19" s="66"/>
      <c r="N19" s="66"/>
      <c r="O19" s="98"/>
    </row>
    <row r="20" spans="1:19" s="58" customFormat="1" ht="19.5" customHeight="1" x14ac:dyDescent="0.15">
      <c r="A20" s="99"/>
      <c r="B20" s="91"/>
      <c r="C20" s="91"/>
      <c r="D20" s="94"/>
      <c r="E20" s="172" t="s">
        <v>75</v>
      </c>
      <c r="F20" s="172"/>
      <c r="G20" s="172"/>
      <c r="H20" s="172"/>
      <c r="I20" s="172"/>
      <c r="J20" s="172"/>
      <c r="K20" s="173"/>
      <c r="L20" s="67">
        <v>0</v>
      </c>
      <c r="M20" s="66">
        <v>0</v>
      </c>
      <c r="N20" s="66"/>
      <c r="O20" s="98">
        <f>SUM(L20:N20)</f>
        <v>0</v>
      </c>
      <c r="P20" s="62"/>
      <c r="R20" s="71"/>
      <c r="S20" s="72"/>
    </row>
    <row r="21" spans="1:19" s="58" customFormat="1" ht="19.5" customHeight="1" x14ac:dyDescent="0.15">
      <c r="A21" s="99"/>
      <c r="B21" s="91"/>
      <c r="C21" s="91"/>
      <c r="D21" s="144" t="s">
        <v>84</v>
      </c>
      <c r="E21" s="144"/>
      <c r="F21" s="144"/>
      <c r="G21" s="144"/>
      <c r="H21" s="144"/>
      <c r="I21" s="144"/>
      <c r="J21" s="144"/>
      <c r="K21" s="144"/>
      <c r="L21" s="69">
        <f>SUM(L20:L20)</f>
        <v>0</v>
      </c>
      <c r="M21" s="69">
        <f>SUM(M20:M20)</f>
        <v>0</v>
      </c>
      <c r="N21" s="69">
        <f>SUM(N20:N20)</f>
        <v>0</v>
      </c>
      <c r="O21" s="103">
        <f>SUM(O20:O20)</f>
        <v>0</v>
      </c>
      <c r="P21" s="62"/>
    </row>
    <row r="22" spans="1:19" s="58" customFormat="1" ht="19.5" customHeight="1" x14ac:dyDescent="0.15">
      <c r="A22" s="99"/>
      <c r="B22" s="91"/>
      <c r="C22" s="91"/>
      <c r="D22" s="174" t="s">
        <v>40</v>
      </c>
      <c r="E22" s="174"/>
      <c r="F22" s="174"/>
      <c r="G22" s="174"/>
      <c r="H22" s="174"/>
      <c r="I22" s="174"/>
      <c r="J22" s="174"/>
      <c r="K22" s="174"/>
      <c r="L22" s="69">
        <f>L14+L18+L21</f>
        <v>9687999</v>
      </c>
      <c r="M22" s="69">
        <f>SUM(M14+M18+M21)</f>
        <v>0</v>
      </c>
      <c r="N22" s="70">
        <f>SUM(N13+N20)</f>
        <v>0</v>
      </c>
      <c r="O22" s="103">
        <f>SUM(L22:N22)</f>
        <v>9687999</v>
      </c>
    </row>
    <row r="23" spans="1:19" s="58" customFormat="1" ht="19.5" customHeight="1" thickBot="1" x14ac:dyDescent="0.2">
      <c r="A23" s="99"/>
      <c r="B23" s="146" t="s">
        <v>41</v>
      </c>
      <c r="C23" s="146"/>
      <c r="D23" s="146"/>
      <c r="E23" s="146"/>
      <c r="F23" s="146"/>
      <c r="G23" s="146"/>
      <c r="H23" s="146"/>
      <c r="I23" s="146"/>
      <c r="J23" s="146"/>
      <c r="K23" s="147"/>
      <c r="L23" s="120">
        <f>SUM(L11+L22)</f>
        <v>20169886</v>
      </c>
      <c r="M23" s="120">
        <f>SUM(M11+M22)</f>
        <v>1526481</v>
      </c>
      <c r="N23" s="120">
        <f>N11+N22</f>
        <v>0</v>
      </c>
      <c r="O23" s="122">
        <f>SUM(L23:N23)</f>
        <v>21696367</v>
      </c>
    </row>
    <row r="24" spans="1:19" s="59" customFormat="1" ht="19.5" customHeight="1" x14ac:dyDescent="0.15">
      <c r="A24" s="159" t="s">
        <v>56</v>
      </c>
      <c r="B24" s="146"/>
      <c r="C24" s="146"/>
      <c r="D24" s="146"/>
      <c r="E24" s="146"/>
      <c r="F24" s="146"/>
      <c r="G24" s="146"/>
      <c r="H24" s="146"/>
      <c r="I24" s="91"/>
      <c r="J24" s="91"/>
      <c r="K24" s="91"/>
      <c r="L24" s="67"/>
      <c r="M24" s="66"/>
      <c r="N24" s="66"/>
      <c r="O24" s="100"/>
    </row>
    <row r="25" spans="1:19" s="59" customFormat="1" ht="19.5" customHeight="1" x14ac:dyDescent="0.15">
      <c r="A25" s="99"/>
      <c r="B25" s="94"/>
      <c r="C25" s="162" t="s">
        <v>57</v>
      </c>
      <c r="D25" s="162"/>
      <c r="E25" s="162"/>
      <c r="F25" s="162"/>
      <c r="G25" s="162"/>
      <c r="H25" s="162"/>
      <c r="I25" s="162"/>
      <c r="J25" s="91"/>
      <c r="K25" s="91"/>
      <c r="L25" s="67"/>
      <c r="M25" s="66"/>
      <c r="N25" s="66"/>
      <c r="O25" s="98"/>
    </row>
    <row r="26" spans="1:19" s="58" customFormat="1" ht="19.5" customHeight="1" x14ac:dyDescent="0.15">
      <c r="A26" s="99"/>
      <c r="B26" s="91"/>
      <c r="C26" s="94"/>
      <c r="D26" s="94"/>
      <c r="E26" s="160" t="s">
        <v>49</v>
      </c>
      <c r="F26" s="160"/>
      <c r="G26" s="160"/>
      <c r="H26" s="160"/>
      <c r="I26" s="94"/>
      <c r="J26" s="94"/>
      <c r="K26" s="91"/>
      <c r="L26" s="67">
        <v>4545187</v>
      </c>
      <c r="M26" s="66">
        <v>57761</v>
      </c>
      <c r="N26" s="66"/>
      <c r="O26" s="98">
        <f>SUM(L26:N26)</f>
        <v>4602948</v>
      </c>
    </row>
    <row r="27" spans="1:19" s="58" customFormat="1" ht="19.5" customHeight="1" x14ac:dyDescent="0.15">
      <c r="A27" s="99"/>
      <c r="B27" s="91"/>
      <c r="C27" s="94"/>
      <c r="D27" s="94"/>
      <c r="E27" s="162" t="s">
        <v>88</v>
      </c>
      <c r="F27" s="162"/>
      <c r="G27" s="162"/>
      <c r="H27" s="162"/>
      <c r="I27" s="162"/>
      <c r="J27" s="94"/>
      <c r="K27" s="91"/>
      <c r="L27" s="81">
        <v>766700</v>
      </c>
      <c r="M27" s="66">
        <v>0</v>
      </c>
      <c r="N27" s="66"/>
      <c r="O27" s="98">
        <f>SUM(L27:N27)</f>
        <v>766700</v>
      </c>
    </row>
    <row r="28" spans="1:19" s="58" customFormat="1" ht="19.5" customHeight="1" x14ac:dyDescent="0.15">
      <c r="A28" s="99"/>
      <c r="B28" s="91"/>
      <c r="C28" s="94"/>
      <c r="D28" s="94"/>
      <c r="E28" s="160" t="s">
        <v>89</v>
      </c>
      <c r="F28" s="160"/>
      <c r="G28" s="160"/>
      <c r="H28" s="160"/>
      <c r="I28" s="88"/>
      <c r="J28" s="88"/>
      <c r="K28" s="93"/>
      <c r="L28" s="81">
        <v>5170000</v>
      </c>
      <c r="M28" s="79">
        <v>240000</v>
      </c>
      <c r="N28" s="79"/>
      <c r="O28" s="102">
        <f>SUM(L28:N28)</f>
        <v>5410000</v>
      </c>
    </row>
    <row r="29" spans="1:19" s="58" customFormat="1" ht="19.5" customHeight="1" x14ac:dyDescent="0.15">
      <c r="A29" s="99"/>
      <c r="B29" s="91"/>
      <c r="C29" s="91"/>
      <c r="D29" s="162" t="s">
        <v>47</v>
      </c>
      <c r="E29" s="162"/>
      <c r="F29" s="162"/>
      <c r="G29" s="162"/>
      <c r="H29" s="162"/>
      <c r="I29" s="162"/>
      <c r="J29" s="162"/>
      <c r="K29" s="164"/>
      <c r="L29" s="69">
        <f>SUM(L26:L28)</f>
        <v>10481887</v>
      </c>
      <c r="M29" s="69">
        <f>SUM(M26:M28)</f>
        <v>297761</v>
      </c>
      <c r="N29" s="69">
        <f>SUM(N26:N28)</f>
        <v>0</v>
      </c>
      <c r="O29" s="104">
        <f>SUM(L29:N29)</f>
        <v>10779648</v>
      </c>
    </row>
    <row r="30" spans="1:19" s="59" customFormat="1" ht="19.5" customHeight="1" x14ac:dyDescent="0.15">
      <c r="A30" s="99"/>
      <c r="B30" s="94"/>
      <c r="C30" s="162" t="s">
        <v>58</v>
      </c>
      <c r="D30" s="162"/>
      <c r="E30" s="162"/>
      <c r="F30" s="162"/>
      <c r="G30" s="162"/>
      <c r="H30" s="162"/>
      <c r="I30" s="94"/>
      <c r="J30" s="91"/>
      <c r="K30" s="91"/>
      <c r="L30" s="67"/>
      <c r="M30" s="66"/>
      <c r="N30" s="69"/>
      <c r="O30" s="98"/>
    </row>
    <row r="31" spans="1:19" s="58" customFormat="1" ht="19.5" customHeight="1" x14ac:dyDescent="0.15">
      <c r="A31" s="99"/>
      <c r="B31" s="91"/>
      <c r="C31" s="91"/>
      <c r="D31" s="162" t="s">
        <v>48</v>
      </c>
      <c r="E31" s="162"/>
      <c r="F31" s="162"/>
      <c r="G31" s="162"/>
      <c r="H31" s="162"/>
      <c r="I31" s="162"/>
      <c r="J31" s="162"/>
      <c r="K31" s="164"/>
      <c r="L31" s="69">
        <f>L30</f>
        <v>0</v>
      </c>
      <c r="M31" s="69">
        <f>M30</f>
        <v>0</v>
      </c>
      <c r="N31" s="70">
        <f>N30</f>
        <v>0</v>
      </c>
      <c r="O31" s="104">
        <f>O30</f>
        <v>0</v>
      </c>
      <c r="S31" s="58" t="s">
        <v>74</v>
      </c>
    </row>
    <row r="32" spans="1:19" s="58" customFormat="1" ht="19.5" customHeight="1" thickBot="1" x14ac:dyDescent="0.2">
      <c r="A32" s="99"/>
      <c r="B32" s="146" t="s">
        <v>42</v>
      </c>
      <c r="C32" s="146"/>
      <c r="D32" s="146"/>
      <c r="E32" s="146"/>
      <c r="F32" s="146"/>
      <c r="G32" s="146"/>
      <c r="H32" s="146"/>
      <c r="I32" s="146"/>
      <c r="J32" s="146"/>
      <c r="K32" s="147"/>
      <c r="L32" s="120">
        <f>SUM(L29+L31)</f>
        <v>10481887</v>
      </c>
      <c r="M32" s="120">
        <f>SUM(M29+M31)</f>
        <v>297761</v>
      </c>
      <c r="N32" s="120">
        <f>N29+N31</f>
        <v>0</v>
      </c>
      <c r="O32" s="121">
        <f>SUM(L32:N32)</f>
        <v>10779648</v>
      </c>
    </row>
    <row r="33" spans="1:16" s="59" customFormat="1" ht="19.5" customHeight="1" x14ac:dyDescent="0.15">
      <c r="A33" s="170" t="s">
        <v>59</v>
      </c>
      <c r="B33" s="171"/>
      <c r="C33" s="171"/>
      <c r="D33" s="171"/>
      <c r="E33" s="171"/>
      <c r="F33" s="171"/>
      <c r="G33" s="171"/>
      <c r="H33" s="171"/>
      <c r="I33" s="171"/>
      <c r="J33" s="91"/>
      <c r="K33" s="91"/>
      <c r="L33" s="67"/>
      <c r="M33" s="66"/>
      <c r="N33" s="66"/>
      <c r="O33" s="100"/>
    </row>
    <row r="34" spans="1:16" s="59" customFormat="1" ht="19.5" customHeight="1" x14ac:dyDescent="0.15">
      <c r="A34" s="105"/>
      <c r="B34" s="90"/>
      <c r="C34" s="165" t="s">
        <v>77</v>
      </c>
      <c r="D34" s="165"/>
      <c r="E34" s="165"/>
      <c r="F34" s="165"/>
      <c r="G34" s="165"/>
      <c r="H34" s="165"/>
      <c r="I34" s="165"/>
      <c r="J34" s="165"/>
      <c r="K34" s="166"/>
      <c r="L34" s="67">
        <v>3294000</v>
      </c>
      <c r="M34" s="66">
        <v>1228720</v>
      </c>
      <c r="N34" s="66">
        <v>0</v>
      </c>
      <c r="O34" s="98">
        <f>SUM(L34:N34)</f>
        <v>4522720</v>
      </c>
    </row>
    <row r="35" spans="1:16" s="59" customFormat="1" ht="19.5" customHeight="1" x14ac:dyDescent="0.15">
      <c r="A35" s="117"/>
      <c r="B35" s="118"/>
      <c r="C35" s="116"/>
      <c r="D35" s="144" t="s">
        <v>93</v>
      </c>
      <c r="E35" s="144"/>
      <c r="F35" s="144"/>
      <c r="G35" s="144"/>
      <c r="H35" s="144"/>
      <c r="I35" s="144"/>
      <c r="J35" s="144"/>
      <c r="K35" s="145"/>
      <c r="L35" s="80" t="s">
        <v>94</v>
      </c>
      <c r="M35" s="80" t="s">
        <v>79</v>
      </c>
      <c r="N35" s="77" t="s">
        <v>81</v>
      </c>
      <c r="O35" s="107" t="s">
        <v>80</v>
      </c>
    </row>
    <row r="36" spans="1:16" s="59" customFormat="1" ht="19.5" customHeight="1" x14ac:dyDescent="0.15">
      <c r="A36" s="99"/>
      <c r="B36" s="94"/>
      <c r="C36" s="94"/>
      <c r="D36" s="144" t="s">
        <v>73</v>
      </c>
      <c r="E36" s="144"/>
      <c r="F36" s="144"/>
      <c r="G36" s="144"/>
      <c r="H36" s="144"/>
      <c r="I36" s="144"/>
      <c r="J36" s="144"/>
      <c r="K36" s="145"/>
      <c r="L36" s="96" t="s">
        <v>102</v>
      </c>
      <c r="M36" s="96" t="s">
        <v>79</v>
      </c>
      <c r="N36" s="97" t="s">
        <v>81</v>
      </c>
      <c r="O36" s="106" t="s">
        <v>102</v>
      </c>
      <c r="P36" s="64"/>
    </row>
    <row r="37" spans="1:16" s="59" customFormat="1" ht="19.5" customHeight="1" x14ac:dyDescent="0.15">
      <c r="A37" s="99"/>
      <c r="B37" s="94"/>
      <c r="C37" s="167" t="s">
        <v>78</v>
      </c>
      <c r="D37" s="167"/>
      <c r="E37" s="167"/>
      <c r="F37" s="167"/>
      <c r="G37" s="167"/>
      <c r="H37" s="167"/>
      <c r="I37" s="167"/>
      <c r="J37" s="167"/>
      <c r="K37" s="168"/>
      <c r="L37" s="136"/>
      <c r="M37" s="78"/>
      <c r="N37" s="78"/>
      <c r="O37" s="137"/>
      <c r="P37" s="64"/>
    </row>
    <row r="38" spans="1:16" s="59" customFormat="1" ht="19.5" customHeight="1" x14ac:dyDescent="0.15">
      <c r="A38" s="99"/>
      <c r="B38" s="141"/>
      <c r="C38" s="143"/>
      <c r="D38" s="141"/>
      <c r="E38" s="148" t="s">
        <v>111</v>
      </c>
      <c r="F38" s="148"/>
      <c r="G38" s="148"/>
      <c r="H38" s="148"/>
      <c r="I38" s="148"/>
      <c r="J38" s="148"/>
      <c r="K38" s="148"/>
      <c r="L38" s="136">
        <v>6393999</v>
      </c>
      <c r="M38" s="78">
        <v>0</v>
      </c>
      <c r="N38" s="78">
        <v>0</v>
      </c>
      <c r="O38" s="137">
        <f>SUM(L38:N38)</f>
        <v>6393999</v>
      </c>
      <c r="P38" s="64"/>
    </row>
    <row r="39" spans="1:16" s="59" customFormat="1" ht="19.5" customHeight="1" x14ac:dyDescent="0.15">
      <c r="A39" s="99"/>
      <c r="B39" s="141"/>
      <c r="C39" s="143"/>
      <c r="D39" s="148" t="s">
        <v>112</v>
      </c>
      <c r="E39" s="148"/>
      <c r="F39" s="148"/>
      <c r="G39" s="148"/>
      <c r="H39" s="148"/>
      <c r="I39" s="148"/>
      <c r="J39" s="148"/>
      <c r="K39" s="148"/>
      <c r="L39" s="136">
        <f>SUM(L38)</f>
        <v>6393999</v>
      </c>
      <c r="M39" s="78">
        <f t="shared" ref="M39:O39" si="2">SUM(M38)</f>
        <v>0</v>
      </c>
      <c r="N39" s="78">
        <f t="shared" si="2"/>
        <v>0</v>
      </c>
      <c r="O39" s="137">
        <f t="shared" si="2"/>
        <v>6393999</v>
      </c>
      <c r="P39" s="64"/>
    </row>
    <row r="40" spans="1:16" s="59" customFormat="1" ht="19.5" customHeight="1" x14ac:dyDescent="0.15">
      <c r="A40" s="99"/>
      <c r="B40" s="94"/>
      <c r="C40" s="94"/>
      <c r="D40" s="144" t="s">
        <v>93</v>
      </c>
      <c r="E40" s="144"/>
      <c r="F40" s="144"/>
      <c r="G40" s="144"/>
      <c r="H40" s="144"/>
      <c r="I40" s="144"/>
      <c r="J40" s="144"/>
      <c r="K40" s="145"/>
      <c r="L40" s="80" t="s">
        <v>80</v>
      </c>
      <c r="M40" s="80" t="s">
        <v>79</v>
      </c>
      <c r="N40" s="77" t="s">
        <v>81</v>
      </c>
      <c r="O40" s="107" t="s">
        <v>80</v>
      </c>
      <c r="P40" s="64"/>
    </row>
    <row r="41" spans="1:16" s="59" customFormat="1" ht="19.5" customHeight="1" x14ac:dyDescent="0.15">
      <c r="A41" s="99"/>
      <c r="B41" s="94"/>
      <c r="C41" s="94"/>
      <c r="D41" s="144" t="s">
        <v>73</v>
      </c>
      <c r="E41" s="144"/>
      <c r="F41" s="144"/>
      <c r="G41" s="144"/>
      <c r="H41" s="144"/>
      <c r="I41" s="144"/>
      <c r="J41" s="144"/>
      <c r="K41" s="144"/>
      <c r="L41" s="80" t="s">
        <v>110</v>
      </c>
      <c r="M41" s="77" t="s">
        <v>79</v>
      </c>
      <c r="N41" s="77" t="s">
        <v>81</v>
      </c>
      <c r="O41" s="107" t="s">
        <v>110</v>
      </c>
      <c r="P41" s="64"/>
    </row>
    <row r="42" spans="1:16" s="59" customFormat="1" ht="19.5" customHeight="1" thickBot="1" x14ac:dyDescent="0.2">
      <c r="A42" s="99"/>
      <c r="B42" s="146" t="s">
        <v>82</v>
      </c>
      <c r="C42" s="146"/>
      <c r="D42" s="146"/>
      <c r="E42" s="146"/>
      <c r="F42" s="146"/>
      <c r="G42" s="146"/>
      <c r="H42" s="146"/>
      <c r="I42" s="146"/>
      <c r="J42" s="146"/>
      <c r="K42" s="147"/>
      <c r="L42" s="123">
        <f>L34+L39</f>
        <v>9687999</v>
      </c>
      <c r="M42" s="123">
        <f t="shared" ref="M42:O42" si="3">M34+M39</f>
        <v>1228720</v>
      </c>
      <c r="N42" s="123">
        <f t="shared" si="3"/>
        <v>0</v>
      </c>
      <c r="O42" s="138">
        <f t="shared" si="3"/>
        <v>10916719</v>
      </c>
    </row>
    <row r="43" spans="1:16" s="59" customFormat="1" ht="19.5" customHeight="1" thickBot="1" x14ac:dyDescent="0.2">
      <c r="A43" s="108"/>
      <c r="B43" s="151" t="s">
        <v>43</v>
      </c>
      <c r="C43" s="151"/>
      <c r="D43" s="151"/>
      <c r="E43" s="151"/>
      <c r="F43" s="151"/>
      <c r="G43" s="151"/>
      <c r="H43" s="151"/>
      <c r="I43" s="151"/>
      <c r="J43" s="151"/>
      <c r="K43" s="152"/>
      <c r="L43" s="124">
        <f>SUM(L32+L42)</f>
        <v>20169886</v>
      </c>
      <c r="M43" s="124">
        <f>SUM(M32+M42)</f>
        <v>1526481</v>
      </c>
      <c r="N43" s="125">
        <f>SUM(N32+N42)</f>
        <v>0</v>
      </c>
      <c r="O43" s="126">
        <f>SUM(O32+O42)</f>
        <v>21696367</v>
      </c>
    </row>
    <row r="44" spans="1:16" ht="18.95" customHeight="1" x14ac:dyDescent="0.15">
      <c r="A44" s="64"/>
      <c r="B44" s="60"/>
      <c r="C44" s="60"/>
      <c r="D44" s="60"/>
      <c r="E44" s="60"/>
      <c r="F44" s="60"/>
      <c r="G44" s="64"/>
      <c r="H44" s="64"/>
      <c r="I44" s="64"/>
      <c r="J44" s="64"/>
      <c r="K44" s="64"/>
      <c r="L44" s="64"/>
      <c r="M44" s="59"/>
      <c r="N44" s="59"/>
      <c r="O44" s="59"/>
    </row>
    <row r="45" spans="1:16" ht="18" customHeight="1" x14ac:dyDescent="0.15"/>
  </sheetData>
  <mergeCells count="43">
    <mergeCell ref="C13:K13"/>
    <mergeCell ref="D14:K14"/>
    <mergeCell ref="C15:K15"/>
    <mergeCell ref="E28:H28"/>
    <mergeCell ref="E20:K20"/>
    <mergeCell ref="E26:H26"/>
    <mergeCell ref="C25:I25"/>
    <mergeCell ref="E27:I27"/>
    <mergeCell ref="A24:H24"/>
    <mergeCell ref="D21:K21"/>
    <mergeCell ref="D22:K22"/>
    <mergeCell ref="B23:K23"/>
    <mergeCell ref="B32:K32"/>
    <mergeCell ref="A33:I33"/>
    <mergeCell ref="D31:K31"/>
    <mergeCell ref="C30:H30"/>
    <mergeCell ref="D29:K29"/>
    <mergeCell ref="A1:O1"/>
    <mergeCell ref="A2:O2"/>
    <mergeCell ref="D19:K19"/>
    <mergeCell ref="A5:H5"/>
    <mergeCell ref="A4:K4"/>
    <mergeCell ref="B3:I3"/>
    <mergeCell ref="B6:K6"/>
    <mergeCell ref="D7:K7"/>
    <mergeCell ref="D8:K8"/>
    <mergeCell ref="D9:K9"/>
    <mergeCell ref="D10:K10"/>
    <mergeCell ref="C11:K11"/>
    <mergeCell ref="D18:K18"/>
    <mergeCell ref="D16:K16"/>
    <mergeCell ref="D17:K17"/>
    <mergeCell ref="B12:K12"/>
    <mergeCell ref="D41:K41"/>
    <mergeCell ref="B42:K42"/>
    <mergeCell ref="B43:K43"/>
    <mergeCell ref="C34:K34"/>
    <mergeCell ref="C37:K37"/>
    <mergeCell ref="D40:K40"/>
    <mergeCell ref="D36:K36"/>
    <mergeCell ref="D35:K35"/>
    <mergeCell ref="E38:K38"/>
    <mergeCell ref="D39:K39"/>
  </mergeCells>
  <phoneticPr fontId="2"/>
  <pageMargins left="0.98425196850393704" right="0.19685039370078741" top="0.51181102362204722" bottom="0.19685039370078741" header="0.51181102362204722" footer="0.31496062992125984"/>
  <pageSetup paperSize="9" scale="95" firstPageNumber="2" orientation="portrait" useFirstPageNumber="1" r:id="rId1"/>
  <headerFooter scaleWithDoc="0">
    <oddFooter xml:space="preserve">&amp;C&amp;P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58" workbookViewId="0">
      <selection activeCell="A58" sqref="A1:IV65536"/>
    </sheetView>
  </sheetViews>
  <sheetFormatPr defaultRowHeight="14.25" x14ac:dyDescent="0.15"/>
  <cols>
    <col min="1" max="16384" width="9" style="61"/>
  </cols>
  <sheetData/>
  <phoneticPr fontId="2"/>
  <pageMargins left="0.78740157480314965" right="0.39370078740157483" top="0.78740157480314965" bottom="0.39370078740157483" header="0.51181102362204722" footer="0.51181102362204722"/>
  <pageSetup paperSize="9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"/>
  <sheetViews>
    <sheetView workbookViewId="0">
      <selection activeCell="K1" sqref="K1"/>
    </sheetView>
  </sheetViews>
  <sheetFormatPr defaultRowHeight="10.5" x14ac:dyDescent="0.15"/>
  <cols>
    <col min="1" max="5" width="2.125" style="4" customWidth="1"/>
    <col min="6" max="7" width="2.125" style="2" customWidth="1"/>
    <col min="8" max="10" width="9.625" style="2" customWidth="1"/>
    <col min="11" max="11" width="33.625" style="2" customWidth="1"/>
    <col min="12" max="13" width="10.625" style="2" customWidth="1"/>
    <col min="14" max="14" width="33.625" style="45" customWidth="1"/>
    <col min="15" max="16384" width="9" style="2"/>
  </cols>
  <sheetData>
    <row r="1" spans="1:14" ht="24.95" customHeight="1" x14ac:dyDescent="0.15">
      <c r="A1" s="184" t="s">
        <v>0</v>
      </c>
      <c r="B1" s="184"/>
      <c r="C1" s="184"/>
      <c r="D1" s="184"/>
      <c r="E1" s="184"/>
      <c r="F1" s="184"/>
      <c r="G1" s="184"/>
    </row>
    <row r="2" spans="1:14" s="3" customFormat="1" ht="15" customHeight="1" x14ac:dyDescent="0.15">
      <c r="A2" s="185" t="s">
        <v>27</v>
      </c>
      <c r="B2" s="186"/>
      <c r="C2" s="186"/>
      <c r="D2" s="186"/>
      <c r="E2" s="186"/>
      <c r="F2" s="186"/>
      <c r="G2" s="187"/>
      <c r="H2" s="6" t="s">
        <v>28</v>
      </c>
      <c r="I2" s="18" t="s">
        <v>29</v>
      </c>
      <c r="J2" s="5" t="s">
        <v>30</v>
      </c>
      <c r="K2" s="11" t="s">
        <v>31</v>
      </c>
      <c r="L2" s="43" t="s">
        <v>32</v>
      </c>
      <c r="M2" s="44" t="s">
        <v>33</v>
      </c>
      <c r="N2" s="5" t="s">
        <v>34</v>
      </c>
    </row>
    <row r="3" spans="1:14" s="1" customFormat="1" ht="15" customHeight="1" x14ac:dyDescent="0.15">
      <c r="A3" s="188" t="s">
        <v>10</v>
      </c>
      <c r="B3" s="189"/>
      <c r="C3" s="189"/>
      <c r="D3" s="189"/>
      <c r="E3" s="189"/>
      <c r="F3" s="7"/>
      <c r="G3" s="8"/>
      <c r="H3" s="21">
        <f>SUM(H4:H14)</f>
        <v>9348000</v>
      </c>
      <c r="I3" s="22">
        <f>SUM(I4:I14)</f>
        <v>3413170</v>
      </c>
      <c r="J3" s="23">
        <f>SUM(H3-I3)</f>
        <v>5934830</v>
      </c>
      <c r="K3" s="190" t="s">
        <v>35</v>
      </c>
      <c r="L3" s="34">
        <f>SUM(L4:L14)</f>
        <v>0</v>
      </c>
      <c r="M3" s="35">
        <f>SUM(J3-L3)</f>
        <v>5934830</v>
      </c>
      <c r="N3" s="50"/>
    </row>
    <row r="4" spans="1:14" ht="15" customHeight="1" x14ac:dyDescent="0.15">
      <c r="A4" s="12"/>
      <c r="B4" s="177" t="s">
        <v>5</v>
      </c>
      <c r="C4" s="177"/>
      <c r="D4" s="177"/>
      <c r="E4" s="177"/>
      <c r="F4" s="177"/>
      <c r="G4" s="178"/>
      <c r="H4" s="24">
        <v>3310000</v>
      </c>
      <c r="I4" s="25">
        <v>398870</v>
      </c>
      <c r="J4" s="23">
        <f t="shared" ref="J4:J32" si="0">SUM(H4-I4)</f>
        <v>2911130</v>
      </c>
      <c r="K4" s="191"/>
      <c r="L4" s="36"/>
      <c r="M4" s="37">
        <f t="shared" ref="M4:M32" si="1">SUM(J4-L4)</f>
        <v>2911130</v>
      </c>
      <c r="N4" s="51"/>
    </row>
    <row r="5" spans="1:14" ht="15" customHeight="1" x14ac:dyDescent="0.15">
      <c r="A5" s="12"/>
      <c r="B5" s="177" t="s">
        <v>1</v>
      </c>
      <c r="C5" s="177"/>
      <c r="D5" s="177"/>
      <c r="E5" s="177"/>
      <c r="F5" s="177"/>
      <c r="G5" s="178"/>
      <c r="H5" s="24">
        <v>381000</v>
      </c>
      <c r="I5" s="25">
        <v>0</v>
      </c>
      <c r="J5" s="23">
        <f t="shared" si="0"/>
        <v>381000</v>
      </c>
      <c r="K5" s="46"/>
      <c r="L5" s="36"/>
      <c r="M5" s="37">
        <f t="shared" si="1"/>
        <v>381000</v>
      </c>
      <c r="N5" s="51"/>
    </row>
    <row r="6" spans="1:14" ht="15" customHeight="1" x14ac:dyDescent="0.15">
      <c r="A6" s="12"/>
      <c r="B6" s="177" t="s">
        <v>2</v>
      </c>
      <c r="C6" s="177"/>
      <c r="D6" s="177"/>
      <c r="E6" s="177"/>
      <c r="F6" s="177"/>
      <c r="G6" s="178"/>
      <c r="H6" s="24">
        <v>1260000</v>
      </c>
      <c r="I6" s="25">
        <v>600000</v>
      </c>
      <c r="J6" s="23">
        <f t="shared" si="0"/>
        <v>660000</v>
      </c>
      <c r="K6" s="46" t="s">
        <v>36</v>
      </c>
      <c r="L6" s="36"/>
      <c r="M6" s="37">
        <f t="shared" si="1"/>
        <v>660000</v>
      </c>
      <c r="N6" s="51"/>
    </row>
    <row r="7" spans="1:14" ht="15" customHeight="1" x14ac:dyDescent="0.15">
      <c r="A7" s="12"/>
      <c r="B7" s="177" t="s">
        <v>3</v>
      </c>
      <c r="C7" s="177"/>
      <c r="D7" s="177"/>
      <c r="E7" s="177"/>
      <c r="F7" s="177"/>
      <c r="G7" s="178"/>
      <c r="H7" s="24">
        <v>1003000</v>
      </c>
      <c r="I7" s="25">
        <v>1002835</v>
      </c>
      <c r="J7" s="23">
        <f t="shared" si="0"/>
        <v>165</v>
      </c>
      <c r="K7" s="46" t="s">
        <v>37</v>
      </c>
      <c r="L7" s="36"/>
      <c r="M7" s="37">
        <f t="shared" si="1"/>
        <v>165</v>
      </c>
      <c r="N7" s="51"/>
    </row>
    <row r="8" spans="1:14" ht="15" customHeight="1" x14ac:dyDescent="0.15">
      <c r="A8" s="12"/>
      <c r="B8" s="177" t="s">
        <v>6</v>
      </c>
      <c r="C8" s="177"/>
      <c r="D8" s="177"/>
      <c r="E8" s="177"/>
      <c r="F8" s="177"/>
      <c r="G8" s="178"/>
      <c r="H8" s="24">
        <v>241000</v>
      </c>
      <c r="I8" s="25">
        <v>95183</v>
      </c>
      <c r="J8" s="23">
        <f t="shared" si="0"/>
        <v>145817</v>
      </c>
      <c r="K8" s="46"/>
      <c r="L8" s="36"/>
      <c r="M8" s="37">
        <f t="shared" si="1"/>
        <v>145817</v>
      </c>
      <c r="N8" s="51"/>
    </row>
    <row r="9" spans="1:14" ht="15" customHeight="1" x14ac:dyDescent="0.15">
      <c r="A9" s="12"/>
      <c r="B9" s="177" t="s">
        <v>4</v>
      </c>
      <c r="C9" s="177"/>
      <c r="D9" s="177"/>
      <c r="E9" s="177"/>
      <c r="F9" s="177"/>
      <c r="G9" s="178"/>
      <c r="H9" s="24">
        <v>200000</v>
      </c>
      <c r="I9" s="25">
        <v>0</v>
      </c>
      <c r="J9" s="23">
        <f t="shared" si="0"/>
        <v>200000</v>
      </c>
      <c r="K9" s="46"/>
      <c r="L9" s="36"/>
      <c r="M9" s="37">
        <f t="shared" si="1"/>
        <v>200000</v>
      </c>
      <c r="N9" s="51"/>
    </row>
    <row r="10" spans="1:14" ht="15" customHeight="1" x14ac:dyDescent="0.15">
      <c r="A10" s="12"/>
      <c r="B10" s="177" t="s">
        <v>11</v>
      </c>
      <c r="C10" s="177"/>
      <c r="D10" s="177"/>
      <c r="E10" s="177"/>
      <c r="F10" s="177"/>
      <c r="G10" s="178"/>
      <c r="H10" s="24">
        <v>605000</v>
      </c>
      <c r="I10" s="25">
        <v>587282</v>
      </c>
      <c r="J10" s="23">
        <f t="shared" si="0"/>
        <v>17718</v>
      </c>
      <c r="K10" s="46" t="s">
        <v>38</v>
      </c>
      <c r="L10" s="36"/>
      <c r="M10" s="37">
        <f t="shared" si="1"/>
        <v>17718</v>
      </c>
      <c r="N10" s="51"/>
    </row>
    <row r="11" spans="1:14" ht="15" customHeight="1" x14ac:dyDescent="0.15">
      <c r="A11" s="12"/>
      <c r="B11" s="177" t="s">
        <v>7</v>
      </c>
      <c r="C11" s="177"/>
      <c r="D11" s="177"/>
      <c r="E11" s="177"/>
      <c r="F11" s="177"/>
      <c r="G11" s="178"/>
      <c r="H11" s="24">
        <v>1239000</v>
      </c>
      <c r="I11" s="25">
        <v>729000</v>
      </c>
      <c r="J11" s="23">
        <f t="shared" si="0"/>
        <v>510000</v>
      </c>
      <c r="K11" s="46"/>
      <c r="L11" s="36"/>
      <c r="M11" s="37">
        <f t="shared" si="1"/>
        <v>510000</v>
      </c>
      <c r="N11" s="51"/>
    </row>
    <row r="12" spans="1:14" ht="15" customHeight="1" x14ac:dyDescent="0.15">
      <c r="A12" s="12"/>
      <c r="B12" s="177" t="s">
        <v>8</v>
      </c>
      <c r="C12" s="177"/>
      <c r="D12" s="177"/>
      <c r="E12" s="177"/>
      <c r="F12" s="177"/>
      <c r="G12" s="178"/>
      <c r="H12" s="24">
        <v>1009000</v>
      </c>
      <c r="I12" s="25">
        <v>0</v>
      </c>
      <c r="J12" s="23">
        <f t="shared" si="0"/>
        <v>1009000</v>
      </c>
      <c r="K12" s="46"/>
      <c r="L12" s="36"/>
      <c r="M12" s="37">
        <f t="shared" si="1"/>
        <v>1009000</v>
      </c>
      <c r="N12" s="51"/>
    </row>
    <row r="13" spans="1:14" ht="15" customHeight="1" x14ac:dyDescent="0.15">
      <c r="A13" s="12"/>
      <c r="B13" s="177" t="s">
        <v>9</v>
      </c>
      <c r="C13" s="177"/>
      <c r="D13" s="177"/>
      <c r="E13" s="177"/>
      <c r="F13" s="177"/>
      <c r="G13" s="178"/>
      <c r="H13" s="24">
        <v>100000</v>
      </c>
      <c r="I13" s="25">
        <v>0</v>
      </c>
      <c r="J13" s="23">
        <f t="shared" si="0"/>
        <v>100000</v>
      </c>
      <c r="K13" s="46"/>
      <c r="L13" s="36"/>
      <c r="M13" s="37">
        <f t="shared" si="1"/>
        <v>100000</v>
      </c>
      <c r="N13" s="51"/>
    </row>
    <row r="14" spans="1:14" ht="15" customHeight="1" x14ac:dyDescent="0.15">
      <c r="A14" s="13"/>
      <c r="B14" s="182"/>
      <c r="C14" s="182"/>
      <c r="D14" s="182"/>
      <c r="E14" s="182"/>
      <c r="F14" s="182"/>
      <c r="G14" s="183"/>
      <c r="H14" s="26"/>
      <c r="I14" s="27"/>
      <c r="J14" s="28">
        <f t="shared" si="0"/>
        <v>0</v>
      </c>
      <c r="K14" s="47"/>
      <c r="L14" s="38"/>
      <c r="M14" s="39">
        <f t="shared" si="1"/>
        <v>0</v>
      </c>
      <c r="N14" s="52"/>
    </row>
    <row r="15" spans="1:14" s="1" customFormat="1" ht="15" customHeight="1" x14ac:dyDescent="0.15">
      <c r="A15" s="175" t="s">
        <v>12</v>
      </c>
      <c r="B15" s="176"/>
      <c r="C15" s="176"/>
      <c r="D15" s="176"/>
      <c r="E15" s="176"/>
      <c r="F15" s="14"/>
      <c r="G15" s="9"/>
      <c r="H15" s="21">
        <f>SUM(H16:H22)</f>
        <v>1730000</v>
      </c>
      <c r="I15" s="22">
        <f>SUM(I16:I22)</f>
        <v>1371791</v>
      </c>
      <c r="J15" s="23">
        <f t="shared" si="0"/>
        <v>358209</v>
      </c>
      <c r="K15" s="48"/>
      <c r="L15" s="34">
        <f>SUM(L16:L22)</f>
        <v>0</v>
      </c>
      <c r="M15" s="35">
        <f t="shared" si="1"/>
        <v>358209</v>
      </c>
      <c r="N15" s="50"/>
    </row>
    <row r="16" spans="1:14" ht="15" customHeight="1" x14ac:dyDescent="0.15">
      <c r="A16" s="12"/>
      <c r="B16" s="177" t="s">
        <v>13</v>
      </c>
      <c r="C16" s="177"/>
      <c r="D16" s="177"/>
      <c r="E16" s="177"/>
      <c r="F16" s="177"/>
      <c r="G16" s="178"/>
      <c r="H16" s="24">
        <v>200000</v>
      </c>
      <c r="I16" s="25">
        <v>194250</v>
      </c>
      <c r="J16" s="23">
        <f t="shared" si="0"/>
        <v>5750</v>
      </c>
      <c r="K16" s="46"/>
      <c r="L16" s="36"/>
      <c r="M16" s="37">
        <f t="shared" si="1"/>
        <v>5750</v>
      </c>
      <c r="N16" s="51"/>
    </row>
    <row r="17" spans="1:14" ht="15" customHeight="1" x14ac:dyDescent="0.15">
      <c r="A17" s="12"/>
      <c r="B17" s="177" t="s">
        <v>14</v>
      </c>
      <c r="C17" s="177"/>
      <c r="D17" s="177"/>
      <c r="E17" s="177"/>
      <c r="F17" s="177"/>
      <c r="G17" s="178"/>
      <c r="H17" s="24">
        <v>40000</v>
      </c>
      <c r="I17" s="25">
        <v>36960</v>
      </c>
      <c r="J17" s="23">
        <f t="shared" si="0"/>
        <v>3040</v>
      </c>
      <c r="K17" s="46"/>
      <c r="L17" s="36"/>
      <c r="M17" s="37">
        <f t="shared" si="1"/>
        <v>3040</v>
      </c>
      <c r="N17" s="51"/>
    </row>
    <row r="18" spans="1:14" ht="15" customHeight="1" x14ac:dyDescent="0.15">
      <c r="A18" s="12"/>
      <c r="B18" s="177" t="s">
        <v>15</v>
      </c>
      <c r="C18" s="177"/>
      <c r="D18" s="177"/>
      <c r="E18" s="177"/>
      <c r="F18" s="177"/>
      <c r="G18" s="178"/>
      <c r="H18" s="24">
        <v>460000</v>
      </c>
      <c r="I18" s="25">
        <v>336360</v>
      </c>
      <c r="J18" s="23">
        <f t="shared" si="0"/>
        <v>123640</v>
      </c>
      <c r="K18" s="46"/>
      <c r="L18" s="36"/>
      <c r="M18" s="37">
        <f t="shared" si="1"/>
        <v>123640</v>
      </c>
      <c r="N18" s="51"/>
    </row>
    <row r="19" spans="1:14" ht="15" customHeight="1" x14ac:dyDescent="0.15">
      <c r="A19" s="12"/>
      <c r="B19" s="177" t="s">
        <v>16</v>
      </c>
      <c r="C19" s="177"/>
      <c r="D19" s="177"/>
      <c r="E19" s="177"/>
      <c r="F19" s="177"/>
      <c r="G19" s="178"/>
      <c r="H19" s="24">
        <v>600000</v>
      </c>
      <c r="I19" s="25">
        <v>510921</v>
      </c>
      <c r="J19" s="23">
        <f t="shared" si="0"/>
        <v>89079</v>
      </c>
      <c r="K19" s="46"/>
      <c r="L19" s="36"/>
      <c r="M19" s="37">
        <f t="shared" si="1"/>
        <v>89079</v>
      </c>
      <c r="N19" s="51"/>
    </row>
    <row r="20" spans="1:14" ht="15" customHeight="1" x14ac:dyDescent="0.15">
      <c r="A20" s="12"/>
      <c r="B20" s="177" t="s">
        <v>17</v>
      </c>
      <c r="C20" s="177"/>
      <c r="D20" s="177"/>
      <c r="E20" s="177"/>
      <c r="F20" s="177"/>
      <c r="G20" s="178"/>
      <c r="H20" s="24">
        <v>200000</v>
      </c>
      <c r="I20" s="25">
        <v>87670</v>
      </c>
      <c r="J20" s="23">
        <f t="shared" si="0"/>
        <v>112330</v>
      </c>
      <c r="K20" s="46"/>
      <c r="L20" s="36"/>
      <c r="M20" s="37">
        <f t="shared" si="1"/>
        <v>112330</v>
      </c>
      <c r="N20" s="51"/>
    </row>
    <row r="21" spans="1:14" ht="15" customHeight="1" x14ac:dyDescent="0.15">
      <c r="A21" s="12"/>
      <c r="B21" s="177" t="s">
        <v>18</v>
      </c>
      <c r="C21" s="177"/>
      <c r="D21" s="177"/>
      <c r="E21" s="177"/>
      <c r="F21" s="177"/>
      <c r="G21" s="178"/>
      <c r="H21" s="24">
        <v>230000</v>
      </c>
      <c r="I21" s="25">
        <v>205630</v>
      </c>
      <c r="J21" s="23">
        <f t="shared" si="0"/>
        <v>24370</v>
      </c>
      <c r="K21" s="46"/>
      <c r="L21" s="36"/>
      <c r="M21" s="37">
        <f t="shared" si="1"/>
        <v>24370</v>
      </c>
      <c r="N21" s="51"/>
    </row>
    <row r="22" spans="1:14" ht="15" customHeight="1" x14ac:dyDescent="0.15">
      <c r="A22" s="13"/>
      <c r="B22" s="180"/>
      <c r="C22" s="180"/>
      <c r="D22" s="180"/>
      <c r="E22" s="180"/>
      <c r="F22" s="180"/>
      <c r="G22" s="181"/>
      <c r="H22" s="26"/>
      <c r="I22" s="27"/>
      <c r="J22" s="28">
        <f t="shared" si="0"/>
        <v>0</v>
      </c>
      <c r="K22" s="47"/>
      <c r="L22" s="38"/>
      <c r="M22" s="39">
        <f t="shared" si="1"/>
        <v>0</v>
      </c>
      <c r="N22" s="52"/>
    </row>
    <row r="23" spans="1:14" s="1" customFormat="1" ht="15" customHeight="1" x14ac:dyDescent="0.15">
      <c r="A23" s="175" t="s">
        <v>19</v>
      </c>
      <c r="B23" s="176"/>
      <c r="C23" s="176"/>
      <c r="D23" s="176"/>
      <c r="E23" s="176"/>
      <c r="F23" s="14"/>
      <c r="G23" s="9"/>
      <c r="H23" s="29">
        <f>SUM(H24:H27)</f>
        <v>8544000</v>
      </c>
      <c r="I23" s="30">
        <f>SUM(I24:I28)</f>
        <v>2900224</v>
      </c>
      <c r="J23" s="23">
        <f t="shared" si="0"/>
        <v>5643776</v>
      </c>
      <c r="K23" s="48"/>
      <c r="L23" s="34"/>
      <c r="M23" s="35">
        <f t="shared" si="1"/>
        <v>5643776</v>
      </c>
      <c r="N23" s="50"/>
    </row>
    <row r="24" spans="1:14" ht="15" customHeight="1" x14ac:dyDescent="0.15">
      <c r="A24" s="12"/>
      <c r="B24" s="177" t="s">
        <v>20</v>
      </c>
      <c r="C24" s="177"/>
      <c r="D24" s="177"/>
      <c r="E24" s="177"/>
      <c r="F24" s="177"/>
      <c r="G24" s="178"/>
      <c r="H24" s="24">
        <v>6156000</v>
      </c>
      <c r="I24" s="25">
        <v>2052000</v>
      </c>
      <c r="J24" s="23">
        <f t="shared" si="0"/>
        <v>4104000</v>
      </c>
      <c r="K24" s="46"/>
      <c r="L24" s="36"/>
      <c r="M24" s="37">
        <f t="shared" si="1"/>
        <v>4104000</v>
      </c>
      <c r="N24" s="51"/>
    </row>
    <row r="25" spans="1:14" ht="15" customHeight="1" x14ac:dyDescent="0.15">
      <c r="A25" s="12"/>
      <c r="B25" s="177" t="s">
        <v>21</v>
      </c>
      <c r="C25" s="177"/>
      <c r="D25" s="177"/>
      <c r="E25" s="177"/>
      <c r="F25" s="177"/>
      <c r="G25" s="178"/>
      <c r="H25" s="24">
        <v>204000</v>
      </c>
      <c r="I25" s="25">
        <v>68080</v>
      </c>
      <c r="J25" s="23">
        <f t="shared" si="0"/>
        <v>135920</v>
      </c>
      <c r="K25" s="46"/>
      <c r="L25" s="36"/>
      <c r="M25" s="37">
        <f t="shared" si="1"/>
        <v>135920</v>
      </c>
      <c r="N25" s="51"/>
    </row>
    <row r="26" spans="1:14" ht="15" customHeight="1" x14ac:dyDescent="0.15">
      <c r="A26" s="12"/>
      <c r="B26" s="177" t="s">
        <v>22</v>
      </c>
      <c r="C26" s="177"/>
      <c r="D26" s="177"/>
      <c r="E26" s="177"/>
      <c r="F26" s="177"/>
      <c r="G26" s="178"/>
      <c r="H26" s="24">
        <v>1239000</v>
      </c>
      <c r="I26" s="25">
        <v>413000</v>
      </c>
      <c r="J26" s="23">
        <f t="shared" si="0"/>
        <v>826000</v>
      </c>
      <c r="K26" s="46"/>
      <c r="L26" s="36"/>
      <c r="M26" s="37">
        <f t="shared" si="1"/>
        <v>826000</v>
      </c>
      <c r="N26" s="51"/>
    </row>
    <row r="27" spans="1:14" ht="15" customHeight="1" x14ac:dyDescent="0.15">
      <c r="A27" s="12"/>
      <c r="B27" s="177" t="s">
        <v>23</v>
      </c>
      <c r="C27" s="177"/>
      <c r="D27" s="177"/>
      <c r="E27" s="177"/>
      <c r="F27" s="177"/>
      <c r="G27" s="178"/>
      <c r="H27" s="24">
        <v>945000</v>
      </c>
      <c r="I27" s="25">
        <v>367144</v>
      </c>
      <c r="J27" s="23">
        <f t="shared" si="0"/>
        <v>577856</v>
      </c>
      <c r="K27" s="46"/>
      <c r="L27" s="36"/>
      <c r="M27" s="37">
        <f t="shared" si="1"/>
        <v>577856</v>
      </c>
      <c r="N27" s="51"/>
    </row>
    <row r="28" spans="1:14" ht="15" customHeight="1" x14ac:dyDescent="0.15">
      <c r="A28" s="13"/>
      <c r="B28" s="180"/>
      <c r="C28" s="180"/>
      <c r="D28" s="180"/>
      <c r="E28" s="180"/>
      <c r="F28" s="180"/>
      <c r="G28" s="181"/>
      <c r="H28" s="26"/>
      <c r="I28" s="27"/>
      <c r="J28" s="28">
        <f t="shared" si="0"/>
        <v>0</v>
      </c>
      <c r="K28" s="47"/>
      <c r="L28" s="38"/>
      <c r="M28" s="39">
        <f t="shared" si="1"/>
        <v>0</v>
      </c>
      <c r="N28" s="52"/>
    </row>
    <row r="29" spans="1:14" s="1" customFormat="1" ht="15" customHeight="1" x14ac:dyDescent="0.15">
      <c r="A29" s="175" t="s">
        <v>25</v>
      </c>
      <c r="B29" s="176"/>
      <c r="C29" s="176"/>
      <c r="D29" s="176"/>
      <c r="E29" s="176"/>
      <c r="F29" s="176"/>
      <c r="G29" s="9"/>
      <c r="H29" s="29">
        <f>SUM(H30:H31)</f>
        <v>200000</v>
      </c>
      <c r="I29" s="30">
        <f>SUM(I30:I31)</f>
        <v>0</v>
      </c>
      <c r="J29" s="20">
        <f t="shared" si="0"/>
        <v>200000</v>
      </c>
      <c r="K29" s="48"/>
      <c r="L29" s="34">
        <f>SUM(L30:L31)</f>
        <v>0</v>
      </c>
      <c r="M29" s="35">
        <f t="shared" si="1"/>
        <v>200000</v>
      </c>
      <c r="N29" s="50"/>
    </row>
    <row r="30" spans="1:14" ht="15" customHeight="1" x14ac:dyDescent="0.15">
      <c r="A30" s="12"/>
      <c r="B30" s="177" t="s">
        <v>26</v>
      </c>
      <c r="C30" s="177"/>
      <c r="D30" s="177"/>
      <c r="E30" s="177"/>
      <c r="F30" s="177"/>
      <c r="G30" s="178"/>
      <c r="H30" s="24">
        <v>200000</v>
      </c>
      <c r="I30" s="25">
        <v>0</v>
      </c>
      <c r="J30" s="23">
        <f t="shared" si="0"/>
        <v>200000</v>
      </c>
      <c r="K30" s="46"/>
      <c r="L30" s="36"/>
      <c r="M30" s="37">
        <f t="shared" si="1"/>
        <v>200000</v>
      </c>
      <c r="N30" s="51"/>
    </row>
    <row r="31" spans="1:14" ht="15" customHeight="1" x14ac:dyDescent="0.15">
      <c r="A31" s="13"/>
      <c r="B31" s="15"/>
      <c r="C31" s="15"/>
      <c r="D31" s="15"/>
      <c r="E31" s="15"/>
      <c r="F31" s="15"/>
      <c r="G31" s="16"/>
      <c r="H31" s="26"/>
      <c r="I31" s="27"/>
      <c r="J31" s="31">
        <f t="shared" si="0"/>
        <v>0</v>
      </c>
      <c r="K31" s="47"/>
      <c r="L31" s="40"/>
      <c r="M31" s="41">
        <f t="shared" si="1"/>
        <v>0</v>
      </c>
      <c r="N31" s="53"/>
    </row>
    <row r="32" spans="1:14" s="1" customFormat="1" ht="15" customHeight="1" x14ac:dyDescent="0.15">
      <c r="A32" s="17"/>
      <c r="B32" s="179" t="s">
        <v>24</v>
      </c>
      <c r="C32" s="179"/>
      <c r="D32" s="179"/>
      <c r="E32" s="179"/>
      <c r="F32" s="179"/>
      <c r="G32" s="10"/>
      <c r="H32" s="32">
        <f>SUM(H3+H15+H23+H29)</f>
        <v>19822000</v>
      </c>
      <c r="I32" s="33">
        <f>SUM(I3+I15+I23+I29)</f>
        <v>7685185</v>
      </c>
      <c r="J32" s="19">
        <f t="shared" si="0"/>
        <v>12136815</v>
      </c>
      <c r="K32" s="49"/>
      <c r="L32" s="42">
        <f>SUM(L3+L15+L22+L29)</f>
        <v>0</v>
      </c>
      <c r="M32" s="33">
        <f t="shared" si="1"/>
        <v>12136815</v>
      </c>
      <c r="N32" s="54"/>
    </row>
  </sheetData>
  <mergeCells count="32">
    <mergeCell ref="K3:K4"/>
    <mergeCell ref="B4:G4"/>
    <mergeCell ref="B5:G5"/>
    <mergeCell ref="B6:G6"/>
    <mergeCell ref="B7:G7"/>
    <mergeCell ref="B8:G8"/>
    <mergeCell ref="A1:G1"/>
    <mergeCell ref="A2:G2"/>
    <mergeCell ref="A3:E3"/>
    <mergeCell ref="B13:G13"/>
    <mergeCell ref="B14:G14"/>
    <mergeCell ref="A15:E15"/>
    <mergeCell ref="B16:G16"/>
    <mergeCell ref="B9:G9"/>
    <mergeCell ref="B10:G10"/>
    <mergeCell ref="B11:G11"/>
    <mergeCell ref="B12:G12"/>
    <mergeCell ref="B21:G21"/>
    <mergeCell ref="B22:G22"/>
    <mergeCell ref="A23:E23"/>
    <mergeCell ref="B24:G24"/>
    <mergeCell ref="B17:G17"/>
    <mergeCell ref="B18:G18"/>
    <mergeCell ref="B19:G19"/>
    <mergeCell ref="B20:G20"/>
    <mergeCell ref="A29:F29"/>
    <mergeCell ref="B30:G30"/>
    <mergeCell ref="B32:F32"/>
    <mergeCell ref="B25:G25"/>
    <mergeCell ref="B26:G26"/>
    <mergeCell ref="B27:G27"/>
    <mergeCell ref="B28:G28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総括表</vt:lpstr>
      <vt:lpstr>内訳表</vt:lpstr>
      <vt:lpstr>予算（案）の概要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飯坂　紀年</dc:creator>
  <cp:lastModifiedBy>kobayashi</cp:lastModifiedBy>
  <cp:lastPrinted>2022-05-19T01:11:01Z</cp:lastPrinted>
  <dcterms:created xsi:type="dcterms:W3CDTF">2000-08-07T04:14:30Z</dcterms:created>
  <dcterms:modified xsi:type="dcterms:W3CDTF">2022-05-19T01:15:42Z</dcterms:modified>
</cp:coreProperties>
</file>