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Google ドライブ\会計関係\H29年度\"/>
    </mc:Choice>
  </mc:AlternateContent>
  <bookViews>
    <workbookView xWindow="600" yWindow="90" windowWidth="19395" windowHeight="7785"/>
  </bookViews>
  <sheets>
    <sheet name="活動予算書 【Ｈ２9年度】" sheetId="7" r:id="rId1"/>
    <sheet name="事業費内訳【29年度】" sheetId="8" r:id="rId2"/>
  </sheets>
  <definedNames>
    <definedName name="_xlnm.Print_Area" localSheetId="0">'活動予算書 【Ｈ２9年度】'!$B$1:$D$97</definedName>
    <definedName name="_xlnm.Print_Titles" localSheetId="0">'活動予算書 【Ｈ２9年度】'!$1:$3</definedName>
  </definedNames>
  <calcPr calcId="152511"/>
</workbook>
</file>

<file path=xl/calcChain.xml><?xml version="1.0" encoding="utf-8"?>
<calcChain xmlns="http://schemas.openxmlformats.org/spreadsheetml/2006/main">
  <c r="I16" i="8" l="1"/>
  <c r="I18" i="8"/>
  <c r="C41" i="7"/>
  <c r="D85" i="7"/>
  <c r="C84" i="7"/>
  <c r="H25" i="8"/>
  <c r="H26" i="8" s="1"/>
  <c r="E25" i="8" l="1"/>
  <c r="C56" i="7" l="1"/>
  <c r="C55" i="7"/>
  <c r="C54" i="7"/>
  <c r="C53" i="7"/>
  <c r="C49" i="7"/>
  <c r="C48" i="7"/>
  <c r="C47" i="7"/>
  <c r="C46" i="7"/>
  <c r="C44" i="7"/>
  <c r="I25" i="8"/>
  <c r="G25" i="8"/>
  <c r="F25" i="8"/>
  <c r="D26" i="8"/>
  <c r="D25" i="8"/>
  <c r="I15" i="8" l="1"/>
  <c r="C51" i="7" s="1"/>
  <c r="I9" i="8"/>
  <c r="I12" i="7" l="1"/>
  <c r="I6" i="8"/>
  <c r="I26" i="8" s="1"/>
  <c r="I5" i="8"/>
  <c r="C42" i="7" s="1"/>
  <c r="C52" i="7" l="1"/>
  <c r="C58" i="7" s="1"/>
  <c r="D59" i="7" s="1"/>
  <c r="D86" i="7" s="1"/>
  <c r="C26" i="8"/>
  <c r="C25" i="8"/>
  <c r="C26" i="7"/>
  <c r="C24" i="7" s="1"/>
  <c r="I24" i="8" l="1"/>
  <c r="I14" i="8"/>
  <c r="I17" i="8" l="1"/>
  <c r="I20" i="8"/>
  <c r="I19" i="8" l="1"/>
  <c r="C13" i="7" l="1"/>
  <c r="I13" i="8"/>
  <c r="I11" i="8"/>
  <c r="I10" i="8"/>
  <c r="E26" i="8" l="1"/>
  <c r="C78" i="7" l="1"/>
  <c r="B25" i="8" l="1"/>
  <c r="B26" i="8" l="1"/>
  <c r="C27" i="7" l="1"/>
  <c r="D37" i="7" s="1"/>
  <c r="D87" i="7" s="1"/>
  <c r="C32" i="7"/>
  <c r="I12" i="8" l="1"/>
  <c r="C18" i="7" l="1"/>
  <c r="I23" i="8" l="1"/>
  <c r="I21" i="8"/>
  <c r="I8" i="8"/>
  <c r="C45" i="7" s="1"/>
  <c r="G6" i="8"/>
  <c r="G26" i="8" s="1"/>
  <c r="F6" i="8"/>
  <c r="C82" i="7"/>
  <c r="C67" i="7"/>
  <c r="C65" i="7"/>
  <c r="D92" i="7" s="1"/>
  <c r="C31" i="7"/>
  <c r="C20" i="7"/>
  <c r="F26" i="8" l="1"/>
  <c r="C17" i="7"/>
  <c r="D94" i="7" l="1"/>
  <c r="D96" i="7" s="1"/>
</calcChain>
</file>

<file path=xl/comments1.xml><?xml version="1.0" encoding="utf-8"?>
<comments xmlns="http://schemas.openxmlformats.org/spreadsheetml/2006/main">
  <authors>
    <author>yoshida</author>
  </authors>
  <commentList>
    <comment ref="B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シート【事業費の内訳】へ入力。
集計されるようになっています。</t>
        </r>
      </text>
    </comment>
  </commentList>
</comments>
</file>

<file path=xl/sharedStrings.xml><?xml version="1.0" encoding="utf-8"?>
<sst xmlns="http://schemas.openxmlformats.org/spreadsheetml/2006/main" count="144" uniqueCount="140">
  <si>
    <t>活　動　予　算　書</t>
    <rPh sb="4" eb="5">
      <t>ヨ</t>
    </rPh>
    <rPh sb="6" eb="7">
      <t>サン</t>
    </rPh>
    <phoneticPr fontId="2"/>
  </si>
  <si>
    <t>[税込]（単位：円）</t>
    <phoneticPr fontId="2"/>
  </si>
  <si>
    <t>特定非営利活動法人　ｉｎｇ</t>
  </si>
  <si>
    <t>【経常収益】</t>
  </si>
  <si>
    <t xml:space="preserve">  【受取会費】</t>
  </si>
  <si>
    <t xml:space="preserve">    正会員受取会費</t>
  </si>
  <si>
    <t xml:space="preserve">    活動会員受取会費</t>
  </si>
  <si>
    <t xml:space="preserve">    情報会員受取会費</t>
  </si>
  <si>
    <t xml:space="preserve">    賛助会員受取会費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</si>
  <si>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</si>
  <si>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</si>
  <si>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</si>
  <si>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【事業収益】</t>
  </si>
  <si>
    <t xml:space="preserve">    事業　収益</t>
  </si>
  <si>
    <t xml:space="preserve">      協働事業</t>
  </si>
  <si>
    <t xml:space="preserve">      市民企画講座事業</t>
  </si>
  <si>
    <t xml:space="preserve">      つどい広場事業</t>
  </si>
  <si>
    <t xml:space="preserve">      親育ち・子育ち事業</t>
  </si>
  <si>
    <t xml:space="preserve">    自主事業収益</t>
  </si>
  <si>
    <t xml:space="preserve">    分科会収益</t>
  </si>
  <si>
    <t xml:space="preserve">      託児ｸﾞﾙｰﾌﾟひまわり</t>
  </si>
  <si>
    <t xml:space="preserve">  【その他収益】</t>
  </si>
  <si>
    <t xml:space="preserve">    受取　利息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</si>
  <si>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</si>
  <si>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</si>
  <si>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</si>
  <si>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</si>
  <si>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</si>
  <si>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  人件費計</t>
  </si>
  <si>
    <t xml:space="preserve">    （その他経費）</t>
  </si>
  <si>
    <t xml:space="preserve">      諸　謝　金(事業)</t>
  </si>
  <si>
    <t xml:space="preserve">      使　用　料(事業)</t>
  </si>
  <si>
    <t xml:space="preserve">      印刷製本費(事業)</t>
  </si>
  <si>
    <t xml:space="preserve">      旅費交通費(事業)</t>
  </si>
  <si>
    <t xml:space="preserve">      接待交際費(事業)</t>
  </si>
  <si>
    <t xml:space="preserve">      通信運搬費(事業)</t>
  </si>
  <si>
    <t xml:space="preserve">      消耗品　費(事業)</t>
  </si>
  <si>
    <t xml:space="preserve">      保　険　料(事業)</t>
  </si>
  <si>
    <t xml:space="preserve">        その他経費計</t>
  </si>
  <si>
    <t xml:space="preserve">          事業費  計</t>
  </si>
  <si>
    <t xml:space="preserve">  【管理費】</t>
  </si>
  <si>
    <t xml:space="preserve">      給料　手当</t>
  </si>
  <si>
    <t xml:space="preserve">      役員　報酬</t>
  </si>
  <si>
    <t xml:space="preserve">      諸謝金</t>
  </si>
  <si>
    <t xml:space="preserve">      印刷製本費</t>
  </si>
  <si>
    <t>プリンタートナー代も含む</t>
    <phoneticPr fontId="2"/>
  </si>
  <si>
    <t xml:space="preserve">      会　議　費</t>
  </si>
  <si>
    <t xml:space="preserve">      旅費交通費</t>
  </si>
  <si>
    <t xml:space="preserve">      通信運搬費</t>
  </si>
  <si>
    <t xml:space="preserve">      消耗品　費</t>
  </si>
  <si>
    <t>　　　修繕費</t>
    <rPh sb="3" eb="6">
      <t>シュウゼンヒ</t>
    </rPh>
    <phoneticPr fontId="2"/>
  </si>
  <si>
    <t>　　　水道光熱費</t>
    <rPh sb="3" eb="5">
      <t>スイドウ</t>
    </rPh>
    <rPh sb="5" eb="8">
      <t>コウネツヒ</t>
    </rPh>
    <phoneticPr fontId="2"/>
  </si>
  <si>
    <t>　　　地代　家賃</t>
    <rPh sb="3" eb="5">
      <t>チダイ</t>
    </rPh>
    <rPh sb="6" eb="8">
      <t>ヤチン</t>
    </rPh>
    <phoneticPr fontId="2"/>
  </si>
  <si>
    <t>　　　接待交際費</t>
    <rPh sb="3" eb="5">
      <t>セッタイ</t>
    </rPh>
    <rPh sb="5" eb="8">
      <t>コウサイヒ</t>
    </rPh>
    <phoneticPr fontId="2"/>
  </si>
  <si>
    <t>　　　諸会費</t>
    <rPh sb="3" eb="6">
      <t>ショカイヒ</t>
    </rPh>
    <phoneticPr fontId="2"/>
  </si>
  <si>
    <t xml:space="preserve">      減価償却費</t>
    <phoneticPr fontId="2"/>
  </si>
  <si>
    <t xml:space="preserve">      支払手数料</t>
  </si>
  <si>
    <t>　　　什器備品</t>
    <rPh sb="3" eb="5">
      <t>ジュウキ</t>
    </rPh>
    <rPh sb="5" eb="7">
      <t>ビヒン</t>
    </rPh>
    <phoneticPr fontId="2"/>
  </si>
  <si>
    <t>　　　新聞図書費</t>
    <rPh sb="3" eb="5">
      <t>シンブン</t>
    </rPh>
    <rPh sb="5" eb="8">
      <t>トショヒ</t>
    </rPh>
    <phoneticPr fontId="2"/>
  </si>
  <si>
    <t>　　　雑費</t>
    <rPh sb="3" eb="5">
      <t>ザッピ</t>
    </rPh>
    <phoneticPr fontId="2"/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</si>
  <si>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</si>
  <si>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</si>
  <si>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</si>
  <si>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</si>
  <si>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</si>
  <si>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</si>
  <si>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</si>
  <si>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</si>
  <si>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経理区分振替額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</si>
  <si>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</si>
  <si>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</si>
  <si>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</si>
  <si>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(5000*12)+(5000*2) 会計士：恒川氏</t>
    <rPh sb="19" eb="22">
      <t>カイケイシ</t>
    </rPh>
    <rPh sb="23" eb="26">
      <t>ツネカワシ</t>
    </rPh>
    <phoneticPr fontId="2"/>
  </si>
  <si>
    <t>[税込]（単位：円）</t>
  </si>
  <si>
    <t>科目</t>
  </si>
  <si>
    <t>親育ち・子育ち事業</t>
  </si>
  <si>
    <t>つどいの広場事業</t>
  </si>
  <si>
    <t>託児ｸﾞﾙｰﾌﾟひまわり</t>
  </si>
  <si>
    <t>（人件費）</t>
  </si>
  <si>
    <t xml:space="preserve">  給料　手当(事業)</t>
  </si>
  <si>
    <t xml:space="preserve">    人件費計</t>
  </si>
  <si>
    <t>（その他経費）</t>
  </si>
  <si>
    <t xml:space="preserve">  新聞図書費(事業)</t>
  </si>
  <si>
    <t xml:space="preserve">  諸　謝　金(事業)</t>
  </si>
  <si>
    <t xml:space="preserve">  使　用　料(事業)</t>
  </si>
  <si>
    <t xml:space="preserve">  印刷製本費(事業)</t>
  </si>
  <si>
    <t xml:space="preserve">  広告宣伝費（事業）</t>
  </si>
  <si>
    <t xml:space="preserve">  旅費交通費(事業)</t>
  </si>
  <si>
    <t xml:space="preserve">  接待交際費(事業)</t>
  </si>
  <si>
    <t xml:space="preserve">  通信運搬費(事業)</t>
  </si>
  <si>
    <t xml:space="preserve">  消耗品　費(事業)</t>
  </si>
  <si>
    <t xml:space="preserve">  賃  借  料(事業)</t>
  </si>
  <si>
    <t xml:space="preserve">  保　険　料(事業)</t>
  </si>
  <si>
    <t xml:space="preserve">  租税　公課(事業)</t>
  </si>
  <si>
    <t xml:space="preserve">  支払手数料(事業)</t>
  </si>
  <si>
    <t xml:space="preserve">  支払寄付金</t>
  </si>
  <si>
    <t xml:space="preserve">    その他経費計</t>
  </si>
  <si>
    <t xml:space="preserve">      合計</t>
  </si>
  <si>
    <t>ingﾊｳｽ ここから</t>
  </si>
  <si>
    <t>合計</t>
  </si>
  <si>
    <t xml:space="preserve">      賃　借　料(事業)</t>
    <rPh sb="6" eb="7">
      <t>チン</t>
    </rPh>
    <rPh sb="8" eb="9">
      <t>シャク</t>
    </rPh>
    <phoneticPr fontId="2"/>
  </si>
  <si>
    <t xml:space="preserve">      広告宣伝費(事業)</t>
    <rPh sb="6" eb="8">
      <t>コウコク</t>
    </rPh>
    <rPh sb="8" eb="10">
      <t>センデン</t>
    </rPh>
    <phoneticPr fontId="2"/>
  </si>
  <si>
    <t xml:space="preserve">      新聞図書費(事業)</t>
    <rPh sb="6" eb="8">
      <t>シンブン</t>
    </rPh>
    <rPh sb="8" eb="10">
      <t>トショ</t>
    </rPh>
    <rPh sb="10" eb="11">
      <t>ヒ</t>
    </rPh>
    <phoneticPr fontId="2"/>
  </si>
  <si>
    <t>※事業費：支出内訳別紙参照</t>
    <rPh sb="1" eb="3">
      <t>ジギョウ</t>
    </rPh>
    <rPh sb="3" eb="4">
      <t>ヒ</t>
    </rPh>
    <rPh sb="5" eb="7">
      <t>シシュツ</t>
    </rPh>
    <rPh sb="7" eb="9">
      <t>ウチワケ</t>
    </rPh>
    <rPh sb="9" eb="11">
      <t>ベッシ</t>
    </rPh>
    <rPh sb="11" eb="13">
      <t>サンショウ</t>
    </rPh>
    <phoneticPr fontId="2"/>
  </si>
  <si>
    <t>※事業費内訳別紙</t>
    <rPh sb="1" eb="3">
      <t>ジギョウ</t>
    </rPh>
    <rPh sb="3" eb="4">
      <t>ヒ</t>
    </rPh>
    <rPh sb="4" eb="6">
      <t>ウチワケ</t>
    </rPh>
    <rPh sb="6" eb="8">
      <t>ベッシ</t>
    </rPh>
    <phoneticPr fontId="2"/>
  </si>
  <si>
    <t>コープあいち福祉基金</t>
  </si>
  <si>
    <t>研　修　費（事業）</t>
    <rPh sb="0" eb="1">
      <t>ケン</t>
    </rPh>
    <rPh sb="2" eb="3">
      <t>オサム</t>
    </rPh>
    <rPh sb="4" eb="5">
      <t>ヒ</t>
    </rPh>
    <rPh sb="6" eb="8">
      <t>ジギョウ</t>
    </rPh>
    <phoneticPr fontId="2"/>
  </si>
  <si>
    <t>高齢者地域生活支援等実施団体活動支援事業</t>
    <rPh sb="0" eb="3">
      <t>コウレイシャ</t>
    </rPh>
    <rPh sb="3" eb="5">
      <t>チイキ</t>
    </rPh>
    <rPh sb="5" eb="7">
      <t>セイカツ</t>
    </rPh>
    <rPh sb="7" eb="9">
      <t>シエン</t>
    </rPh>
    <rPh sb="9" eb="10">
      <t>トウ</t>
    </rPh>
    <rPh sb="10" eb="12">
      <t>ジッシ</t>
    </rPh>
    <rPh sb="12" eb="14">
      <t>ダンタイ</t>
    </rPh>
    <rPh sb="14" eb="16">
      <t>カツドウ</t>
    </rPh>
    <rPh sb="16" eb="18">
      <t>シエン</t>
    </rPh>
    <rPh sb="18" eb="20">
      <t>ジギョウ</t>
    </rPh>
    <phoneticPr fontId="2"/>
  </si>
  <si>
    <t>　諸会費（事業）</t>
    <rPh sb="1" eb="4">
      <t>ショカイヒ</t>
    </rPh>
    <rPh sb="5" eb="7">
      <t>ジギョウ</t>
    </rPh>
    <phoneticPr fontId="2"/>
  </si>
  <si>
    <t xml:space="preserve">      諸　会　費(事業)</t>
    <rPh sb="6" eb="7">
      <t>ショ</t>
    </rPh>
    <rPh sb="8" eb="9">
      <t>カイ</t>
    </rPh>
    <rPh sb="10" eb="11">
      <t>ヒ</t>
    </rPh>
    <phoneticPr fontId="2"/>
  </si>
  <si>
    <t>パソコン+エアコン+建物</t>
    <rPh sb="10" eb="12">
      <t>タテモノ</t>
    </rPh>
    <phoneticPr fontId="2"/>
  </si>
  <si>
    <t>家賃振込手数料（\540*12）</t>
    <rPh sb="0" eb="2">
      <t>ヤチン</t>
    </rPh>
    <rPh sb="2" eb="4">
      <t>フリコミ</t>
    </rPh>
    <rPh sb="4" eb="7">
      <t>テスウリョウ</t>
    </rPh>
    <phoneticPr fontId="2"/>
  </si>
  <si>
    <t xml:space="preserve">      ingﾊｳｽ ここから</t>
  </si>
  <si>
    <t>　修繕費（事業）</t>
    <rPh sb="1" eb="4">
      <t>シュウゼンヒ</t>
    </rPh>
    <rPh sb="5" eb="7">
      <t>ジギョウ</t>
    </rPh>
    <phoneticPr fontId="2"/>
  </si>
  <si>
    <t>　　受取補助金</t>
    <rPh sb="2" eb="4">
      <t>ウケトリ</t>
    </rPh>
    <rPh sb="4" eb="7">
      <t>ホジョキン</t>
    </rPh>
    <phoneticPr fontId="2"/>
  </si>
  <si>
    <t>　　　支払寄付金（事業）</t>
    <rPh sb="3" eb="5">
      <t>シハラ</t>
    </rPh>
    <rPh sb="5" eb="8">
      <t>キフキン</t>
    </rPh>
    <rPh sb="9" eb="11">
      <t>ジギョウ</t>
    </rPh>
    <phoneticPr fontId="2"/>
  </si>
  <si>
    <t>見守り隊</t>
    <rPh sb="0" eb="2">
      <t>ミマモ</t>
    </rPh>
    <rPh sb="3" eb="4">
      <t>タイ</t>
    </rPh>
    <phoneticPr fontId="2"/>
  </si>
  <si>
    <t>　　　修　繕　費（事業）</t>
    <rPh sb="3" eb="4">
      <t>オサム</t>
    </rPh>
    <rPh sb="5" eb="6">
      <t>ツクロ</t>
    </rPh>
    <rPh sb="7" eb="8">
      <t>ヒ</t>
    </rPh>
    <rPh sb="9" eb="11">
      <t>ジギョウ</t>
    </rPh>
    <phoneticPr fontId="2"/>
  </si>
  <si>
    <t>つどい+親育ち+ひまわり＋見守り隊</t>
    <rPh sb="4" eb="5">
      <t>オヤ</t>
    </rPh>
    <rPh sb="5" eb="6">
      <t>ソダ</t>
    </rPh>
    <rPh sb="13" eb="15">
      <t>ミマモ</t>
    </rPh>
    <rPh sb="16" eb="17">
      <t>タイ</t>
    </rPh>
    <phoneticPr fontId="2"/>
  </si>
  <si>
    <t>恒川氏（\2,500*2）</t>
    <rPh sb="0" eb="3">
      <t>ツネカワシ</t>
    </rPh>
    <phoneticPr fontId="2"/>
  </si>
  <si>
    <t>ひろば保険＋託児保険＋見守り隊車両保険</t>
    <rPh sb="2" eb="4">
      <t>ホケン</t>
    </rPh>
    <rPh sb="6" eb="8">
      <t>タクジ</t>
    </rPh>
    <rPh sb="8" eb="10">
      <t>ホケン</t>
    </rPh>
    <rPh sb="11" eb="13">
      <t>ミマモ</t>
    </rPh>
    <rPh sb="14" eb="15">
      <t>タイ</t>
    </rPh>
    <rPh sb="15" eb="17">
      <t>シャリョウ</t>
    </rPh>
    <rPh sb="17" eb="19">
      <t>ホケン</t>
    </rPh>
    <phoneticPr fontId="2"/>
  </si>
  <si>
    <t>50,000*12※￥10,000*12補助金にて充填</t>
    <rPh sb="20" eb="23">
      <t>ホジョキン</t>
    </rPh>
    <rPh sb="25" eb="27">
      <t>ジュウテン</t>
    </rPh>
    <phoneticPr fontId="2"/>
  </si>
  <si>
    <t>\10,000*12人</t>
    <rPh sb="10" eb="11">
      <t>ニン</t>
    </rPh>
    <phoneticPr fontId="2"/>
  </si>
  <si>
    <t xml:space="preserve">      高齢者地域生活支援等実施団体活</t>
  </si>
  <si>
    <t>　　  お出かけ見守り隊</t>
    <rPh sb="5" eb="6">
      <t>デ</t>
    </rPh>
    <rPh sb="8" eb="10">
      <t>ミマモ</t>
    </rPh>
    <rPh sb="11" eb="12">
      <t>タイ</t>
    </rPh>
    <phoneticPr fontId="2"/>
  </si>
  <si>
    <t>自 平成29年 4月 1日  至 平成30年 3月31日</t>
    <phoneticPr fontId="2"/>
  </si>
  <si>
    <t>振興組合費\4,500*4 さんかく21\1,000他</t>
    <rPh sb="26" eb="27">
      <t>ホカ</t>
    </rPh>
    <phoneticPr fontId="2"/>
  </si>
  <si>
    <t>松岡燃料代\5,000*12含む</t>
    <rPh sb="0" eb="2">
      <t>マツオカ</t>
    </rPh>
    <rPh sb="2" eb="4">
      <t>ネンリョウ</t>
    </rPh>
    <rPh sb="4" eb="5">
      <t>ダイ</t>
    </rPh>
    <rPh sb="14" eb="15">
      <t>フク</t>
    </rPh>
    <phoneticPr fontId="2"/>
  </si>
  <si>
    <t>高齢者地域生活支援等実施団体活動支援事業\192000</t>
    <rPh sb="0" eb="3">
      <t>コウレイシャ</t>
    </rPh>
    <rPh sb="3" eb="5">
      <t>チイキ</t>
    </rPh>
    <rPh sb="5" eb="7">
      <t>セイカツ</t>
    </rPh>
    <rPh sb="7" eb="9">
      <t>シエン</t>
    </rPh>
    <rPh sb="9" eb="10">
      <t>トウ</t>
    </rPh>
    <rPh sb="10" eb="12">
      <t>ジッシ</t>
    </rPh>
    <rPh sb="12" eb="14">
      <t>ダンタイ</t>
    </rPh>
    <rPh sb="14" eb="16">
      <t>カツドウ</t>
    </rPh>
    <rPh sb="16" eb="18">
      <t>シエン</t>
    </rPh>
    <rPh sb="18" eb="20">
      <t>ジギョウ</t>
    </rPh>
    <phoneticPr fontId="2"/>
  </si>
  <si>
    <t>\3,000*64人</t>
    <rPh sb="9" eb="10">
      <t>ニン</t>
    </rPh>
    <phoneticPr fontId="2"/>
  </si>
  <si>
    <t>電気・水道・ガスH28年度実績（\132,225）</t>
    <rPh sb="0" eb="2">
      <t>デンキ</t>
    </rPh>
    <rPh sb="3" eb="5">
      <t>スイドウ</t>
    </rPh>
    <rPh sb="11" eb="13">
      <t>ネンド</t>
    </rPh>
    <rPh sb="13" eb="15">
      <t>ジッセキ</t>
    </rPh>
    <phoneticPr fontId="2"/>
  </si>
  <si>
    <t>Ｈ28年度実績（\371,697）</t>
    <rPh sb="3" eb="4">
      <t>ネン</t>
    </rPh>
    <rPh sb="4" eb="5">
      <t>ド</t>
    </rPh>
    <rPh sb="5" eb="7">
      <t>ジッセキ</t>
    </rPh>
    <phoneticPr fontId="2"/>
  </si>
  <si>
    <t>Ｈ28年度実績（\460,900）</t>
    <rPh sb="3" eb="4">
      <t>ネン</t>
    </rPh>
    <rPh sb="4" eb="5">
      <t>ド</t>
    </rPh>
    <rPh sb="5" eb="7">
      <t>ジッセキ</t>
    </rPh>
    <phoneticPr fontId="2"/>
  </si>
  <si>
    <t xml:space="preserve">    受託事業収益</t>
    <phoneticPr fontId="2"/>
  </si>
  <si>
    <t>乳幼児学級（中部　\37,000（企画・運営）\6,000*4（講師謝礼）</t>
    <rPh sb="0" eb="3">
      <t>ニュウヨウジ</t>
    </rPh>
    <rPh sb="3" eb="5">
      <t>ガッキュウ</t>
    </rPh>
    <rPh sb="6" eb="8">
      <t>チュウブ</t>
    </rPh>
    <rPh sb="17" eb="19">
      <t>キカク</t>
    </rPh>
    <rPh sb="20" eb="22">
      <t>ウンエイ</t>
    </rPh>
    <rPh sb="32" eb="34">
      <t>コウシ</t>
    </rPh>
    <rPh sb="34" eb="36">
      <t>シャレイ</t>
    </rPh>
    <phoneticPr fontId="2"/>
  </si>
  <si>
    <t>会計事務\15,000山田\5,000稲垣\5,000渡邉\2,000</t>
    <rPh sb="0" eb="2">
      <t>カイケイ</t>
    </rPh>
    <rPh sb="2" eb="4">
      <t>ジム</t>
    </rPh>
    <rPh sb="11" eb="13">
      <t>ヤマダ</t>
    </rPh>
    <rPh sb="19" eb="21">
      <t>イナガキ</t>
    </rPh>
    <rPh sb="27" eb="29">
      <t>ワタナベ</t>
    </rPh>
    <phoneticPr fontId="2"/>
  </si>
  <si>
    <t>松岡携帯代\7,000*12ルーター・ワイモバイル代\5,000*12</t>
    <rPh sb="0" eb="2">
      <t>マツオカ</t>
    </rPh>
    <rPh sb="2" eb="4">
      <t>ケイタイ</t>
    </rPh>
    <rPh sb="4" eb="5">
      <t>ダイ</t>
    </rPh>
    <rPh sb="25" eb="26">
      <t>ダイ</t>
    </rPh>
    <phoneticPr fontId="2"/>
  </si>
  <si>
    <t>認知症カフェ</t>
    <rPh sb="0" eb="3">
      <t>ニンチショウ</t>
    </rPh>
    <phoneticPr fontId="2"/>
  </si>
  <si>
    <t>Ｈ28度実績（\273,357）</t>
    <rPh sb="3" eb="4">
      <t>ド</t>
    </rPh>
    <rPh sb="4" eb="6">
      <t>ジッセキ</t>
    </rPh>
    <phoneticPr fontId="2"/>
  </si>
  <si>
    <t>Ｈ28度実績(\256,010)陽だまりの会・パソコン・食育アラカルト・元気カフェ・朝元気カフェ</t>
    <rPh sb="3" eb="4">
      <t>ド</t>
    </rPh>
    <rPh sb="4" eb="6">
      <t>ジッセキ</t>
    </rPh>
    <rPh sb="16" eb="17">
      <t>ヒ</t>
    </rPh>
    <rPh sb="21" eb="22">
      <t>カイ</t>
    </rPh>
    <rPh sb="28" eb="30">
      <t>ショクイク</t>
    </rPh>
    <rPh sb="36" eb="38">
      <t>ゲンキ</t>
    </rPh>
    <rPh sb="42" eb="43">
      <t>アサ</t>
    </rPh>
    <rPh sb="43" eb="45">
      <t>ゲンキ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</si>
</sst>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\ ;&quot;△ &quot;#,##0\ "/>
    <numFmt numFmtId="178" formatCode="\(#,##0\);\(&quot;△ &quot;#,##0\)"/>
    <numFmt numFmtId="179" formatCode="#,##0_);\(#,##0\)"/>
  </numFmts>
  <fonts count="14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quotePrefix="1" applyFont="1" applyAlignment="1">
      <alignment vertical="top" wrapText="1"/>
    </xf>
    <xf numFmtId="179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49" fontId="10" fillId="3" borderId="6" xfId="0" applyNumberFormat="1" applyFont="1" applyFill="1" applyBorder="1" applyAlignment="1">
      <alignment horizontal="center" vertical="center" shrinkToFit="1"/>
    </xf>
    <xf numFmtId="49" fontId="10" fillId="3" borderId="5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left" vertical="center" shrinkToFit="1"/>
    </xf>
    <xf numFmtId="49" fontId="8" fillId="0" borderId="7" xfId="0" applyNumberFormat="1" applyFont="1" applyBorder="1" applyAlignment="1">
      <alignment horizontal="right" vertical="center" shrinkToFit="1"/>
    </xf>
    <xf numFmtId="49" fontId="8" fillId="0" borderId="8" xfId="0" applyNumberFormat="1" applyFont="1" applyBorder="1" applyAlignment="1">
      <alignment horizontal="right" vertical="center" shrinkToFit="1"/>
    </xf>
    <xf numFmtId="177" fontId="8" fillId="0" borderId="9" xfId="0" applyNumberFormat="1" applyFont="1" applyBorder="1" applyAlignment="1">
      <alignment horizontal="right" vertical="center" shrinkToFit="1"/>
    </xf>
    <xf numFmtId="49" fontId="8" fillId="0" borderId="9" xfId="0" applyNumberFormat="1" applyFont="1" applyBorder="1" applyAlignment="1">
      <alignment horizontal="right" vertical="center" shrinkToFit="1"/>
    </xf>
    <xf numFmtId="177" fontId="8" fillId="0" borderId="6" xfId="0" applyNumberFormat="1" applyFont="1" applyBorder="1" applyAlignment="1">
      <alignment horizontal="right" vertical="center" shrinkToFit="1"/>
    </xf>
    <xf numFmtId="177" fontId="8" fillId="0" borderId="5" xfId="0" applyNumberFormat="1" applyFont="1" applyBorder="1" applyAlignment="1">
      <alignment horizontal="right" vertical="center" shrinkToFit="1"/>
    </xf>
    <xf numFmtId="177" fontId="8" fillId="0" borderId="7" xfId="0" applyNumberFormat="1" applyFont="1" applyBorder="1" applyAlignment="1">
      <alignment horizontal="right" vertical="center" shrinkToFit="1"/>
    </xf>
    <xf numFmtId="177" fontId="8" fillId="0" borderId="8" xfId="0" applyNumberFormat="1" applyFont="1" applyBorder="1" applyAlignment="1">
      <alignment horizontal="right" vertical="center" shrinkToFit="1"/>
    </xf>
    <xf numFmtId="177" fontId="8" fillId="0" borderId="10" xfId="0" applyNumberFormat="1" applyFont="1" applyBorder="1" applyAlignment="1">
      <alignment horizontal="right" vertical="center" shrinkToFit="1"/>
    </xf>
    <xf numFmtId="177" fontId="8" fillId="0" borderId="11" xfId="0" applyNumberFormat="1" applyFont="1" applyBorder="1" applyAlignment="1">
      <alignment horizontal="right" vertical="center" shrinkToFit="1"/>
    </xf>
    <xf numFmtId="177" fontId="8" fillId="0" borderId="12" xfId="0" applyNumberFormat="1" applyFont="1" applyBorder="1" applyAlignment="1">
      <alignment horizontal="right" vertical="center" shrinkToFit="1"/>
    </xf>
    <xf numFmtId="0" fontId="8" fillId="0" borderId="0" xfId="0" applyNumberFormat="1" applyFont="1" applyAlignment="1">
      <alignment vertical="center" shrinkToFi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 shrinkToFit="1"/>
    </xf>
    <xf numFmtId="49" fontId="11" fillId="3" borderId="5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left" vertical="center" indent="3"/>
    </xf>
    <xf numFmtId="49" fontId="8" fillId="0" borderId="5" xfId="0" applyNumberFormat="1" applyFont="1" applyBorder="1" applyAlignment="1">
      <alignment horizontal="left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13" fillId="3" borderId="6" xfId="0" applyNumberFormat="1" applyFont="1" applyFill="1" applyBorder="1" applyAlignment="1">
      <alignment horizontal="center" vertical="center" wrapText="1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Alignment="1">
      <alignment vertical="center"/>
    </xf>
    <xf numFmtId="177" fontId="8" fillId="4" borderId="8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97"/>
  <sheetViews>
    <sheetView tabSelected="1" zoomScaleNormal="100" workbookViewId="0">
      <pane xSplit="1" ySplit="3" topLeftCell="B79" activePane="bottomRight" state="frozen"/>
      <selection activeCell="C62" sqref="C62"/>
      <selection pane="topRight" activeCell="C62" sqref="C62"/>
      <selection pane="bottomLeft" activeCell="C62" sqref="C62"/>
      <selection pane="bottomRight" activeCell="D95" sqref="D95"/>
    </sheetView>
  </sheetViews>
  <sheetFormatPr defaultRowHeight="13.5"/>
  <cols>
    <col min="1" max="1" width="2.875" style="1" customWidth="1"/>
    <col min="2" max="2" width="53.625" style="19" customWidth="1"/>
    <col min="3" max="4" width="20" style="7" customWidth="1"/>
    <col min="5" max="5" width="9" style="1"/>
    <col min="6" max="6" width="50.375" style="1" customWidth="1"/>
    <col min="7" max="16384" width="9" style="1"/>
  </cols>
  <sheetData>
    <row r="1" spans="2:9" ht="18.75">
      <c r="B1" s="59" t="s">
        <v>0</v>
      </c>
      <c r="C1" s="59"/>
      <c r="D1" s="60"/>
    </row>
    <row r="2" spans="2:9" ht="14.25" customHeight="1">
      <c r="B2" s="61"/>
      <c r="C2" s="61"/>
      <c r="D2" s="2" t="s">
        <v>1</v>
      </c>
      <c r="E2" s="3"/>
    </row>
    <row r="3" spans="2:9" ht="14.25" thickBot="1">
      <c r="B3" s="4" t="s">
        <v>2</v>
      </c>
      <c r="C3" s="62" t="s">
        <v>125</v>
      </c>
      <c r="D3" s="62"/>
    </row>
    <row r="4" spans="2:9">
      <c r="B4" s="5" t="s">
        <v>3</v>
      </c>
      <c r="C4" s="6"/>
    </row>
    <row r="5" spans="2:9">
      <c r="B5" s="5" t="s">
        <v>4</v>
      </c>
    </row>
    <row r="6" spans="2:9">
      <c r="B6" s="5" t="s">
        <v>5</v>
      </c>
      <c r="C6" s="8">
        <v>120000</v>
      </c>
      <c r="F6" s="1" t="s">
        <v>122</v>
      </c>
    </row>
    <row r="7" spans="2:9">
      <c r="B7" s="5" t="s">
        <v>6</v>
      </c>
      <c r="C7" s="8">
        <v>192000</v>
      </c>
      <c r="F7" s="1" t="s">
        <v>129</v>
      </c>
    </row>
    <row r="8" spans="2:9">
      <c r="B8" s="5" t="s">
        <v>7</v>
      </c>
      <c r="C8" s="8">
        <v>2000</v>
      </c>
    </row>
    <row r="9" spans="2:9">
      <c r="B9" s="5" t="s">
        <v>8</v>
      </c>
      <c r="C9" s="8">
        <v>10000</v>
      </c>
    </row>
    <row r="10" spans="2:9">
      <c r="B10" s="5"/>
      <c r="C10" s="8"/>
    </row>
    <row r="11" spans="2:9">
      <c r="B11" s="5" t="s">
        <v>9</v>
      </c>
    </row>
    <row r="12" spans="2:9">
      <c r="B12" s="5" t="s">
        <v>10</v>
      </c>
      <c r="C12" s="8">
        <v>300000</v>
      </c>
      <c r="F12" s="1" t="s">
        <v>138</v>
      </c>
      <c r="I12" s="58">
        <f>'活動予算書 【Ｈ２9年度】'!C4</f>
        <v>0</v>
      </c>
    </row>
    <row r="13" spans="2:9">
      <c r="B13" s="5" t="s">
        <v>11</v>
      </c>
      <c r="C13" s="8">
        <f>C14+C15</f>
        <v>192000</v>
      </c>
    </row>
    <row r="14" spans="2:9" s="10" customFormat="1">
      <c r="B14" s="5" t="s">
        <v>114</v>
      </c>
      <c r="C14" s="56">
        <v>192000</v>
      </c>
      <c r="D14" s="9"/>
      <c r="F14" s="1" t="s">
        <v>128</v>
      </c>
    </row>
    <row r="15" spans="2:9" s="10" customFormat="1">
      <c r="B15" s="5"/>
      <c r="C15" s="56"/>
      <c r="D15" s="9"/>
      <c r="F15" s="1"/>
    </row>
    <row r="16" spans="2:9">
      <c r="B16" s="5" t="s">
        <v>12</v>
      </c>
    </row>
    <row r="17" spans="2:6">
      <c r="B17" s="5" t="s">
        <v>13</v>
      </c>
      <c r="C17" s="11">
        <f>SUM(C18:C20)</f>
        <v>120000</v>
      </c>
    </row>
    <row r="18" spans="2:6">
      <c r="B18" s="5" t="s">
        <v>14</v>
      </c>
      <c r="C18" s="12">
        <f>(37000+6000+6000+6000+6000)</f>
        <v>61000</v>
      </c>
      <c r="F18" s="1" t="s">
        <v>134</v>
      </c>
    </row>
    <row r="19" spans="2:6" s="10" customFormat="1">
      <c r="B19" s="5" t="s">
        <v>15</v>
      </c>
      <c r="C19" s="12">
        <v>59000</v>
      </c>
      <c r="D19" s="9"/>
      <c r="F19" s="1" t="s">
        <v>137</v>
      </c>
    </row>
    <row r="20" spans="2:6">
      <c r="B20" s="5"/>
      <c r="C20" s="12" t="str">
        <f>IF(B20="","",0)</f>
        <v/>
      </c>
    </row>
    <row r="21" spans="2:6">
      <c r="B21" s="5"/>
      <c r="C21" s="24"/>
    </row>
    <row r="22" spans="2:6">
      <c r="B22" s="51"/>
      <c r="C22" s="12"/>
    </row>
    <row r="23" spans="2:6">
      <c r="B23" s="5"/>
      <c r="C23" s="12"/>
    </row>
    <row r="24" spans="2:6">
      <c r="B24" s="5" t="s">
        <v>133</v>
      </c>
      <c r="C24" s="11">
        <f>SUM(C25:C26)</f>
        <v>4296313</v>
      </c>
    </row>
    <row r="25" spans="2:6">
      <c r="B25" s="5" t="s">
        <v>16</v>
      </c>
      <c r="C25" s="12">
        <v>3635780</v>
      </c>
    </row>
    <row r="26" spans="2:6">
      <c r="B26" s="5" t="s">
        <v>17</v>
      </c>
      <c r="C26" s="12">
        <f>633133+(2500*5*2)+(300*4*2)</f>
        <v>660533</v>
      </c>
    </row>
    <row r="27" spans="2:6">
      <c r="B27" s="5" t="s">
        <v>18</v>
      </c>
      <c r="C27" s="11">
        <f>SUM(C28:C29)</f>
        <v>1002000</v>
      </c>
    </row>
    <row r="28" spans="2:6">
      <c r="B28" s="5" t="s">
        <v>112</v>
      </c>
      <c r="C28" s="56">
        <v>660000</v>
      </c>
    </row>
    <row r="29" spans="2:6" s="10" customFormat="1">
      <c r="B29" s="5" t="s">
        <v>123</v>
      </c>
      <c r="C29" s="56">
        <v>342000</v>
      </c>
      <c r="D29" s="9"/>
      <c r="F29" s="1" t="s">
        <v>139</v>
      </c>
    </row>
    <row r="30" spans="2:6" s="10" customFormat="1">
      <c r="B30" s="5"/>
      <c r="C30" s="27"/>
      <c r="D30" s="9"/>
      <c r="F30" s="1"/>
    </row>
    <row r="31" spans="2:6">
      <c r="B31" s="5"/>
      <c r="C31" s="12" t="str">
        <f>IF(B31="","",0)</f>
        <v/>
      </c>
    </row>
    <row r="32" spans="2:6">
      <c r="B32" s="5" t="s">
        <v>19</v>
      </c>
      <c r="C32" s="11">
        <f>SUM(C33:C34)</f>
        <v>772000</v>
      </c>
    </row>
    <row r="33" spans="2:6">
      <c r="B33" s="5" t="s">
        <v>20</v>
      </c>
      <c r="C33" s="12">
        <v>372000</v>
      </c>
      <c r="F33" s="1" t="s">
        <v>131</v>
      </c>
    </row>
    <row r="34" spans="2:6">
      <c r="B34" s="5" t="s">
        <v>124</v>
      </c>
      <c r="C34" s="12">
        <v>400000</v>
      </c>
      <c r="F34" s="1" t="s">
        <v>132</v>
      </c>
    </row>
    <row r="35" spans="2:6">
      <c r="B35" s="5" t="s">
        <v>21</v>
      </c>
    </row>
    <row r="36" spans="2:6">
      <c r="B36" s="5" t="s">
        <v>22</v>
      </c>
      <c r="C36" s="14">
        <v>0</v>
      </c>
      <c r="D36" s="8"/>
    </row>
    <row r="37" spans="2:6">
      <c r="B37" s="5" t="s">
        <v>23</v>
      </c>
      <c r="D37" s="11">
        <f>SUM(C6:C13,C24,C27,C32,C36,C17,C21)</f>
        <v>7006313</v>
      </c>
    </row>
    <row r="38" spans="2:6">
      <c r="B38" s="5" t="s">
        <v>24</v>
      </c>
    </row>
    <row r="39" spans="2:6">
      <c r="B39" s="5" t="s">
        <v>25</v>
      </c>
    </row>
    <row r="40" spans="2:6">
      <c r="B40" s="5" t="s">
        <v>26</v>
      </c>
    </row>
    <row r="41" spans="2:6" ht="13.5" customHeight="1">
      <c r="B41" s="5" t="s">
        <v>27</v>
      </c>
      <c r="C41" s="14">
        <f>事業費内訳【29年度】!I5</f>
        <v>3561935</v>
      </c>
      <c r="F41" s="1" t="s">
        <v>118</v>
      </c>
    </row>
    <row r="42" spans="2:6" ht="13.5" customHeight="1">
      <c r="B42" s="5" t="s">
        <v>28</v>
      </c>
      <c r="C42" s="11">
        <f>SUM(C41)</f>
        <v>3561935</v>
      </c>
    </row>
    <row r="43" spans="2:6" s="10" customFormat="1" ht="13.5" customHeight="1">
      <c r="B43" s="5" t="s">
        <v>29</v>
      </c>
      <c r="C43" s="9"/>
      <c r="D43" s="9"/>
      <c r="F43" s="1"/>
    </row>
    <row r="44" spans="2:6" s="10" customFormat="1" ht="13.5" customHeight="1">
      <c r="B44" s="5" t="s">
        <v>30</v>
      </c>
      <c r="C44" s="8">
        <f>事業費内訳【29年度】!I9</f>
        <v>744600</v>
      </c>
      <c r="D44" s="9"/>
      <c r="F44" s="1"/>
    </row>
    <row r="45" spans="2:6" s="10" customFormat="1" ht="13.5" customHeight="1">
      <c r="B45" s="5" t="s">
        <v>102</v>
      </c>
      <c r="C45" s="8">
        <f>事業費内訳【29年度】!I8</f>
        <v>0</v>
      </c>
      <c r="D45" s="9"/>
      <c r="F45" s="1"/>
    </row>
    <row r="46" spans="2:6" s="10" customFormat="1" ht="13.5" customHeight="1">
      <c r="B46" s="5" t="s">
        <v>31</v>
      </c>
      <c r="C46" s="8">
        <f>事業費内訳【29年度】!I10</f>
        <v>79890</v>
      </c>
      <c r="D46" s="9"/>
      <c r="F46" s="1"/>
    </row>
    <row r="47" spans="2:6" s="10" customFormat="1" ht="13.5" customHeight="1">
      <c r="B47" s="5" t="s">
        <v>32</v>
      </c>
      <c r="C47" s="8">
        <f>事業費内訳【29年度】!I11</f>
        <v>29690</v>
      </c>
      <c r="D47" s="9"/>
      <c r="F47" s="1"/>
    </row>
    <row r="48" spans="2:6" s="10" customFormat="1" ht="13.5" customHeight="1">
      <c r="B48" s="5" t="s">
        <v>101</v>
      </c>
      <c r="C48" s="8">
        <f>事業費内訳【29年度】!I12</f>
        <v>160</v>
      </c>
      <c r="D48" s="9"/>
      <c r="F48" s="1"/>
    </row>
    <row r="49" spans="2:6" s="10" customFormat="1" ht="13.5" customHeight="1">
      <c r="B49" s="5" t="s">
        <v>33</v>
      </c>
      <c r="C49" s="8">
        <f>事業費内訳【29年度】!I13</f>
        <v>83800</v>
      </c>
      <c r="D49" s="9"/>
      <c r="F49" s="1"/>
    </row>
    <row r="50" spans="2:6" s="10" customFormat="1" ht="13.5" customHeight="1">
      <c r="B50" s="5" t="s">
        <v>34</v>
      </c>
      <c r="C50" s="8">
        <v>0</v>
      </c>
      <c r="D50" s="9"/>
      <c r="F50" s="1"/>
    </row>
    <row r="51" spans="2:6" s="10" customFormat="1" ht="13.5" customHeight="1">
      <c r="B51" s="5" t="s">
        <v>35</v>
      </c>
      <c r="C51" s="8">
        <f>事業費内訳【29年度】!I15</f>
        <v>77328</v>
      </c>
      <c r="D51" s="9"/>
      <c r="F51" s="1"/>
    </row>
    <row r="52" spans="2:6" s="10" customFormat="1" ht="13.5" customHeight="1">
      <c r="B52" s="5" t="s">
        <v>36</v>
      </c>
      <c r="C52" s="8">
        <f>事業費内訳【29年度】!I16</f>
        <v>305530</v>
      </c>
      <c r="D52" s="9"/>
      <c r="F52" s="26"/>
    </row>
    <row r="53" spans="2:6" s="10" customFormat="1" ht="13.5" customHeight="1">
      <c r="B53" s="5" t="s">
        <v>37</v>
      </c>
      <c r="C53" s="8">
        <f>事業費内訳【29年度】!I18</f>
        <v>109136</v>
      </c>
      <c r="D53" s="9"/>
      <c r="F53" s="26" t="s">
        <v>120</v>
      </c>
    </row>
    <row r="54" spans="2:6" s="10" customFormat="1" ht="13.5" customHeight="1">
      <c r="B54" s="5" t="s">
        <v>109</v>
      </c>
      <c r="C54" s="8">
        <f>事業費内訳【29年度】!I19</f>
        <v>8080</v>
      </c>
      <c r="D54" s="9"/>
      <c r="F54" s="26"/>
    </row>
    <row r="55" spans="2:6" s="10" customFormat="1" ht="13.5" customHeight="1">
      <c r="B55" s="5" t="s">
        <v>100</v>
      </c>
      <c r="C55" s="16">
        <f>事業費内訳【29年度】!I17</f>
        <v>120000</v>
      </c>
      <c r="D55" s="9"/>
      <c r="F55" s="26"/>
    </row>
    <row r="56" spans="2:6" s="10" customFormat="1" ht="13.5" customHeight="1">
      <c r="B56" s="5" t="s">
        <v>115</v>
      </c>
      <c r="C56" s="16">
        <f>事業費内訳【29年度】!I24</f>
        <v>2500</v>
      </c>
      <c r="D56" s="9"/>
      <c r="F56" s="26"/>
    </row>
    <row r="57" spans="2:6" s="10" customFormat="1" ht="13.5" customHeight="1">
      <c r="B57" s="5" t="s">
        <v>117</v>
      </c>
      <c r="C57" s="16">
        <v>0</v>
      </c>
      <c r="D57" s="9"/>
      <c r="F57" s="26"/>
    </row>
    <row r="58" spans="2:6" ht="13.5" customHeight="1">
      <c r="B58" s="5" t="s">
        <v>38</v>
      </c>
      <c r="C58" s="15">
        <f>SUM(C44:C57)</f>
        <v>1560714</v>
      </c>
      <c r="D58" s="8"/>
    </row>
    <row r="59" spans="2:6" ht="13.5" customHeight="1">
      <c r="B59" s="5" t="s">
        <v>39</v>
      </c>
      <c r="D59" s="11">
        <f>SUM(C42,C58)</f>
        <v>5122649</v>
      </c>
    </row>
    <row r="60" spans="2:6" ht="13.5" customHeight="1">
      <c r="B60" s="5"/>
      <c r="D60" s="13"/>
    </row>
    <row r="61" spans="2:6" ht="13.5" customHeight="1">
      <c r="B61" s="5" t="s">
        <v>40</v>
      </c>
    </row>
    <row r="62" spans="2:6" ht="13.5" customHeight="1">
      <c r="B62" s="5" t="s">
        <v>26</v>
      </c>
    </row>
    <row r="63" spans="2:6" ht="13.5" customHeight="1">
      <c r="B63" s="5" t="s">
        <v>41</v>
      </c>
      <c r="C63" s="8">
        <v>324000</v>
      </c>
      <c r="F63" s="1" t="s">
        <v>135</v>
      </c>
    </row>
    <row r="64" spans="2:6" ht="13.5" customHeight="1">
      <c r="B64" s="5" t="s">
        <v>42</v>
      </c>
      <c r="C64" s="14">
        <v>0</v>
      </c>
    </row>
    <row r="65" spans="2:6" ht="13.5" customHeight="1">
      <c r="B65" s="5" t="s">
        <v>28</v>
      </c>
      <c r="C65" s="11">
        <f>SUM(C63:C64)</f>
        <v>324000</v>
      </c>
      <c r="F65" s="10"/>
    </row>
    <row r="66" spans="2:6">
      <c r="B66" s="5" t="s">
        <v>29</v>
      </c>
    </row>
    <row r="67" spans="2:6">
      <c r="B67" s="5" t="s">
        <v>43</v>
      </c>
      <c r="C67" s="8">
        <f>(5000*12)+(5000*2)</f>
        <v>70000</v>
      </c>
      <c r="F67" s="1" t="s">
        <v>72</v>
      </c>
    </row>
    <row r="68" spans="2:6">
      <c r="B68" s="5" t="s">
        <v>44</v>
      </c>
      <c r="C68" s="8">
        <v>1000</v>
      </c>
      <c r="F68" s="1" t="s">
        <v>45</v>
      </c>
    </row>
    <row r="69" spans="2:6">
      <c r="B69" s="5" t="s">
        <v>46</v>
      </c>
      <c r="C69" s="8">
        <v>0</v>
      </c>
    </row>
    <row r="70" spans="2:6">
      <c r="B70" s="5" t="s">
        <v>47</v>
      </c>
      <c r="C70" s="8">
        <v>65000</v>
      </c>
      <c r="F70" s="1" t="s">
        <v>127</v>
      </c>
    </row>
    <row r="71" spans="2:6">
      <c r="B71" s="5" t="s">
        <v>48</v>
      </c>
      <c r="C71" s="8">
        <v>144000</v>
      </c>
      <c r="F71" s="1" t="s">
        <v>136</v>
      </c>
    </row>
    <row r="72" spans="2:6" s="10" customFormat="1">
      <c r="B72" s="5" t="s">
        <v>49</v>
      </c>
      <c r="C72" s="8">
        <v>30000</v>
      </c>
      <c r="D72" s="9"/>
      <c r="F72" s="1"/>
    </row>
    <row r="73" spans="2:6" s="22" customFormat="1">
      <c r="B73" s="20" t="s">
        <v>50</v>
      </c>
      <c r="C73" s="13">
        <v>0</v>
      </c>
      <c r="D73" s="21"/>
      <c r="F73" s="23"/>
    </row>
    <row r="74" spans="2:6" s="22" customFormat="1">
      <c r="B74" s="20" t="s">
        <v>51</v>
      </c>
      <c r="C74" s="13">
        <v>133000</v>
      </c>
      <c r="D74" s="21"/>
      <c r="F74" s="23" t="s">
        <v>130</v>
      </c>
    </row>
    <row r="75" spans="2:6" s="22" customFormat="1">
      <c r="B75" s="20" t="s">
        <v>52</v>
      </c>
      <c r="C75" s="13">
        <v>600000</v>
      </c>
      <c r="D75" s="21"/>
      <c r="F75" s="23" t="s">
        <v>121</v>
      </c>
    </row>
    <row r="76" spans="2:6" s="23" customFormat="1">
      <c r="B76" s="20" t="s">
        <v>53</v>
      </c>
      <c r="C76" s="13">
        <v>5000</v>
      </c>
      <c r="D76" s="24"/>
      <c r="F76" s="23" t="s">
        <v>119</v>
      </c>
    </row>
    <row r="77" spans="2:6" s="22" customFormat="1">
      <c r="B77" s="20" t="s">
        <v>54</v>
      </c>
      <c r="C77" s="13">
        <v>20000</v>
      </c>
      <c r="D77" s="21"/>
      <c r="F77" s="25" t="s">
        <v>126</v>
      </c>
    </row>
    <row r="78" spans="2:6" s="23" customFormat="1">
      <c r="B78" s="20" t="s">
        <v>55</v>
      </c>
      <c r="C78" s="13">
        <f>34374+32000+92800</f>
        <v>159174</v>
      </c>
      <c r="D78" s="24"/>
      <c r="F78" s="23" t="s">
        <v>110</v>
      </c>
    </row>
    <row r="79" spans="2:6">
      <c r="B79" s="5" t="s">
        <v>56</v>
      </c>
      <c r="C79" s="8">
        <v>6120</v>
      </c>
      <c r="F79" s="1" t="s">
        <v>111</v>
      </c>
    </row>
    <row r="80" spans="2:6">
      <c r="B80" s="5" t="s">
        <v>57</v>
      </c>
      <c r="C80" s="8">
        <v>0</v>
      </c>
    </row>
    <row r="81" spans="2:5">
      <c r="B81" s="5" t="s">
        <v>58</v>
      </c>
      <c r="C81" s="16">
        <v>0</v>
      </c>
    </row>
    <row r="82" spans="2:5">
      <c r="B82" s="5" t="s">
        <v>59</v>
      </c>
      <c r="C82" s="16">
        <f>IF(B82="","",0)</f>
        <v>0</v>
      </c>
    </row>
    <row r="83" spans="2:5">
      <c r="B83" s="5"/>
      <c r="C83" s="14"/>
    </row>
    <row r="84" spans="2:5">
      <c r="B84" s="5" t="s">
        <v>38</v>
      </c>
      <c r="C84" s="15">
        <f>SUM(C67:C83)</f>
        <v>1233294</v>
      </c>
    </row>
    <row r="85" spans="2:5">
      <c r="B85" s="5" t="s">
        <v>60</v>
      </c>
      <c r="D85" s="17">
        <f>SUM(C65,C84)</f>
        <v>1557294</v>
      </c>
      <c r="E85" s="16"/>
    </row>
    <row r="86" spans="2:5">
      <c r="B86" s="5" t="s">
        <v>61</v>
      </c>
      <c r="D86" s="15">
        <f>SUM(D59,D85)</f>
        <v>6679943</v>
      </c>
    </row>
    <row r="87" spans="2:5">
      <c r="B87" s="5" t="s">
        <v>62</v>
      </c>
      <c r="D87" s="11">
        <f>D37-D86</f>
        <v>326370</v>
      </c>
    </row>
    <row r="88" spans="2:5">
      <c r="B88" s="5" t="s">
        <v>63</v>
      </c>
    </row>
    <row r="89" spans="2:5">
      <c r="B89" s="5" t="s">
        <v>64</v>
      </c>
      <c r="D89" s="8">
        <v>0</v>
      </c>
    </row>
    <row r="90" spans="2:5">
      <c r="B90" s="5" t="s">
        <v>65</v>
      </c>
    </row>
    <row r="91" spans="2:5">
      <c r="B91" s="5" t="s">
        <v>66</v>
      </c>
      <c r="D91" s="8">
        <v>0</v>
      </c>
    </row>
    <row r="92" spans="2:5">
      <c r="B92" s="5" t="s">
        <v>67</v>
      </c>
      <c r="D92" s="8">
        <f>D87</f>
        <v>326370</v>
      </c>
    </row>
    <row r="93" spans="2:5">
      <c r="B93" s="5" t="s">
        <v>68</v>
      </c>
      <c r="D93" s="14">
        <v>0</v>
      </c>
    </row>
    <row r="94" spans="2:5">
      <c r="B94" s="5" t="s">
        <v>69</v>
      </c>
      <c r="D94" s="11">
        <f>SUM(D91:D93)</f>
        <v>326370</v>
      </c>
    </row>
    <row r="95" spans="2:5">
      <c r="B95" s="5" t="s">
        <v>70</v>
      </c>
      <c r="D95" s="14">
        <v>2938095</v>
      </c>
    </row>
    <row r="96" spans="2:5" ht="14.25" thickBot="1">
      <c r="B96" s="5" t="s">
        <v>71</v>
      </c>
      <c r="D96" s="18">
        <f>SUM(D94:D95)</f>
        <v>3264465</v>
      </c>
    </row>
    <row r="97" spans="2:2" ht="14.25" thickTop="1">
      <c r="B97" s="19" t="s">
        <v>103</v>
      </c>
    </row>
  </sheetData>
  <mergeCells count="3">
    <mergeCell ref="B1:D1"/>
    <mergeCell ref="B2:C2"/>
    <mergeCell ref="C3:D3"/>
  </mergeCells>
  <phoneticPr fontId="2"/>
  <pageMargins left="0.39370078740157483" right="0" top="0.59055118110236227" bottom="0" header="0" footer="0"/>
  <pageSetup paperSize="9" fitToHeight="0" orientation="portrait" horizontalDpi="4294967293" verticalDpi="360" r:id="rId1"/>
  <headerFooter alignWithMargins="0"/>
  <rowBreaks count="1" manualBreakCount="1">
    <brk id="60" min="1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zoomScaleSheetLayoutView="80" workbookViewId="0">
      <pane xSplit="1" ySplit="3" topLeftCell="B4" activePane="bottomRight" state="frozen"/>
      <selection activeCell="C62" sqref="C62"/>
      <selection pane="topRight" activeCell="C62" sqref="C62"/>
      <selection pane="bottomLeft" activeCell="C62" sqref="C62"/>
      <selection pane="bottomRight" activeCell="I17" sqref="I17"/>
    </sheetView>
  </sheetViews>
  <sheetFormatPr defaultRowHeight="13.5"/>
  <cols>
    <col min="1" max="1" width="18.375" style="47" customWidth="1"/>
    <col min="2" max="4" width="8.875" style="30" customWidth="1"/>
    <col min="5" max="5" width="8.875" style="32" customWidth="1"/>
    <col min="6" max="6" width="8.875" style="19" customWidth="1"/>
    <col min="7" max="8" width="8.875" style="28" customWidth="1"/>
    <col min="9" max="9" width="12.375" style="28" customWidth="1"/>
    <col min="10" max="253" width="9" style="28"/>
    <col min="254" max="254" width="2.875" style="28" customWidth="1"/>
    <col min="255" max="255" width="2.75" style="28" customWidth="1"/>
    <col min="256" max="256" width="22.5" style="28" customWidth="1"/>
    <col min="257" max="262" width="11.25" style="28" customWidth="1"/>
    <col min="263" max="264" width="9.125" style="28" customWidth="1"/>
    <col min="265" max="509" width="9" style="28"/>
    <col min="510" max="510" width="2.875" style="28" customWidth="1"/>
    <col min="511" max="511" width="2.75" style="28" customWidth="1"/>
    <col min="512" max="512" width="22.5" style="28" customWidth="1"/>
    <col min="513" max="518" width="11.25" style="28" customWidth="1"/>
    <col min="519" max="520" width="9.125" style="28" customWidth="1"/>
    <col min="521" max="765" width="9" style="28"/>
    <col min="766" max="766" width="2.875" style="28" customWidth="1"/>
    <col min="767" max="767" width="2.75" style="28" customWidth="1"/>
    <col min="768" max="768" width="22.5" style="28" customWidth="1"/>
    <col min="769" max="774" width="11.25" style="28" customWidth="1"/>
    <col min="775" max="776" width="9.125" style="28" customWidth="1"/>
    <col min="777" max="1021" width="9" style="28"/>
    <col min="1022" max="1022" width="2.875" style="28" customWidth="1"/>
    <col min="1023" max="1023" width="2.75" style="28" customWidth="1"/>
    <col min="1024" max="1024" width="22.5" style="28" customWidth="1"/>
    <col min="1025" max="1030" width="11.25" style="28" customWidth="1"/>
    <col min="1031" max="1032" width="9.125" style="28" customWidth="1"/>
    <col min="1033" max="1277" width="9" style="28"/>
    <col min="1278" max="1278" width="2.875" style="28" customWidth="1"/>
    <col min="1279" max="1279" width="2.75" style="28" customWidth="1"/>
    <col min="1280" max="1280" width="22.5" style="28" customWidth="1"/>
    <col min="1281" max="1286" width="11.25" style="28" customWidth="1"/>
    <col min="1287" max="1288" width="9.125" style="28" customWidth="1"/>
    <col min="1289" max="1533" width="9" style="28"/>
    <col min="1534" max="1534" width="2.875" style="28" customWidth="1"/>
    <col min="1535" max="1535" width="2.75" style="28" customWidth="1"/>
    <col min="1536" max="1536" width="22.5" style="28" customWidth="1"/>
    <col min="1537" max="1542" width="11.25" style="28" customWidth="1"/>
    <col min="1543" max="1544" width="9.125" style="28" customWidth="1"/>
    <col min="1545" max="1789" width="9" style="28"/>
    <col min="1790" max="1790" width="2.875" style="28" customWidth="1"/>
    <col min="1791" max="1791" width="2.75" style="28" customWidth="1"/>
    <col min="1792" max="1792" width="22.5" style="28" customWidth="1"/>
    <col min="1793" max="1798" width="11.25" style="28" customWidth="1"/>
    <col min="1799" max="1800" width="9.125" style="28" customWidth="1"/>
    <col min="1801" max="2045" width="9" style="28"/>
    <col min="2046" max="2046" width="2.875" style="28" customWidth="1"/>
    <col min="2047" max="2047" width="2.75" style="28" customWidth="1"/>
    <col min="2048" max="2048" width="22.5" style="28" customWidth="1"/>
    <col min="2049" max="2054" width="11.25" style="28" customWidth="1"/>
    <col min="2055" max="2056" width="9.125" style="28" customWidth="1"/>
    <col min="2057" max="2301" width="9" style="28"/>
    <col min="2302" max="2302" width="2.875" style="28" customWidth="1"/>
    <col min="2303" max="2303" width="2.75" style="28" customWidth="1"/>
    <col min="2304" max="2304" width="22.5" style="28" customWidth="1"/>
    <col min="2305" max="2310" width="11.25" style="28" customWidth="1"/>
    <col min="2311" max="2312" width="9.125" style="28" customWidth="1"/>
    <col min="2313" max="2557" width="9" style="28"/>
    <col min="2558" max="2558" width="2.875" style="28" customWidth="1"/>
    <col min="2559" max="2559" width="2.75" style="28" customWidth="1"/>
    <col min="2560" max="2560" width="22.5" style="28" customWidth="1"/>
    <col min="2561" max="2566" width="11.25" style="28" customWidth="1"/>
    <col min="2567" max="2568" width="9.125" style="28" customWidth="1"/>
    <col min="2569" max="2813" width="9" style="28"/>
    <col min="2814" max="2814" width="2.875" style="28" customWidth="1"/>
    <col min="2815" max="2815" width="2.75" style="28" customWidth="1"/>
    <col min="2816" max="2816" width="22.5" style="28" customWidth="1"/>
    <col min="2817" max="2822" width="11.25" style="28" customWidth="1"/>
    <col min="2823" max="2824" width="9.125" style="28" customWidth="1"/>
    <col min="2825" max="3069" width="9" style="28"/>
    <col min="3070" max="3070" width="2.875" style="28" customWidth="1"/>
    <col min="3071" max="3071" width="2.75" style="28" customWidth="1"/>
    <col min="3072" max="3072" width="22.5" style="28" customWidth="1"/>
    <col min="3073" max="3078" width="11.25" style="28" customWidth="1"/>
    <col min="3079" max="3080" width="9.125" style="28" customWidth="1"/>
    <col min="3081" max="3325" width="9" style="28"/>
    <col min="3326" max="3326" width="2.875" style="28" customWidth="1"/>
    <col min="3327" max="3327" width="2.75" style="28" customWidth="1"/>
    <col min="3328" max="3328" width="22.5" style="28" customWidth="1"/>
    <col min="3329" max="3334" width="11.25" style="28" customWidth="1"/>
    <col min="3335" max="3336" width="9.125" style="28" customWidth="1"/>
    <col min="3337" max="3581" width="9" style="28"/>
    <col min="3582" max="3582" width="2.875" style="28" customWidth="1"/>
    <col min="3583" max="3583" width="2.75" style="28" customWidth="1"/>
    <col min="3584" max="3584" width="22.5" style="28" customWidth="1"/>
    <col min="3585" max="3590" width="11.25" style="28" customWidth="1"/>
    <col min="3591" max="3592" width="9.125" style="28" customWidth="1"/>
    <col min="3593" max="3837" width="9" style="28"/>
    <col min="3838" max="3838" width="2.875" style="28" customWidth="1"/>
    <col min="3839" max="3839" width="2.75" style="28" customWidth="1"/>
    <col min="3840" max="3840" width="22.5" style="28" customWidth="1"/>
    <col min="3841" max="3846" width="11.25" style="28" customWidth="1"/>
    <col min="3847" max="3848" width="9.125" style="28" customWidth="1"/>
    <col min="3849" max="4093" width="9" style="28"/>
    <col min="4094" max="4094" width="2.875" style="28" customWidth="1"/>
    <col min="4095" max="4095" width="2.75" style="28" customWidth="1"/>
    <col min="4096" max="4096" width="22.5" style="28" customWidth="1"/>
    <col min="4097" max="4102" width="11.25" style="28" customWidth="1"/>
    <col min="4103" max="4104" width="9.125" style="28" customWidth="1"/>
    <col min="4105" max="4349" width="9" style="28"/>
    <col min="4350" max="4350" width="2.875" style="28" customWidth="1"/>
    <col min="4351" max="4351" width="2.75" style="28" customWidth="1"/>
    <col min="4352" max="4352" width="22.5" style="28" customWidth="1"/>
    <col min="4353" max="4358" width="11.25" style="28" customWidth="1"/>
    <col min="4359" max="4360" width="9.125" style="28" customWidth="1"/>
    <col min="4361" max="4605" width="9" style="28"/>
    <col min="4606" max="4606" width="2.875" style="28" customWidth="1"/>
    <col min="4607" max="4607" width="2.75" style="28" customWidth="1"/>
    <col min="4608" max="4608" width="22.5" style="28" customWidth="1"/>
    <col min="4609" max="4614" width="11.25" style="28" customWidth="1"/>
    <col min="4615" max="4616" width="9.125" style="28" customWidth="1"/>
    <col min="4617" max="4861" width="9" style="28"/>
    <col min="4862" max="4862" width="2.875" style="28" customWidth="1"/>
    <col min="4863" max="4863" width="2.75" style="28" customWidth="1"/>
    <col min="4864" max="4864" width="22.5" style="28" customWidth="1"/>
    <col min="4865" max="4870" width="11.25" style="28" customWidth="1"/>
    <col min="4871" max="4872" width="9.125" style="28" customWidth="1"/>
    <col min="4873" max="5117" width="9" style="28"/>
    <col min="5118" max="5118" width="2.875" style="28" customWidth="1"/>
    <col min="5119" max="5119" width="2.75" style="28" customWidth="1"/>
    <col min="5120" max="5120" width="22.5" style="28" customWidth="1"/>
    <col min="5121" max="5126" width="11.25" style="28" customWidth="1"/>
    <col min="5127" max="5128" width="9.125" style="28" customWidth="1"/>
    <col min="5129" max="5373" width="9" style="28"/>
    <col min="5374" max="5374" width="2.875" style="28" customWidth="1"/>
    <col min="5375" max="5375" width="2.75" style="28" customWidth="1"/>
    <col min="5376" max="5376" width="22.5" style="28" customWidth="1"/>
    <col min="5377" max="5382" width="11.25" style="28" customWidth="1"/>
    <col min="5383" max="5384" width="9.125" style="28" customWidth="1"/>
    <col min="5385" max="5629" width="9" style="28"/>
    <col min="5630" max="5630" width="2.875" style="28" customWidth="1"/>
    <col min="5631" max="5631" width="2.75" style="28" customWidth="1"/>
    <col min="5632" max="5632" width="22.5" style="28" customWidth="1"/>
    <col min="5633" max="5638" width="11.25" style="28" customWidth="1"/>
    <col min="5639" max="5640" width="9.125" style="28" customWidth="1"/>
    <col min="5641" max="5885" width="9" style="28"/>
    <col min="5886" max="5886" width="2.875" style="28" customWidth="1"/>
    <col min="5887" max="5887" width="2.75" style="28" customWidth="1"/>
    <col min="5888" max="5888" width="22.5" style="28" customWidth="1"/>
    <col min="5889" max="5894" width="11.25" style="28" customWidth="1"/>
    <col min="5895" max="5896" width="9.125" style="28" customWidth="1"/>
    <col min="5897" max="6141" width="9" style="28"/>
    <col min="6142" max="6142" width="2.875" style="28" customWidth="1"/>
    <col min="6143" max="6143" width="2.75" style="28" customWidth="1"/>
    <col min="6144" max="6144" width="22.5" style="28" customWidth="1"/>
    <col min="6145" max="6150" width="11.25" style="28" customWidth="1"/>
    <col min="6151" max="6152" width="9.125" style="28" customWidth="1"/>
    <col min="6153" max="6397" width="9" style="28"/>
    <col min="6398" max="6398" width="2.875" style="28" customWidth="1"/>
    <col min="6399" max="6399" width="2.75" style="28" customWidth="1"/>
    <col min="6400" max="6400" width="22.5" style="28" customWidth="1"/>
    <col min="6401" max="6406" width="11.25" style="28" customWidth="1"/>
    <col min="6407" max="6408" width="9.125" style="28" customWidth="1"/>
    <col min="6409" max="6653" width="9" style="28"/>
    <col min="6654" max="6654" width="2.875" style="28" customWidth="1"/>
    <col min="6655" max="6655" width="2.75" style="28" customWidth="1"/>
    <col min="6656" max="6656" width="22.5" style="28" customWidth="1"/>
    <col min="6657" max="6662" width="11.25" style="28" customWidth="1"/>
    <col min="6663" max="6664" width="9.125" style="28" customWidth="1"/>
    <col min="6665" max="6909" width="9" style="28"/>
    <col min="6910" max="6910" width="2.875" style="28" customWidth="1"/>
    <col min="6911" max="6911" width="2.75" style="28" customWidth="1"/>
    <col min="6912" max="6912" width="22.5" style="28" customWidth="1"/>
    <col min="6913" max="6918" width="11.25" style="28" customWidth="1"/>
    <col min="6919" max="6920" width="9.125" style="28" customWidth="1"/>
    <col min="6921" max="7165" width="9" style="28"/>
    <col min="7166" max="7166" width="2.875" style="28" customWidth="1"/>
    <col min="7167" max="7167" width="2.75" style="28" customWidth="1"/>
    <col min="7168" max="7168" width="22.5" style="28" customWidth="1"/>
    <col min="7169" max="7174" width="11.25" style="28" customWidth="1"/>
    <col min="7175" max="7176" width="9.125" style="28" customWidth="1"/>
    <col min="7177" max="7421" width="9" style="28"/>
    <col min="7422" max="7422" width="2.875" style="28" customWidth="1"/>
    <col min="7423" max="7423" width="2.75" style="28" customWidth="1"/>
    <col min="7424" max="7424" width="22.5" style="28" customWidth="1"/>
    <col min="7425" max="7430" width="11.25" style="28" customWidth="1"/>
    <col min="7431" max="7432" width="9.125" style="28" customWidth="1"/>
    <col min="7433" max="7677" width="9" style="28"/>
    <col min="7678" max="7678" width="2.875" style="28" customWidth="1"/>
    <col min="7679" max="7679" width="2.75" style="28" customWidth="1"/>
    <col min="7680" max="7680" width="22.5" style="28" customWidth="1"/>
    <col min="7681" max="7686" width="11.25" style="28" customWidth="1"/>
    <col min="7687" max="7688" width="9.125" style="28" customWidth="1"/>
    <col min="7689" max="7933" width="9" style="28"/>
    <col min="7934" max="7934" width="2.875" style="28" customWidth="1"/>
    <col min="7935" max="7935" width="2.75" style="28" customWidth="1"/>
    <col min="7936" max="7936" width="22.5" style="28" customWidth="1"/>
    <col min="7937" max="7942" width="11.25" style="28" customWidth="1"/>
    <col min="7943" max="7944" width="9.125" style="28" customWidth="1"/>
    <col min="7945" max="8189" width="9" style="28"/>
    <col min="8190" max="8190" width="2.875" style="28" customWidth="1"/>
    <col min="8191" max="8191" width="2.75" style="28" customWidth="1"/>
    <col min="8192" max="8192" width="22.5" style="28" customWidth="1"/>
    <col min="8193" max="8198" width="11.25" style="28" customWidth="1"/>
    <col min="8199" max="8200" width="9.125" style="28" customWidth="1"/>
    <col min="8201" max="8445" width="9" style="28"/>
    <col min="8446" max="8446" width="2.875" style="28" customWidth="1"/>
    <col min="8447" max="8447" width="2.75" style="28" customWidth="1"/>
    <col min="8448" max="8448" width="22.5" style="28" customWidth="1"/>
    <col min="8449" max="8454" width="11.25" style="28" customWidth="1"/>
    <col min="8455" max="8456" width="9.125" style="28" customWidth="1"/>
    <col min="8457" max="8701" width="9" style="28"/>
    <col min="8702" max="8702" width="2.875" style="28" customWidth="1"/>
    <col min="8703" max="8703" width="2.75" style="28" customWidth="1"/>
    <col min="8704" max="8704" width="22.5" style="28" customWidth="1"/>
    <col min="8705" max="8710" width="11.25" style="28" customWidth="1"/>
    <col min="8711" max="8712" width="9.125" style="28" customWidth="1"/>
    <col min="8713" max="8957" width="9" style="28"/>
    <col min="8958" max="8958" width="2.875" style="28" customWidth="1"/>
    <col min="8959" max="8959" width="2.75" style="28" customWidth="1"/>
    <col min="8960" max="8960" width="22.5" style="28" customWidth="1"/>
    <col min="8961" max="8966" width="11.25" style="28" customWidth="1"/>
    <col min="8967" max="8968" width="9.125" style="28" customWidth="1"/>
    <col min="8969" max="9213" width="9" style="28"/>
    <col min="9214" max="9214" width="2.875" style="28" customWidth="1"/>
    <col min="9215" max="9215" width="2.75" style="28" customWidth="1"/>
    <col min="9216" max="9216" width="22.5" style="28" customWidth="1"/>
    <col min="9217" max="9222" width="11.25" style="28" customWidth="1"/>
    <col min="9223" max="9224" width="9.125" style="28" customWidth="1"/>
    <col min="9225" max="9469" width="9" style="28"/>
    <col min="9470" max="9470" width="2.875" style="28" customWidth="1"/>
    <col min="9471" max="9471" width="2.75" style="28" customWidth="1"/>
    <col min="9472" max="9472" width="22.5" style="28" customWidth="1"/>
    <col min="9473" max="9478" width="11.25" style="28" customWidth="1"/>
    <col min="9479" max="9480" width="9.125" style="28" customWidth="1"/>
    <col min="9481" max="9725" width="9" style="28"/>
    <col min="9726" max="9726" width="2.875" style="28" customWidth="1"/>
    <col min="9727" max="9727" width="2.75" style="28" customWidth="1"/>
    <col min="9728" max="9728" width="22.5" style="28" customWidth="1"/>
    <col min="9729" max="9734" width="11.25" style="28" customWidth="1"/>
    <col min="9735" max="9736" width="9.125" style="28" customWidth="1"/>
    <col min="9737" max="9981" width="9" style="28"/>
    <col min="9982" max="9982" width="2.875" style="28" customWidth="1"/>
    <col min="9983" max="9983" width="2.75" style="28" customWidth="1"/>
    <col min="9984" max="9984" width="22.5" style="28" customWidth="1"/>
    <col min="9985" max="9990" width="11.25" style="28" customWidth="1"/>
    <col min="9991" max="9992" width="9.125" style="28" customWidth="1"/>
    <col min="9993" max="10237" width="9" style="28"/>
    <col min="10238" max="10238" width="2.875" style="28" customWidth="1"/>
    <col min="10239" max="10239" width="2.75" style="28" customWidth="1"/>
    <col min="10240" max="10240" width="22.5" style="28" customWidth="1"/>
    <col min="10241" max="10246" width="11.25" style="28" customWidth="1"/>
    <col min="10247" max="10248" width="9.125" style="28" customWidth="1"/>
    <col min="10249" max="10493" width="9" style="28"/>
    <col min="10494" max="10494" width="2.875" style="28" customWidth="1"/>
    <col min="10495" max="10495" width="2.75" style="28" customWidth="1"/>
    <col min="10496" max="10496" width="22.5" style="28" customWidth="1"/>
    <col min="10497" max="10502" width="11.25" style="28" customWidth="1"/>
    <col min="10503" max="10504" width="9.125" style="28" customWidth="1"/>
    <col min="10505" max="10749" width="9" style="28"/>
    <col min="10750" max="10750" width="2.875" style="28" customWidth="1"/>
    <col min="10751" max="10751" width="2.75" style="28" customWidth="1"/>
    <col min="10752" max="10752" width="22.5" style="28" customWidth="1"/>
    <col min="10753" max="10758" width="11.25" style="28" customWidth="1"/>
    <col min="10759" max="10760" width="9.125" style="28" customWidth="1"/>
    <col min="10761" max="11005" width="9" style="28"/>
    <col min="11006" max="11006" width="2.875" style="28" customWidth="1"/>
    <col min="11007" max="11007" width="2.75" style="28" customWidth="1"/>
    <col min="11008" max="11008" width="22.5" style="28" customWidth="1"/>
    <col min="11009" max="11014" width="11.25" style="28" customWidth="1"/>
    <col min="11015" max="11016" width="9.125" style="28" customWidth="1"/>
    <col min="11017" max="11261" width="9" style="28"/>
    <col min="11262" max="11262" width="2.875" style="28" customWidth="1"/>
    <col min="11263" max="11263" width="2.75" style="28" customWidth="1"/>
    <col min="11264" max="11264" width="22.5" style="28" customWidth="1"/>
    <col min="11265" max="11270" width="11.25" style="28" customWidth="1"/>
    <col min="11271" max="11272" width="9.125" style="28" customWidth="1"/>
    <col min="11273" max="11517" width="9" style="28"/>
    <col min="11518" max="11518" width="2.875" style="28" customWidth="1"/>
    <col min="11519" max="11519" width="2.75" style="28" customWidth="1"/>
    <col min="11520" max="11520" width="22.5" style="28" customWidth="1"/>
    <col min="11521" max="11526" width="11.25" style="28" customWidth="1"/>
    <col min="11527" max="11528" width="9.125" style="28" customWidth="1"/>
    <col min="11529" max="11773" width="9" style="28"/>
    <col min="11774" max="11774" width="2.875" style="28" customWidth="1"/>
    <col min="11775" max="11775" width="2.75" style="28" customWidth="1"/>
    <col min="11776" max="11776" width="22.5" style="28" customWidth="1"/>
    <col min="11777" max="11782" width="11.25" style="28" customWidth="1"/>
    <col min="11783" max="11784" width="9.125" style="28" customWidth="1"/>
    <col min="11785" max="12029" width="9" style="28"/>
    <col min="12030" max="12030" width="2.875" style="28" customWidth="1"/>
    <col min="12031" max="12031" width="2.75" style="28" customWidth="1"/>
    <col min="12032" max="12032" width="22.5" style="28" customWidth="1"/>
    <col min="12033" max="12038" width="11.25" style="28" customWidth="1"/>
    <col min="12039" max="12040" width="9.125" style="28" customWidth="1"/>
    <col min="12041" max="12285" width="9" style="28"/>
    <col min="12286" max="12286" width="2.875" style="28" customWidth="1"/>
    <col min="12287" max="12287" width="2.75" style="28" customWidth="1"/>
    <col min="12288" max="12288" width="22.5" style="28" customWidth="1"/>
    <col min="12289" max="12294" width="11.25" style="28" customWidth="1"/>
    <col min="12295" max="12296" width="9.125" style="28" customWidth="1"/>
    <col min="12297" max="12541" width="9" style="28"/>
    <col min="12542" max="12542" width="2.875" style="28" customWidth="1"/>
    <col min="12543" max="12543" width="2.75" style="28" customWidth="1"/>
    <col min="12544" max="12544" width="22.5" style="28" customWidth="1"/>
    <col min="12545" max="12550" width="11.25" style="28" customWidth="1"/>
    <col min="12551" max="12552" width="9.125" style="28" customWidth="1"/>
    <col min="12553" max="12797" width="9" style="28"/>
    <col min="12798" max="12798" width="2.875" style="28" customWidth="1"/>
    <col min="12799" max="12799" width="2.75" style="28" customWidth="1"/>
    <col min="12800" max="12800" width="22.5" style="28" customWidth="1"/>
    <col min="12801" max="12806" width="11.25" style="28" customWidth="1"/>
    <col min="12807" max="12808" width="9.125" style="28" customWidth="1"/>
    <col min="12809" max="13053" width="9" style="28"/>
    <col min="13054" max="13054" width="2.875" style="28" customWidth="1"/>
    <col min="13055" max="13055" width="2.75" style="28" customWidth="1"/>
    <col min="13056" max="13056" width="22.5" style="28" customWidth="1"/>
    <col min="13057" max="13062" width="11.25" style="28" customWidth="1"/>
    <col min="13063" max="13064" width="9.125" style="28" customWidth="1"/>
    <col min="13065" max="13309" width="9" style="28"/>
    <col min="13310" max="13310" width="2.875" style="28" customWidth="1"/>
    <col min="13311" max="13311" width="2.75" style="28" customWidth="1"/>
    <col min="13312" max="13312" width="22.5" style="28" customWidth="1"/>
    <col min="13313" max="13318" width="11.25" style="28" customWidth="1"/>
    <col min="13319" max="13320" width="9.125" style="28" customWidth="1"/>
    <col min="13321" max="13565" width="9" style="28"/>
    <col min="13566" max="13566" width="2.875" style="28" customWidth="1"/>
    <col min="13567" max="13567" width="2.75" style="28" customWidth="1"/>
    <col min="13568" max="13568" width="22.5" style="28" customWidth="1"/>
    <col min="13569" max="13574" width="11.25" style="28" customWidth="1"/>
    <col min="13575" max="13576" width="9.125" style="28" customWidth="1"/>
    <col min="13577" max="13821" width="9" style="28"/>
    <col min="13822" max="13822" width="2.875" style="28" customWidth="1"/>
    <col min="13823" max="13823" width="2.75" style="28" customWidth="1"/>
    <col min="13824" max="13824" width="22.5" style="28" customWidth="1"/>
    <col min="13825" max="13830" width="11.25" style="28" customWidth="1"/>
    <col min="13831" max="13832" width="9.125" style="28" customWidth="1"/>
    <col min="13833" max="14077" width="9" style="28"/>
    <col min="14078" max="14078" width="2.875" style="28" customWidth="1"/>
    <col min="14079" max="14079" width="2.75" style="28" customWidth="1"/>
    <col min="14080" max="14080" width="22.5" style="28" customWidth="1"/>
    <col min="14081" max="14086" width="11.25" style="28" customWidth="1"/>
    <col min="14087" max="14088" width="9.125" style="28" customWidth="1"/>
    <col min="14089" max="14333" width="9" style="28"/>
    <col min="14334" max="14334" width="2.875" style="28" customWidth="1"/>
    <col min="14335" max="14335" width="2.75" style="28" customWidth="1"/>
    <col min="14336" max="14336" width="22.5" style="28" customWidth="1"/>
    <col min="14337" max="14342" width="11.25" style="28" customWidth="1"/>
    <col min="14343" max="14344" width="9.125" style="28" customWidth="1"/>
    <col min="14345" max="14589" width="9" style="28"/>
    <col min="14590" max="14590" width="2.875" style="28" customWidth="1"/>
    <col min="14591" max="14591" width="2.75" style="28" customWidth="1"/>
    <col min="14592" max="14592" width="22.5" style="28" customWidth="1"/>
    <col min="14593" max="14598" width="11.25" style="28" customWidth="1"/>
    <col min="14599" max="14600" width="9.125" style="28" customWidth="1"/>
    <col min="14601" max="14845" width="9" style="28"/>
    <col min="14846" max="14846" width="2.875" style="28" customWidth="1"/>
    <col min="14847" max="14847" width="2.75" style="28" customWidth="1"/>
    <col min="14848" max="14848" width="22.5" style="28" customWidth="1"/>
    <col min="14849" max="14854" width="11.25" style="28" customWidth="1"/>
    <col min="14855" max="14856" width="9.125" style="28" customWidth="1"/>
    <col min="14857" max="15101" width="9" style="28"/>
    <col min="15102" max="15102" width="2.875" style="28" customWidth="1"/>
    <col min="15103" max="15103" width="2.75" style="28" customWidth="1"/>
    <col min="15104" max="15104" width="22.5" style="28" customWidth="1"/>
    <col min="15105" max="15110" width="11.25" style="28" customWidth="1"/>
    <col min="15111" max="15112" width="9.125" style="28" customWidth="1"/>
    <col min="15113" max="15357" width="9" style="28"/>
    <col min="15358" max="15358" width="2.875" style="28" customWidth="1"/>
    <col min="15359" max="15359" width="2.75" style="28" customWidth="1"/>
    <col min="15360" max="15360" width="22.5" style="28" customWidth="1"/>
    <col min="15361" max="15366" width="11.25" style="28" customWidth="1"/>
    <col min="15367" max="15368" width="9.125" style="28" customWidth="1"/>
    <col min="15369" max="15613" width="9" style="28"/>
    <col min="15614" max="15614" width="2.875" style="28" customWidth="1"/>
    <col min="15615" max="15615" width="2.75" style="28" customWidth="1"/>
    <col min="15616" max="15616" width="22.5" style="28" customWidth="1"/>
    <col min="15617" max="15622" width="11.25" style="28" customWidth="1"/>
    <col min="15623" max="15624" width="9.125" style="28" customWidth="1"/>
    <col min="15625" max="15869" width="9" style="28"/>
    <col min="15870" max="15870" width="2.875" style="28" customWidth="1"/>
    <col min="15871" max="15871" width="2.75" style="28" customWidth="1"/>
    <col min="15872" max="15872" width="22.5" style="28" customWidth="1"/>
    <col min="15873" max="15878" width="11.25" style="28" customWidth="1"/>
    <col min="15879" max="15880" width="9.125" style="28" customWidth="1"/>
    <col min="15881" max="16125" width="9" style="28"/>
    <col min="16126" max="16126" width="2.875" style="28" customWidth="1"/>
    <col min="16127" max="16127" width="2.75" style="28" customWidth="1"/>
    <col min="16128" max="16128" width="22.5" style="28" customWidth="1"/>
    <col min="16129" max="16134" width="11.25" style="28" customWidth="1"/>
    <col min="16135" max="16136" width="9.125" style="28" customWidth="1"/>
    <col min="16137" max="16384" width="9" style="28"/>
  </cols>
  <sheetData>
    <row r="1" spans="1:9">
      <c r="A1" s="47" t="s">
        <v>104</v>
      </c>
    </row>
    <row r="2" spans="1:9">
      <c r="A2" s="29"/>
      <c r="I2" s="31" t="s">
        <v>73</v>
      </c>
    </row>
    <row r="3" spans="1:9" ht="24.75" customHeight="1">
      <c r="A3" s="33" t="s">
        <v>74</v>
      </c>
      <c r="B3" s="48" t="s">
        <v>75</v>
      </c>
      <c r="C3" s="48" t="s">
        <v>76</v>
      </c>
      <c r="D3" s="48" t="s">
        <v>77</v>
      </c>
      <c r="E3" s="49" t="s">
        <v>98</v>
      </c>
      <c r="F3" s="54" t="s">
        <v>107</v>
      </c>
      <c r="G3" s="50" t="s">
        <v>105</v>
      </c>
      <c r="H3" s="50" t="s">
        <v>116</v>
      </c>
      <c r="I3" s="34" t="s">
        <v>99</v>
      </c>
    </row>
    <row r="4" spans="1:9">
      <c r="A4" s="35" t="s">
        <v>78</v>
      </c>
      <c r="B4" s="36"/>
      <c r="C4" s="36"/>
      <c r="D4" s="36"/>
      <c r="E4" s="36"/>
      <c r="F4" s="36"/>
      <c r="G4" s="37"/>
      <c r="H4" s="37"/>
      <c r="I4" s="37"/>
    </row>
    <row r="5" spans="1:9">
      <c r="A5" s="35" t="s">
        <v>79</v>
      </c>
      <c r="B5" s="38">
        <v>519235</v>
      </c>
      <c r="C5" s="38">
        <v>2413600</v>
      </c>
      <c r="D5" s="38">
        <v>317100</v>
      </c>
      <c r="E5" s="39"/>
      <c r="F5" s="39"/>
      <c r="G5" s="44"/>
      <c r="H5" s="44">
        <v>312000</v>
      </c>
      <c r="I5" s="44">
        <f>SUM(B5:H5)</f>
        <v>3561935</v>
      </c>
    </row>
    <row r="6" spans="1:9">
      <c r="A6" s="35" t="s">
        <v>80</v>
      </c>
      <c r="B6" s="40">
        <v>519235</v>
      </c>
      <c r="C6" s="40">
        <v>2413600</v>
      </c>
      <c r="D6" s="40">
        <v>317100</v>
      </c>
      <c r="E6" s="40">
        <v>0</v>
      </c>
      <c r="F6" s="40">
        <f t="shared" ref="F6:G6" si="0">SUM(F5)</f>
        <v>0</v>
      </c>
      <c r="G6" s="40">
        <f t="shared" si="0"/>
        <v>0</v>
      </c>
      <c r="H6" s="40">
        <v>312000</v>
      </c>
      <c r="I6" s="41">
        <f>SUM(B6:H6)</f>
        <v>3561935</v>
      </c>
    </row>
    <row r="7" spans="1:9">
      <c r="A7" s="35" t="s">
        <v>81</v>
      </c>
      <c r="B7" s="42"/>
      <c r="C7" s="42"/>
      <c r="D7" s="42"/>
      <c r="E7" s="42"/>
      <c r="F7" s="42"/>
      <c r="G7" s="43"/>
      <c r="H7" s="43"/>
      <c r="I7" s="43"/>
    </row>
    <row r="8" spans="1:9">
      <c r="A8" s="35" t="s">
        <v>82</v>
      </c>
      <c r="B8" s="42"/>
      <c r="C8" s="42"/>
      <c r="D8" s="42"/>
      <c r="E8" s="42"/>
      <c r="F8" s="42"/>
      <c r="G8" s="43"/>
      <c r="H8" s="43"/>
      <c r="I8" s="43">
        <f t="shared" ref="I8:I12" si="1">SUM(B8:G8)</f>
        <v>0</v>
      </c>
    </row>
    <row r="9" spans="1:9">
      <c r="A9" s="35" t="s">
        <v>83</v>
      </c>
      <c r="B9" s="42">
        <v>15000</v>
      </c>
      <c r="C9" s="42">
        <v>285000</v>
      </c>
      <c r="D9" s="42"/>
      <c r="E9" s="42">
        <v>15000</v>
      </c>
      <c r="F9" s="42">
        <v>309600</v>
      </c>
      <c r="G9" s="43">
        <v>120000</v>
      </c>
      <c r="H9" s="43"/>
      <c r="I9" s="43">
        <f>SUM(B9:G9)</f>
        <v>744600</v>
      </c>
    </row>
    <row r="10" spans="1:9">
      <c r="A10" s="35" t="s">
        <v>84</v>
      </c>
      <c r="B10" s="42">
        <v>6000</v>
      </c>
      <c r="C10" s="42">
        <v>66890</v>
      </c>
      <c r="D10" s="42"/>
      <c r="E10" s="42">
        <v>7000</v>
      </c>
      <c r="F10" s="42"/>
      <c r="G10" s="43"/>
      <c r="H10" s="43"/>
      <c r="I10" s="43">
        <f>SUM(B10:G10)</f>
        <v>79890</v>
      </c>
    </row>
    <row r="11" spans="1:9">
      <c r="A11" s="35" t="s">
        <v>85</v>
      </c>
      <c r="B11" s="42"/>
      <c r="C11" s="42"/>
      <c r="D11" s="42"/>
      <c r="E11" s="42">
        <v>2190</v>
      </c>
      <c r="F11" s="42"/>
      <c r="G11" s="43">
        <v>27500</v>
      </c>
      <c r="H11" s="43"/>
      <c r="I11" s="43">
        <f>SUM(B11:G11)</f>
        <v>29690</v>
      </c>
    </row>
    <row r="12" spans="1:9">
      <c r="A12" s="35" t="s">
        <v>86</v>
      </c>
      <c r="B12" s="42"/>
      <c r="C12" s="42"/>
      <c r="D12" s="42"/>
      <c r="E12" s="42">
        <v>160</v>
      </c>
      <c r="F12" s="42"/>
      <c r="G12" s="43"/>
      <c r="H12" s="43"/>
      <c r="I12" s="43">
        <f t="shared" si="1"/>
        <v>160</v>
      </c>
    </row>
    <row r="13" spans="1:9">
      <c r="A13" s="35" t="s">
        <v>87</v>
      </c>
      <c r="B13" s="42"/>
      <c r="C13" s="42">
        <v>57500</v>
      </c>
      <c r="D13" s="42"/>
      <c r="E13" s="42">
        <v>1800</v>
      </c>
      <c r="F13" s="42"/>
      <c r="G13" s="43">
        <v>24500</v>
      </c>
      <c r="H13" s="43"/>
      <c r="I13" s="43">
        <f>SUM(B13:G13)</f>
        <v>83800</v>
      </c>
    </row>
    <row r="14" spans="1:9">
      <c r="A14" s="35" t="s">
        <v>88</v>
      </c>
      <c r="B14" s="42"/>
      <c r="C14" s="42"/>
      <c r="D14" s="42"/>
      <c r="E14" s="42">
        <v>0</v>
      </c>
      <c r="F14" s="42"/>
      <c r="G14" s="43"/>
      <c r="H14" s="43"/>
      <c r="I14" s="43">
        <f>SUM(B14:G14)</f>
        <v>0</v>
      </c>
    </row>
    <row r="15" spans="1:9">
      <c r="A15" s="35" t="s">
        <v>89</v>
      </c>
      <c r="B15" s="42"/>
      <c r="C15" s="42">
        <v>60000</v>
      </c>
      <c r="D15" s="42"/>
      <c r="E15" s="42">
        <v>1000</v>
      </c>
      <c r="F15" s="42"/>
      <c r="G15" s="43">
        <v>4328</v>
      </c>
      <c r="H15" s="43">
        <v>12000</v>
      </c>
      <c r="I15" s="43">
        <f>SUM(B15:H15)</f>
        <v>77328</v>
      </c>
    </row>
    <row r="16" spans="1:9">
      <c r="A16" s="35" t="s">
        <v>90</v>
      </c>
      <c r="B16" s="42">
        <v>10900</v>
      </c>
      <c r="C16" s="42">
        <v>68230</v>
      </c>
      <c r="D16" s="42"/>
      <c r="E16" s="42">
        <v>20000</v>
      </c>
      <c r="F16" s="57">
        <v>104400</v>
      </c>
      <c r="G16" s="55">
        <v>100000</v>
      </c>
      <c r="H16" s="55">
        <v>2000</v>
      </c>
      <c r="I16" s="43">
        <f>SUM(B16:H16)</f>
        <v>305530</v>
      </c>
    </row>
    <row r="17" spans="1:9">
      <c r="A17" s="35" t="s">
        <v>91</v>
      </c>
      <c r="B17" s="42"/>
      <c r="C17" s="42"/>
      <c r="D17" s="42"/>
      <c r="E17" s="42"/>
      <c r="F17" s="42">
        <v>120000</v>
      </c>
      <c r="G17" s="43"/>
      <c r="H17" s="43"/>
      <c r="I17" s="43">
        <f>SUM(B17:H17)</f>
        <v>120000</v>
      </c>
    </row>
    <row r="18" spans="1:9">
      <c r="A18" s="35" t="s">
        <v>92</v>
      </c>
      <c r="B18" s="42"/>
      <c r="C18" s="42">
        <v>16480</v>
      </c>
      <c r="D18" s="42">
        <v>18688</v>
      </c>
      <c r="E18" s="42"/>
      <c r="F18" s="42"/>
      <c r="G18" s="43"/>
      <c r="H18" s="43">
        <v>73968</v>
      </c>
      <c r="I18" s="43">
        <f>SUM(B18:H18)</f>
        <v>109136</v>
      </c>
    </row>
    <row r="19" spans="1:9">
      <c r="A19" s="35" t="s">
        <v>108</v>
      </c>
      <c r="B19" s="42"/>
      <c r="C19" s="42">
        <v>8080</v>
      </c>
      <c r="D19" s="42"/>
      <c r="E19" s="42"/>
      <c r="F19" s="42"/>
      <c r="G19" s="43"/>
      <c r="H19" s="43"/>
      <c r="I19" s="43">
        <f>SUM(B19:G19)</f>
        <v>8080</v>
      </c>
    </row>
    <row r="20" spans="1:9">
      <c r="A20" s="35" t="s">
        <v>113</v>
      </c>
      <c r="B20" s="42"/>
      <c r="C20" s="42"/>
      <c r="D20" s="42"/>
      <c r="E20" s="42"/>
      <c r="F20" s="42"/>
      <c r="G20" s="43"/>
      <c r="H20" s="43"/>
      <c r="I20" s="43">
        <f>SUM(B20:G20)</f>
        <v>0</v>
      </c>
    </row>
    <row r="21" spans="1:9">
      <c r="A21" s="35" t="s">
        <v>93</v>
      </c>
      <c r="B21" s="42"/>
      <c r="C21" s="42"/>
      <c r="D21" s="42"/>
      <c r="E21" s="42"/>
      <c r="F21" s="42"/>
      <c r="G21" s="43"/>
      <c r="H21" s="43"/>
      <c r="I21" s="43">
        <f>SUM(B21:G21)</f>
        <v>0</v>
      </c>
    </row>
    <row r="22" spans="1:9">
      <c r="A22" s="53" t="s">
        <v>106</v>
      </c>
      <c r="B22" s="42"/>
      <c r="C22" s="42"/>
      <c r="D22" s="42"/>
      <c r="E22" s="42"/>
      <c r="F22" s="42"/>
      <c r="G22" s="43"/>
      <c r="H22" s="43"/>
      <c r="I22" s="43">
        <v>0</v>
      </c>
    </row>
    <row r="23" spans="1:9">
      <c r="A23" s="35" t="s">
        <v>94</v>
      </c>
      <c r="B23" s="42"/>
      <c r="C23" s="42"/>
      <c r="D23" s="42"/>
      <c r="E23" s="42"/>
      <c r="F23" s="42"/>
      <c r="G23" s="43"/>
      <c r="H23" s="43"/>
      <c r="I23" s="43">
        <f>SUM(B23:G23)</f>
        <v>0</v>
      </c>
    </row>
    <row r="24" spans="1:9">
      <c r="A24" s="35" t="s">
        <v>95</v>
      </c>
      <c r="B24" s="38"/>
      <c r="C24" s="38"/>
      <c r="D24" s="38"/>
      <c r="E24" s="38">
        <v>2500</v>
      </c>
      <c r="F24" s="38"/>
      <c r="G24" s="43"/>
      <c r="H24" s="43"/>
      <c r="I24" s="43">
        <f>SUM(B24:G24)</f>
        <v>2500</v>
      </c>
    </row>
    <row r="25" spans="1:9">
      <c r="A25" s="52" t="s">
        <v>96</v>
      </c>
      <c r="B25" s="40">
        <f>SUM(B9:B24)</f>
        <v>31900</v>
      </c>
      <c r="C25" s="40">
        <f>SUM(C8:C24)</f>
        <v>562180</v>
      </c>
      <c r="D25" s="40">
        <f>SUM(D8:D24)</f>
        <v>18688</v>
      </c>
      <c r="E25" s="40">
        <f>SUM(E8:E24)</f>
        <v>49650</v>
      </c>
      <c r="F25" s="40">
        <f>SUM(F9:F24)</f>
        <v>534000</v>
      </c>
      <c r="G25" s="40">
        <f>SUM(G9:G24)</f>
        <v>276328</v>
      </c>
      <c r="H25" s="40">
        <f>SUM(H9:H24)</f>
        <v>87968</v>
      </c>
      <c r="I25" s="41">
        <f>SUM(B25:H25)</f>
        <v>1560714</v>
      </c>
    </row>
    <row r="26" spans="1:9" ht="14.25" thickBot="1">
      <c r="A26" s="52" t="s">
        <v>97</v>
      </c>
      <c r="B26" s="45">
        <f t="shared" ref="B26:G26" si="2">B25+B6</f>
        <v>551135</v>
      </c>
      <c r="C26" s="45">
        <f t="shared" si="2"/>
        <v>2975780</v>
      </c>
      <c r="D26" s="45">
        <f t="shared" si="2"/>
        <v>335788</v>
      </c>
      <c r="E26" s="45">
        <f t="shared" si="2"/>
        <v>49650</v>
      </c>
      <c r="F26" s="45">
        <f t="shared" si="2"/>
        <v>534000</v>
      </c>
      <c r="G26" s="45">
        <f t="shared" si="2"/>
        <v>276328</v>
      </c>
      <c r="H26" s="45">
        <f>H25+H6</f>
        <v>399968</v>
      </c>
      <c r="I26" s="46">
        <f>I6+I25</f>
        <v>5122649</v>
      </c>
    </row>
    <row r="27" spans="1:9" ht="14.25" thickTop="1"/>
  </sheetData>
  <phoneticPr fontId="2"/>
  <printOptions horizontalCentered="1"/>
  <pageMargins left="2.1259842519685042" right="0.70866141732283472" top="1.4566929133858268" bottom="0.74803149606299213" header="0.31496062992125984" footer="0.31496062992125984"/>
  <pageSetup paperSize="9" fitToHeight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活動予算書 【Ｈ２9年度】</vt:lpstr>
      <vt:lpstr>事業費内訳【29年度】</vt:lpstr>
      <vt:lpstr>'活動予算書 【Ｈ２9年度】'!Print_Area</vt:lpstr>
      <vt:lpstr>'活動予算書 【Ｈ２9年度】'!Print_Titles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user1</cp:lastModifiedBy>
  <cp:lastPrinted>2017-06-17T03:39:31Z</cp:lastPrinted>
  <dcterms:created xsi:type="dcterms:W3CDTF">2014-05-19T07:13:17Z</dcterms:created>
  <dcterms:modified xsi:type="dcterms:W3CDTF">2017-06-17T03:41:31Z</dcterms:modified>
</cp:coreProperties>
</file>