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235" windowHeight="7380"/>
  </bookViews>
  <sheets>
    <sheet name="活動予算書" sheetId="1" r:id="rId1"/>
  </sheets>
  <externalReferences>
    <externalReference r:id="rId2"/>
  </externalReferences>
  <definedNames>
    <definedName name="_xlnm.Print_Area" localSheetId="0">活動予算書!$B$1:$D$95</definedName>
    <definedName name="_xlnm.Print_Titles" localSheetId="0">活動予算書!$1:$3</definedName>
  </definedNames>
  <calcPr calcId="145621"/>
</workbook>
</file>

<file path=xl/calcChain.xml><?xml version="1.0" encoding="utf-8"?>
<calcChain xmlns="http://schemas.openxmlformats.org/spreadsheetml/2006/main">
  <c r="C80" i="1" l="1"/>
  <c r="C76" i="1"/>
  <c r="C75" i="1"/>
  <c r="C73" i="1"/>
  <c r="C72" i="1"/>
  <c r="C65" i="1"/>
  <c r="C82" i="1" s="1"/>
  <c r="C62" i="1"/>
  <c r="C61" i="1"/>
  <c r="C63" i="1" s="1"/>
  <c r="C56" i="1"/>
  <c r="C55" i="1"/>
  <c r="C54" i="1"/>
  <c r="C53" i="1"/>
  <c r="C52" i="1"/>
  <c r="C51" i="1"/>
  <c r="C50" i="1"/>
  <c r="C49" i="1"/>
  <c r="C48" i="1"/>
  <c r="C47" i="1"/>
  <c r="C46" i="1"/>
  <c r="C43" i="1"/>
  <c r="C44" i="1" s="1"/>
  <c r="C33" i="1"/>
  <c r="C32" i="1"/>
  <c r="C29" i="1"/>
  <c r="C28" i="1"/>
  <c r="C27" i="1"/>
  <c r="C25" i="1"/>
  <c r="C22" i="1"/>
  <c r="C21" i="1"/>
  <c r="C18" i="1" s="1"/>
  <c r="C19" i="1"/>
  <c r="C16" i="1"/>
  <c r="C11" i="1"/>
  <c r="C10" i="1"/>
  <c r="C57" i="1" l="1"/>
  <c r="D58" i="1" s="1"/>
  <c r="D84" i="1" s="1"/>
  <c r="D39" i="1"/>
  <c r="D85" i="1" s="1"/>
  <c r="D90" i="1" s="1"/>
  <c r="D92" i="1" s="1"/>
  <c r="D94" i="1" s="1"/>
  <c r="D83" i="1"/>
</calcChain>
</file>

<file path=xl/sharedStrings.xml><?xml version="1.0" encoding="utf-8"?>
<sst xmlns="http://schemas.openxmlformats.org/spreadsheetml/2006/main" count="92" uniqueCount="88">
  <si>
    <t>活　動　予　算　書</t>
    <rPh sb="4" eb="5">
      <t>ヨ</t>
    </rPh>
    <rPh sb="6" eb="7">
      <t>サン</t>
    </rPh>
    <phoneticPr fontId="2"/>
  </si>
  <si>
    <t>[税込]（単位：円）</t>
    <phoneticPr fontId="2"/>
  </si>
  <si>
    <t>特定非営利活動法人　ｉｎｇ</t>
  </si>
  <si>
    <t>自 平成27年 4月 1日  至 平成28年 3月31日</t>
    <phoneticPr fontId="2"/>
  </si>
  <si>
    <t>【経常収益】</t>
  </si>
  <si>
    <t xml:space="preserve">  【受取会費】</t>
  </si>
  <si>
    <t xml:space="preserve">    正会員受取会費</t>
  </si>
  <si>
    <t xml:space="preserve">    活動会員受取会費</t>
  </si>
  <si>
    <t xml:space="preserve">    情報会員受取会費</t>
  </si>
  <si>
    <t xml:space="preserve">    賛助会員受取会費</t>
  </si>
  <si>
    <t>　　サポーター会員受取会費</t>
    <rPh sb="7" eb="9">
      <t>カイイン</t>
    </rPh>
    <rPh sb="9" eb="11">
      <t>ウケトリ</t>
    </rPh>
    <rPh sb="11" eb="13">
      <t>カイヒ</t>
    </rPh>
    <phoneticPr fontId="2"/>
  </si>
  <si>
    <t>　　団体会員会員受取会費</t>
    <rPh sb="2" eb="4">
      <t>ダンタイ</t>
    </rPh>
    <rPh sb="4" eb="6">
      <t>カイイン</t>
    </rPh>
    <rPh sb="6" eb="8">
      <t>カイイン</t>
    </rPh>
    <rPh sb="8" eb="10">
      <t>ウケトリ</t>
    </rPh>
    <rPh sb="10" eb="12">
      <t>カイヒ</t>
    </rPh>
    <phoneticPr fontId="2"/>
  </si>
  <si>
    <t xml:space="preserve">    受取入会金</t>
  </si>
  <si>
    <t xml:space="preserve">  【受取寄付金】</t>
  </si>
  <si>
    <t xml:space="preserve">    受取寄付金</t>
  </si>
  <si>
    <t xml:space="preserve">  【受取助成金等】</t>
  </si>
  <si>
    <t xml:space="preserve">    受取助成金</t>
  </si>
  <si>
    <t xml:space="preserve">  【事業収益】</t>
  </si>
  <si>
    <t xml:space="preserve">    事業　収益</t>
  </si>
  <si>
    <t xml:space="preserve">      協働事業</t>
  </si>
  <si>
    <t xml:space="preserve">      市民企画講座事業</t>
  </si>
  <si>
    <t>　　助成金等事業</t>
    <rPh sb="2" eb="5">
      <t>ジョセイキン</t>
    </rPh>
    <rPh sb="5" eb="6">
      <t>ナド</t>
    </rPh>
    <rPh sb="6" eb="8">
      <t>ジギョウ</t>
    </rPh>
    <phoneticPr fontId="2"/>
  </si>
  <si>
    <t>社会福祉事業研究開発基金</t>
    <rPh sb="0" eb="2">
      <t>シャカイ</t>
    </rPh>
    <rPh sb="2" eb="4">
      <t>フクシ</t>
    </rPh>
    <rPh sb="4" eb="6">
      <t>ジギョウ</t>
    </rPh>
    <rPh sb="6" eb="8">
      <t>ケンキュウ</t>
    </rPh>
    <rPh sb="8" eb="10">
      <t>カイハツ</t>
    </rPh>
    <rPh sb="10" eb="12">
      <t>キキン</t>
    </rPh>
    <phoneticPr fontId="2"/>
  </si>
  <si>
    <t xml:space="preserve">    受託事業収益</t>
  </si>
  <si>
    <t xml:space="preserve">      つどい広場事業</t>
  </si>
  <si>
    <t xml:space="preserve">      親育ち・子育ち事業</t>
  </si>
  <si>
    <t xml:space="preserve">    自主事業収益</t>
  </si>
  <si>
    <t>　　　安城アグラー</t>
    <rPh sb="3" eb="5">
      <t>アンジョウ</t>
    </rPh>
    <phoneticPr fontId="2"/>
  </si>
  <si>
    <t>　　　天の川マーケット</t>
    <rPh sb="3" eb="4">
      <t>アマ</t>
    </rPh>
    <rPh sb="5" eb="6">
      <t>ガワ</t>
    </rPh>
    <phoneticPr fontId="2"/>
  </si>
  <si>
    <t xml:space="preserve">      ingﾊｳｽ ここから</t>
    <phoneticPr fontId="2"/>
  </si>
  <si>
    <t xml:space="preserve">    分科会収益</t>
  </si>
  <si>
    <t xml:space="preserve">      託児ｸﾞﾙｰﾌﾟひまわり</t>
  </si>
  <si>
    <t xml:space="preserve">      さくら組</t>
  </si>
  <si>
    <t xml:space="preserve">      Dear Vision</t>
  </si>
  <si>
    <t xml:space="preserve">  【その他収益】</t>
  </si>
  <si>
    <t xml:space="preserve">    受取　利息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</si>
  <si>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</si>
  <si>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</si>
  <si>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</si>
  <si>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</si>
  <si>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給料　手当(事業)</t>
  </si>
  <si>
    <t xml:space="preserve">        人件費計</t>
  </si>
  <si>
    <t xml:space="preserve">    （その他経費）</t>
  </si>
  <si>
    <t xml:space="preserve">      諸　謝　金(事業)</t>
  </si>
  <si>
    <t xml:space="preserve">      新聞図書費(事業)</t>
    <rPh sb="6" eb="8">
      <t>シンブン</t>
    </rPh>
    <rPh sb="8" eb="10">
      <t>トショ</t>
    </rPh>
    <rPh sb="10" eb="11">
      <t>ヒ</t>
    </rPh>
    <phoneticPr fontId="2"/>
  </si>
  <si>
    <t xml:space="preserve">      使　用　料(事業)</t>
  </si>
  <si>
    <t xml:space="preserve">      印刷製本費(事業)</t>
  </si>
  <si>
    <t xml:space="preserve">      広告宣伝費(事業)</t>
    <rPh sb="6" eb="8">
      <t>コウコク</t>
    </rPh>
    <rPh sb="8" eb="10">
      <t>センデン</t>
    </rPh>
    <phoneticPr fontId="2"/>
  </si>
  <si>
    <t xml:space="preserve">      旅費交通費(事業)</t>
  </si>
  <si>
    <t xml:space="preserve">      接待交際費(事業)</t>
  </si>
  <si>
    <t xml:space="preserve">      通信運搬費(事業)</t>
  </si>
  <si>
    <t xml:space="preserve">      消耗品　費(事業)</t>
  </si>
  <si>
    <t xml:space="preserve">      保　険　料(事業)</t>
  </si>
  <si>
    <t xml:space="preserve">      賃　借　料(事業)</t>
    <rPh sb="6" eb="7">
      <t>チン</t>
    </rPh>
    <rPh sb="8" eb="9">
      <t>シャク</t>
    </rPh>
    <phoneticPr fontId="2"/>
  </si>
  <si>
    <t xml:space="preserve">        その他経費計</t>
  </si>
  <si>
    <t xml:space="preserve">          事業費  計</t>
  </si>
  <si>
    <t xml:space="preserve">  【管理費】</t>
  </si>
  <si>
    <t xml:space="preserve">      給料　手当</t>
  </si>
  <si>
    <t xml:space="preserve">      役員　報酬</t>
  </si>
  <si>
    <t xml:space="preserve">      諸謝金</t>
  </si>
  <si>
    <t xml:space="preserve">      印刷製本費</t>
  </si>
  <si>
    <t xml:space="preserve">      会　議　費</t>
  </si>
  <si>
    <t xml:space="preserve">      旅費交通費</t>
  </si>
  <si>
    <t xml:space="preserve">      通信運搬費</t>
  </si>
  <si>
    <t xml:space="preserve">      消耗品　費</t>
  </si>
  <si>
    <t>　　　修繕費</t>
    <rPh sb="3" eb="6">
      <t>シュウゼンヒ</t>
    </rPh>
    <phoneticPr fontId="2"/>
  </si>
  <si>
    <t>　　　水道光熱費</t>
    <rPh sb="3" eb="5">
      <t>スイドウ</t>
    </rPh>
    <rPh sb="5" eb="8">
      <t>コウネツヒ</t>
    </rPh>
    <phoneticPr fontId="2"/>
  </si>
  <si>
    <t>　　　地代　家賃</t>
    <rPh sb="3" eb="5">
      <t>チダイ</t>
    </rPh>
    <rPh sb="6" eb="8">
      <t>ヤチン</t>
    </rPh>
    <phoneticPr fontId="2"/>
  </si>
  <si>
    <t>　　　接待交際費</t>
    <rPh sb="3" eb="5">
      <t>セッタイ</t>
    </rPh>
    <rPh sb="5" eb="8">
      <t>コウサイヒ</t>
    </rPh>
    <phoneticPr fontId="2"/>
  </si>
  <si>
    <t>　　　諸会費</t>
    <rPh sb="3" eb="6">
      <t>ショカイヒ</t>
    </rPh>
    <phoneticPr fontId="2"/>
  </si>
  <si>
    <t xml:space="preserve">      減価償却費</t>
    <phoneticPr fontId="2"/>
  </si>
  <si>
    <t xml:space="preserve">      支払手数料</t>
  </si>
  <si>
    <t>　　　什器備品</t>
    <rPh sb="3" eb="5">
      <t>ジュウキ</t>
    </rPh>
    <rPh sb="5" eb="7">
      <t>ビヒン</t>
    </rPh>
    <phoneticPr fontId="2"/>
  </si>
  <si>
    <t>　　　新聞図書費</t>
    <rPh sb="3" eb="5">
      <t>シンブン</t>
    </rPh>
    <rPh sb="5" eb="8">
      <t>トショヒ</t>
    </rPh>
    <phoneticPr fontId="2"/>
  </si>
  <si>
    <t>　　　雑費</t>
    <rPh sb="3" eb="5">
      <t>ザッピ</t>
    </rPh>
    <phoneticPr fontId="2"/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</si>
  <si>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</si>
  <si>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</si>
  <si>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</si>
  <si>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</si>
  <si>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  経常外収益  計</t>
  </si>
  <si>
    <t>【経常外費用】</t>
  </si>
  <si>
    <t xml:space="preserve">    経常外費用  計</t>
  </si>
  <si>
    <t xml:space="preserve">        税引前当期正味財産増減額</t>
  </si>
  <si>
    <t xml:space="preserve">        経理区分振替額</t>
  </si>
  <si>
    <t xml:space="preserve">          当期正味財産増減額</t>
  </si>
  <si>
    <t xml:space="preserve">          前期繰越正味財産額</t>
  </si>
  <si>
    <t xml:space="preserve">          次期繰越正味財産額</t>
  </si>
  <si>
    <t>※事業費：支出内訳別紙参照</t>
    <rPh sb="1" eb="3">
      <t>ジギョウ</t>
    </rPh>
    <rPh sb="3" eb="4">
      <t>ヒ</t>
    </rPh>
    <rPh sb="5" eb="7">
      <t>シシュツ</t>
    </rPh>
    <rPh sb="7" eb="9">
      <t>ウチワケ</t>
    </rPh>
    <rPh sb="9" eb="11">
      <t>ベッシ</t>
    </rPh>
    <rPh sb="11" eb="13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</si>
</sst>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#,##0\ ;&quot;△ &quot;#,##0\ "/>
    <numFmt numFmtId="178" formatCode="\(#,##0\);\(&quot;△ &quot;#,##0\)"/>
    <numFmt numFmtId="179" formatCode="#,##0_);\(#,##0\)"/>
  </numFmts>
  <fonts count="8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 shrinkToFit="1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9" fontId="4" fillId="0" borderId="1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49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4" fillId="2" borderId="0" xfId="0" applyNumberFormat="1" applyFont="1" applyFill="1" applyAlignment="1">
      <alignment vertical="center"/>
    </xf>
    <xf numFmtId="178" fontId="4" fillId="0" borderId="0" xfId="0" applyNumberFormat="1" applyFont="1" applyAlignment="1">
      <alignment vertical="center"/>
    </xf>
    <xf numFmtId="176" fontId="4" fillId="2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left" vertical="center" indent="3"/>
    </xf>
    <xf numFmtId="179" fontId="4" fillId="0" borderId="0" xfId="0" applyNumberFormat="1" applyFont="1" applyFill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2" borderId="3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2" borderId="2" xfId="0" applyNumberFormat="1" applyFont="1" applyFill="1" applyBorder="1" applyAlignment="1">
      <alignment vertical="center"/>
    </xf>
    <xf numFmtId="177" fontId="4" fillId="2" borderId="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shida/Google%20&#12489;&#12521;&#12452;&#12502;/&#20250;&#35336;&#38306;&#20418;/&#65320;27&#24180;&#24230;/H27&#24180;&#24230;&#9734;&#27963;&#21205;&#20104;&#31639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活動予算書 【H27】 "/>
      <sheetName val="事業費の内訳"/>
      <sheetName val="活動予算書 【H27】  (2)"/>
    </sheetNames>
    <sheetDataSet>
      <sheetData sheetId="0"/>
      <sheetData sheetId="1">
        <row r="6">
          <cell r="O6">
            <v>2915000</v>
          </cell>
        </row>
        <row r="8">
          <cell r="O8">
            <v>5000</v>
          </cell>
        </row>
        <row r="9">
          <cell r="O9">
            <v>343000</v>
          </cell>
        </row>
        <row r="10">
          <cell r="O10">
            <v>137480</v>
          </cell>
        </row>
        <row r="11">
          <cell r="O11">
            <v>68000</v>
          </cell>
        </row>
        <row r="12">
          <cell r="O12">
            <v>10000</v>
          </cell>
        </row>
        <row r="13">
          <cell r="O13">
            <v>131700</v>
          </cell>
        </row>
        <row r="14">
          <cell r="O14">
            <v>2000</v>
          </cell>
        </row>
        <row r="15">
          <cell r="O15">
            <v>20800</v>
          </cell>
        </row>
        <row r="16">
          <cell r="O16">
            <v>587202</v>
          </cell>
        </row>
        <row r="17">
          <cell r="O17">
            <v>21000</v>
          </cell>
        </row>
        <row r="18">
          <cell r="O18">
            <v>21980</v>
          </cell>
        </row>
        <row r="23">
          <cell r="F23">
            <v>31000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95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5"/>
  <cols>
    <col min="1" max="1" width="2.875" style="3" customWidth="1"/>
    <col min="2" max="2" width="53.625" style="32" customWidth="1"/>
    <col min="3" max="4" width="20" style="11" customWidth="1"/>
    <col min="5" max="16384" width="9" style="3"/>
  </cols>
  <sheetData>
    <row r="1" spans="2:5" ht="18.75">
      <c r="B1" s="1" t="s">
        <v>0</v>
      </c>
      <c r="C1" s="1"/>
      <c r="D1" s="2"/>
    </row>
    <row r="2" spans="2:5" ht="14.25" customHeight="1">
      <c r="B2" s="4"/>
      <c r="C2" s="4"/>
      <c r="D2" s="5" t="s">
        <v>1</v>
      </c>
      <c r="E2" s="6"/>
    </row>
    <row r="3" spans="2:5" ht="14.25" thickBot="1">
      <c r="B3" s="7" t="s">
        <v>2</v>
      </c>
      <c r="C3" s="8" t="s">
        <v>3</v>
      </c>
      <c r="D3" s="8"/>
    </row>
    <row r="4" spans="2:5">
      <c r="B4" s="9" t="s">
        <v>4</v>
      </c>
      <c r="C4" s="10"/>
    </row>
    <row r="5" spans="2:5">
      <c r="B5" s="9" t="s">
        <v>5</v>
      </c>
    </row>
    <row r="6" spans="2:5">
      <c r="B6" s="9" t="s">
        <v>6</v>
      </c>
      <c r="C6" s="12">
        <v>80000</v>
      </c>
    </row>
    <row r="7" spans="2:5">
      <c r="B7" s="9" t="s">
        <v>7</v>
      </c>
      <c r="C7" s="12">
        <v>105000</v>
      </c>
    </row>
    <row r="8" spans="2:5">
      <c r="B8" s="9" t="s">
        <v>8</v>
      </c>
      <c r="C8" s="12">
        <v>6000</v>
      </c>
    </row>
    <row r="9" spans="2:5">
      <c r="B9" s="9" t="s">
        <v>9</v>
      </c>
      <c r="C9" s="12">
        <v>30000</v>
      </c>
    </row>
    <row r="10" spans="2:5">
      <c r="B10" s="13" t="s">
        <v>10</v>
      </c>
      <c r="C10" s="12">
        <f>1000*30</f>
        <v>30000</v>
      </c>
    </row>
    <row r="11" spans="2:5">
      <c r="B11" s="13" t="s">
        <v>11</v>
      </c>
      <c r="C11" s="12">
        <f>3000*5</f>
        <v>15000</v>
      </c>
    </row>
    <row r="12" spans="2:5">
      <c r="B12" s="9" t="s">
        <v>12</v>
      </c>
      <c r="C12" s="12">
        <v>0</v>
      </c>
    </row>
    <row r="13" spans="2:5">
      <c r="B13" s="9" t="s">
        <v>13</v>
      </c>
    </row>
    <row r="14" spans="2:5">
      <c r="B14" s="9" t="s">
        <v>14</v>
      </c>
      <c r="C14" s="12">
        <v>300000</v>
      </c>
    </row>
    <row r="15" spans="2:5">
      <c r="B15" s="9" t="s">
        <v>15</v>
      </c>
    </row>
    <row r="16" spans="2:5" s="15" customFormat="1">
      <c r="B16" s="9" t="s">
        <v>16</v>
      </c>
      <c r="C16" s="12">
        <f>100000+280000+300000+41000</f>
        <v>721000</v>
      </c>
      <c r="D16" s="14"/>
    </row>
    <row r="17" spans="2:4">
      <c r="B17" s="9" t="s">
        <v>17</v>
      </c>
    </row>
    <row r="18" spans="2:4">
      <c r="B18" s="9" t="s">
        <v>18</v>
      </c>
      <c r="C18" s="16">
        <f>SUM(C19:C21)</f>
        <v>76000</v>
      </c>
    </row>
    <row r="19" spans="2:4">
      <c r="B19" s="9" t="s">
        <v>19</v>
      </c>
      <c r="C19" s="17">
        <f>(37000+6000+6000+6000)</f>
        <v>55000</v>
      </c>
    </row>
    <row r="20" spans="2:4" s="15" customFormat="1">
      <c r="B20" s="9" t="s">
        <v>20</v>
      </c>
      <c r="C20" s="17">
        <v>21000</v>
      </c>
      <c r="D20" s="14"/>
    </row>
    <row r="21" spans="2:4">
      <c r="B21" s="9"/>
      <c r="C21" s="17" t="str">
        <f>IF(B21="","",0)</f>
        <v/>
      </c>
    </row>
    <row r="22" spans="2:4">
      <c r="B22" s="9" t="s">
        <v>21</v>
      </c>
      <c r="C22" s="18">
        <f>SUM(C23:C23)</f>
        <v>36000</v>
      </c>
    </row>
    <row r="23" spans="2:4">
      <c r="B23" s="19" t="s">
        <v>22</v>
      </c>
      <c r="C23" s="17">
        <v>36000</v>
      </c>
    </row>
    <row r="24" spans="2:4">
      <c r="B24" s="9"/>
      <c r="C24" s="17"/>
    </row>
    <row r="25" spans="2:4">
      <c r="B25" s="9" t="s">
        <v>23</v>
      </c>
      <c r="C25" s="16">
        <f>SUM(C26:C27)</f>
        <v>3921660</v>
      </c>
    </row>
    <row r="26" spans="2:4">
      <c r="B26" s="9" t="s">
        <v>24</v>
      </c>
      <c r="C26" s="17">
        <v>3350860</v>
      </c>
    </row>
    <row r="27" spans="2:4">
      <c r="B27" s="9" t="s">
        <v>25</v>
      </c>
      <c r="C27" s="17">
        <f>550800+(2000*4*2)+(500*4*2)</f>
        <v>570800</v>
      </c>
    </row>
    <row r="28" spans="2:4">
      <c r="B28" s="9" t="s">
        <v>26</v>
      </c>
      <c r="C28" s="16">
        <f>SUM(C29:C31)</f>
        <v>721000</v>
      </c>
    </row>
    <row r="29" spans="2:4">
      <c r="B29" s="9" t="s">
        <v>27</v>
      </c>
      <c r="C29" s="20">
        <f>[1]事業費の内訳!F23</f>
        <v>31000</v>
      </c>
    </row>
    <row r="30" spans="2:4">
      <c r="B30" s="9" t="s">
        <v>28</v>
      </c>
      <c r="C30" s="20">
        <v>90000</v>
      </c>
    </row>
    <row r="31" spans="2:4" s="15" customFormat="1">
      <c r="B31" s="9" t="s">
        <v>29</v>
      </c>
      <c r="C31" s="20">
        <v>600000</v>
      </c>
      <c r="D31" s="14"/>
    </row>
    <row r="32" spans="2:4">
      <c r="B32" s="9"/>
      <c r="C32" s="17" t="str">
        <f>IF(B32="","",0)</f>
        <v/>
      </c>
    </row>
    <row r="33" spans="2:4">
      <c r="B33" s="9" t="s">
        <v>30</v>
      </c>
      <c r="C33" s="16">
        <f>SUM(C34:C36)</f>
        <v>186000</v>
      </c>
    </row>
    <row r="34" spans="2:4">
      <c r="B34" s="9" t="s">
        <v>31</v>
      </c>
      <c r="C34" s="17">
        <v>170000</v>
      </c>
    </row>
    <row r="35" spans="2:4">
      <c r="B35" s="9" t="s">
        <v>32</v>
      </c>
      <c r="C35" s="17">
        <v>16000</v>
      </c>
    </row>
    <row r="36" spans="2:4">
      <c r="B36" s="9" t="s">
        <v>33</v>
      </c>
      <c r="C36" s="17">
        <v>0</v>
      </c>
    </row>
    <row r="37" spans="2:4">
      <c r="B37" s="9" t="s">
        <v>34</v>
      </c>
    </row>
    <row r="38" spans="2:4">
      <c r="B38" s="9" t="s">
        <v>35</v>
      </c>
      <c r="C38" s="21">
        <v>0</v>
      </c>
      <c r="D38" s="12"/>
    </row>
    <row r="39" spans="2:4">
      <c r="B39" s="9" t="s">
        <v>36</v>
      </c>
      <c r="D39" s="16">
        <f>SUM(C6:C16,C25,C28,C33,C38,C18,C22)</f>
        <v>6227660</v>
      </c>
    </row>
    <row r="40" spans="2:4">
      <c r="B40" s="9" t="s">
        <v>37</v>
      </c>
    </row>
    <row r="41" spans="2:4">
      <c r="B41" s="9" t="s">
        <v>38</v>
      </c>
    </row>
    <row r="42" spans="2:4">
      <c r="B42" s="9" t="s">
        <v>39</v>
      </c>
    </row>
    <row r="43" spans="2:4" ht="13.5" customHeight="1">
      <c r="B43" s="9" t="s">
        <v>40</v>
      </c>
      <c r="C43" s="21">
        <f>[1]事業費の内訳!O6</f>
        <v>2915000</v>
      </c>
    </row>
    <row r="44" spans="2:4" ht="13.5" customHeight="1">
      <c r="B44" s="9" t="s">
        <v>41</v>
      </c>
      <c r="C44" s="16">
        <f>SUM(C43)</f>
        <v>2915000</v>
      </c>
    </row>
    <row r="45" spans="2:4" s="15" customFormat="1" ht="13.5" customHeight="1">
      <c r="B45" s="9" t="s">
        <v>42</v>
      </c>
      <c r="C45" s="14"/>
      <c r="D45" s="14"/>
    </row>
    <row r="46" spans="2:4" s="15" customFormat="1" ht="13.5" customHeight="1">
      <c r="B46" s="9" t="s">
        <v>43</v>
      </c>
      <c r="C46" s="12">
        <f>[1]事業費の内訳!O9</f>
        <v>343000</v>
      </c>
      <c r="D46" s="14"/>
    </row>
    <row r="47" spans="2:4" s="15" customFormat="1" ht="13.5" customHeight="1">
      <c r="B47" s="9" t="s">
        <v>44</v>
      </c>
      <c r="C47" s="12">
        <f>[1]事業費の内訳!O8</f>
        <v>5000</v>
      </c>
      <c r="D47" s="14"/>
    </row>
    <row r="48" spans="2:4" s="15" customFormat="1" ht="13.5" customHeight="1">
      <c r="B48" s="9" t="s">
        <v>45</v>
      </c>
      <c r="C48" s="12">
        <f>[1]事業費の内訳!O10</f>
        <v>137480</v>
      </c>
      <c r="D48" s="14"/>
    </row>
    <row r="49" spans="2:4" s="15" customFormat="1" ht="13.5" customHeight="1">
      <c r="B49" s="9" t="s">
        <v>46</v>
      </c>
      <c r="C49" s="12">
        <f>[1]事業費の内訳!O11</f>
        <v>68000</v>
      </c>
      <c r="D49" s="14"/>
    </row>
    <row r="50" spans="2:4" s="15" customFormat="1" ht="13.5" customHeight="1">
      <c r="B50" s="9" t="s">
        <v>47</v>
      </c>
      <c r="C50" s="12">
        <f>[1]事業費の内訳!O12</f>
        <v>10000</v>
      </c>
      <c r="D50" s="14"/>
    </row>
    <row r="51" spans="2:4" s="15" customFormat="1" ht="13.5" customHeight="1">
      <c r="B51" s="9" t="s">
        <v>48</v>
      </c>
      <c r="C51" s="12">
        <f>[1]事業費の内訳!O13</f>
        <v>131700</v>
      </c>
      <c r="D51" s="14"/>
    </row>
    <row r="52" spans="2:4" s="15" customFormat="1" ht="13.5" customHeight="1">
      <c r="B52" s="9" t="s">
        <v>49</v>
      </c>
      <c r="C52" s="12">
        <f>[1]事業費の内訳!O14</f>
        <v>2000</v>
      </c>
      <c r="D52" s="14"/>
    </row>
    <row r="53" spans="2:4" s="15" customFormat="1" ht="13.5" customHeight="1">
      <c r="B53" s="9" t="s">
        <v>50</v>
      </c>
      <c r="C53" s="12">
        <f>[1]事業費の内訳!O15</f>
        <v>20800</v>
      </c>
      <c r="D53" s="14"/>
    </row>
    <row r="54" spans="2:4" s="15" customFormat="1" ht="13.5" customHeight="1">
      <c r="B54" s="9" t="s">
        <v>51</v>
      </c>
      <c r="C54" s="12">
        <f>[1]事業費の内訳!O16</f>
        <v>587202</v>
      </c>
      <c r="D54" s="14"/>
    </row>
    <row r="55" spans="2:4" s="15" customFormat="1" ht="13.5" customHeight="1">
      <c r="B55" s="9" t="s">
        <v>52</v>
      </c>
      <c r="C55" s="12">
        <f>[1]事業費の内訳!O18</f>
        <v>21980</v>
      </c>
      <c r="D55" s="14"/>
    </row>
    <row r="56" spans="2:4" s="15" customFormat="1" ht="13.5" customHeight="1">
      <c r="B56" s="9" t="s">
        <v>53</v>
      </c>
      <c r="C56" s="21">
        <f>[1]事業費の内訳!O17</f>
        <v>21000</v>
      </c>
      <c r="D56" s="14"/>
    </row>
    <row r="57" spans="2:4" ht="13.5" customHeight="1">
      <c r="B57" s="9" t="s">
        <v>54</v>
      </c>
      <c r="C57" s="22">
        <f>SUM(C46:C56)</f>
        <v>1348162</v>
      </c>
      <c r="D57" s="12"/>
    </row>
    <row r="58" spans="2:4" ht="13.5" customHeight="1">
      <c r="B58" s="9" t="s">
        <v>55</v>
      </c>
      <c r="D58" s="16">
        <f>SUM(C44,C57)</f>
        <v>4263162</v>
      </c>
    </row>
    <row r="59" spans="2:4" ht="13.5" customHeight="1">
      <c r="B59" s="9" t="s">
        <v>56</v>
      </c>
    </row>
    <row r="60" spans="2:4" ht="13.5" customHeight="1">
      <c r="B60" s="9" t="s">
        <v>39</v>
      </c>
    </row>
    <row r="61" spans="2:4" ht="13.5" customHeight="1">
      <c r="B61" s="9" t="s">
        <v>57</v>
      </c>
      <c r="C61" s="12">
        <f>(20000*12)+(10000*12)</f>
        <v>360000</v>
      </c>
    </row>
    <row r="62" spans="2:4" ht="13.5" customHeight="1">
      <c r="B62" s="9" t="s">
        <v>58</v>
      </c>
      <c r="C62" s="21">
        <f>35000*12</f>
        <v>420000</v>
      </c>
    </row>
    <row r="63" spans="2:4" ht="13.5" customHeight="1">
      <c r="B63" s="9" t="s">
        <v>41</v>
      </c>
      <c r="C63" s="16">
        <f>SUM(C61:C62)</f>
        <v>780000</v>
      </c>
    </row>
    <row r="64" spans="2:4">
      <c r="B64" s="9" t="s">
        <v>42</v>
      </c>
    </row>
    <row r="65" spans="2:4">
      <c r="B65" s="9" t="s">
        <v>59</v>
      </c>
      <c r="C65" s="12">
        <f>(5000*12)+(5000*2)</f>
        <v>70000</v>
      </c>
    </row>
    <row r="66" spans="2:4">
      <c r="B66" s="9" t="s">
        <v>60</v>
      </c>
      <c r="C66" s="12">
        <v>10000</v>
      </c>
    </row>
    <row r="67" spans="2:4">
      <c r="B67" s="9" t="s">
        <v>61</v>
      </c>
      <c r="C67" s="12">
        <v>0</v>
      </c>
    </row>
    <row r="68" spans="2:4">
      <c r="B68" s="9" t="s">
        <v>62</v>
      </c>
      <c r="C68" s="12">
        <v>0</v>
      </c>
    </row>
    <row r="69" spans="2:4">
      <c r="B69" s="9" t="s">
        <v>63</v>
      </c>
      <c r="C69" s="12">
        <v>10000</v>
      </c>
    </row>
    <row r="70" spans="2:4" s="15" customFormat="1">
      <c r="B70" s="9" t="s">
        <v>64</v>
      </c>
      <c r="C70" s="12">
        <v>30000</v>
      </c>
      <c r="D70" s="14"/>
    </row>
    <row r="71" spans="2:4" s="26" customFormat="1">
      <c r="B71" s="23" t="s">
        <v>65</v>
      </c>
      <c r="C71" s="24">
        <v>0</v>
      </c>
      <c r="D71" s="25"/>
    </row>
    <row r="72" spans="2:4" s="26" customFormat="1">
      <c r="B72" s="23" t="s">
        <v>66</v>
      </c>
      <c r="C72" s="24">
        <f>(6000*12)+(4000*6)</f>
        <v>96000</v>
      </c>
      <c r="D72" s="25"/>
    </row>
    <row r="73" spans="2:4" s="26" customFormat="1">
      <c r="B73" s="23" t="s">
        <v>67</v>
      </c>
      <c r="C73" s="24">
        <f>(60000*12)</f>
        <v>720000</v>
      </c>
      <c r="D73" s="25"/>
    </row>
    <row r="74" spans="2:4" s="27" customFormat="1">
      <c r="B74" s="23" t="s">
        <v>68</v>
      </c>
      <c r="C74" s="24">
        <v>20000</v>
      </c>
      <c r="D74" s="28"/>
    </row>
    <row r="75" spans="2:4" s="26" customFormat="1">
      <c r="B75" s="23" t="s">
        <v>69</v>
      </c>
      <c r="C75" s="24">
        <f>(4500*4)+1000</f>
        <v>19000</v>
      </c>
      <c r="D75" s="25"/>
    </row>
    <row r="76" spans="2:4" s="27" customFormat="1">
      <c r="B76" s="23" t="s">
        <v>70</v>
      </c>
      <c r="C76" s="24">
        <f>68750+71928+59072</f>
        <v>199750</v>
      </c>
      <c r="D76" s="28"/>
    </row>
    <row r="77" spans="2:4">
      <c r="B77" s="9" t="s">
        <v>71</v>
      </c>
      <c r="C77" s="12">
        <v>0</v>
      </c>
    </row>
    <row r="78" spans="2:4">
      <c r="B78" s="9" t="s">
        <v>72</v>
      </c>
      <c r="C78" s="12">
        <v>0</v>
      </c>
    </row>
    <row r="79" spans="2:4">
      <c r="B79" s="9" t="s">
        <v>73</v>
      </c>
      <c r="C79" s="29">
        <v>0</v>
      </c>
    </row>
    <row r="80" spans="2:4">
      <c r="B80" s="9" t="s">
        <v>74</v>
      </c>
      <c r="C80" s="29">
        <f>IF(B80="","",0)</f>
        <v>0</v>
      </c>
    </row>
    <row r="81" spans="2:5">
      <c r="B81" s="9"/>
      <c r="C81" s="21"/>
    </row>
    <row r="82" spans="2:5">
      <c r="B82" s="9" t="s">
        <v>54</v>
      </c>
      <c r="C82" s="22">
        <f>SUM(C65:C81)</f>
        <v>1174750</v>
      </c>
    </row>
    <row r="83" spans="2:5">
      <c r="B83" s="9" t="s">
        <v>75</v>
      </c>
      <c r="D83" s="30">
        <f>SUM(C63,C82)</f>
        <v>1954750</v>
      </c>
      <c r="E83" s="29"/>
    </row>
    <row r="84" spans="2:5">
      <c r="B84" s="9" t="s">
        <v>76</v>
      </c>
      <c r="D84" s="22">
        <f>SUM(D58,D83)</f>
        <v>6217912</v>
      </c>
    </row>
    <row r="85" spans="2:5">
      <c r="B85" s="9" t="s">
        <v>77</v>
      </c>
      <c r="D85" s="16">
        <f>D39-D84</f>
        <v>9748</v>
      </c>
    </row>
    <row r="86" spans="2:5">
      <c r="B86" s="9" t="s">
        <v>78</v>
      </c>
    </row>
    <row r="87" spans="2:5">
      <c r="B87" s="9" t="s">
        <v>79</v>
      </c>
      <c r="D87" s="12">
        <v>0</v>
      </c>
    </row>
    <row r="88" spans="2:5">
      <c r="B88" s="9" t="s">
        <v>80</v>
      </c>
    </row>
    <row r="89" spans="2:5">
      <c r="B89" s="9" t="s">
        <v>81</v>
      </c>
      <c r="D89" s="12">
        <v>0</v>
      </c>
    </row>
    <row r="90" spans="2:5">
      <c r="B90" s="9" t="s">
        <v>82</v>
      </c>
      <c r="D90" s="12">
        <f>D85</f>
        <v>9748</v>
      </c>
    </row>
    <row r="91" spans="2:5">
      <c r="B91" s="9" t="s">
        <v>83</v>
      </c>
      <c r="D91" s="21">
        <v>0</v>
      </c>
    </row>
    <row r="92" spans="2:5">
      <c r="B92" s="9" t="s">
        <v>84</v>
      </c>
      <c r="D92" s="16">
        <f>SUM(D89:D91)</f>
        <v>9748</v>
      </c>
    </row>
    <row r="93" spans="2:5">
      <c r="B93" s="9" t="s">
        <v>85</v>
      </c>
      <c r="D93" s="21">
        <v>1305786</v>
      </c>
    </row>
    <row r="94" spans="2:5" ht="14.25" thickBot="1">
      <c r="B94" s="9" t="s">
        <v>86</v>
      </c>
      <c r="D94" s="31">
        <f>SUM(D92:D93)</f>
        <v>1315534</v>
      </c>
    </row>
    <row r="95" spans="2:5" ht="14.25" thickTop="1">
      <c r="B95" s="32" t="s">
        <v>87</v>
      </c>
    </row>
  </sheetData>
  <mergeCells count="3">
    <mergeCell ref="B1:D1"/>
    <mergeCell ref="B2:C2"/>
    <mergeCell ref="C3:D3"/>
  </mergeCells>
  <phoneticPr fontId="2"/>
  <pageMargins left="0.39370078740157483" right="0" top="0.59055118110236227" bottom="0" header="0" footer="0"/>
  <pageSetup paperSize="9" fitToHeight="0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活動予算書</vt:lpstr>
      <vt:lpstr>活動予算書!Print_Area</vt:lpstr>
      <vt:lpstr>活動予算書!Print_Titles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</dc:creator>
  <cp:lastModifiedBy>yoshida</cp:lastModifiedBy>
  <dcterms:created xsi:type="dcterms:W3CDTF">2016-03-04T08:31:10Z</dcterms:created>
  <dcterms:modified xsi:type="dcterms:W3CDTF">2016-03-04T08:32:17Z</dcterms:modified>
</cp:coreProperties>
</file>