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sho3\Documents\2022年度（令和０４年度）\05.前年度決算関係\福祉医療機構　事業報告書等電子報告システム\公開用計算書類\"/>
    </mc:Choice>
  </mc:AlternateContent>
  <xr:revisionPtr revIDLastSave="0" documentId="8_{EB439638-F547-41C0-A598-266670E6550F}" xr6:coauthVersionLast="47" xr6:coauthVersionMax="47" xr10:uidLastSave="{00000000-0000-0000-0000-000000000000}"/>
  <bookViews>
    <workbookView xWindow="-120" yWindow="-120" windowWidth="20730" windowHeight="11160" xr2:uid="{67868CBB-62CC-49EF-808F-8544B8C5AA19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I55" i="1"/>
  <c r="E55" i="1"/>
  <c r="I54" i="1"/>
  <c r="E54" i="1"/>
  <c r="I53" i="1"/>
  <c r="E53" i="1"/>
  <c r="I52" i="1"/>
  <c r="E52" i="1"/>
  <c r="I51" i="1"/>
  <c r="E51" i="1"/>
  <c r="H50" i="1"/>
  <c r="H62" i="1" s="1"/>
  <c r="G50" i="1"/>
  <c r="E50" i="1"/>
  <c r="I49" i="1"/>
  <c r="E49" i="1"/>
  <c r="I48" i="1"/>
  <c r="E48" i="1"/>
  <c r="I47" i="1"/>
  <c r="E47" i="1"/>
  <c r="H46" i="1"/>
  <c r="G46" i="1"/>
  <c r="G62" i="1" s="1"/>
  <c r="I62" i="1" s="1"/>
  <c r="E46" i="1"/>
  <c r="E45" i="1"/>
  <c r="H44" i="1"/>
  <c r="G44" i="1"/>
  <c r="I44" i="1" s="1"/>
  <c r="E44" i="1"/>
  <c r="I43" i="1"/>
  <c r="E43" i="1"/>
  <c r="I42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D35" i="1"/>
  <c r="C35" i="1"/>
  <c r="E35" i="1" s="1"/>
  <c r="I34" i="1"/>
  <c r="H34" i="1"/>
  <c r="G34" i="1"/>
  <c r="D34" i="1"/>
  <c r="E33" i="1"/>
  <c r="E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I9" i="1" s="1"/>
  <c r="E9" i="1"/>
  <c r="D9" i="1"/>
  <c r="D63" i="1" s="1"/>
  <c r="C9" i="1"/>
  <c r="H63" i="1" l="1"/>
  <c r="C63" i="1"/>
  <c r="E63" i="1" s="1"/>
  <c r="I50" i="1"/>
  <c r="G63" i="1"/>
  <c r="I63" i="1" s="1"/>
  <c r="C34" i="1"/>
  <c r="E34" i="1" s="1"/>
  <c r="I46" i="1"/>
</calcChain>
</file>

<file path=xl/sharedStrings.xml><?xml version="1.0" encoding="utf-8"?>
<sst xmlns="http://schemas.openxmlformats.org/spreadsheetml/2006/main" count="111" uniqueCount="104">
  <si>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</si>
  <si>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</si>
  <si>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</si>
  <si>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</si>
  <si>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</si>
  <si>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</si>
  <si>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</si>
  <si>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</si>
  <si>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</si>
  <si>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</si>
  <si>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</si>
  <si>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</si>
  <si>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</si>
  <si>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</si>
  <si>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</si>
  <si>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</si>
  <si>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</si>
  <si>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</si>
  <si>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</si>
  <si>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</si>
  <si>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</si>
  <si>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</si>
  <si>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</si>
  <si>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</si>
  <si>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</si>
  <si>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</si>
  <si>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</si>
  <si>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梱包資材</t>
  </si>
  <si>
    <t>　１年以内返済予定役員等長期借入金</t>
  </si>
  <si>
    <t>　医薬品</t>
  </si>
  <si>
    <t>　１年以内支払予定長期未払金</t>
  </si>
  <si>
    <t>　診療・療養費等材料</t>
  </si>
  <si>
    <t>　未払費用</t>
  </si>
  <si>
    <t>　給食用材料</t>
  </si>
  <si>
    <t>　預り金</t>
  </si>
  <si>
    <t>　商品・製品</t>
  </si>
  <si>
    <t>　職員預り金</t>
  </si>
  <si>
    <t>　仕掛品</t>
  </si>
  <si>
    <t>　前受金</t>
  </si>
  <si>
    <t>　原材料</t>
  </si>
  <si>
    <t>　前受収益</t>
  </si>
  <si>
    <t>　立替金</t>
  </si>
  <si>
    <t>　サービス区分間借入金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</si>
  <si>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</si>
  <si>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</si>
  <si>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</si>
  <si>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</si>
  <si>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</si>
  <si>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</si>
  <si>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</si>
  <si>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サービス区分間貸付金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</si>
  <si>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</si>
  <si>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</si>
  <si>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</si>
  <si>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</si>
  <si>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</si>
  <si>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</si>
  <si>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</si>
  <si>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</si>
  <si>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</si>
  <si>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</si>
  <si>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</si>
  <si>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</si>
  <si>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</si>
  <si>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</si>
  <si>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</si>
  <si>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</si>
  <si>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</si>
  <si>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</si>
  <si>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</si>
  <si>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</si>
  <si>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</si>
  <si>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</si>
  <si>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</si>
  <si>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</si>
  <si>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</si>
  <si>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</si>
  <si>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</si>
  <si>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</si>
  <si>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　第１号基本金</t>
  </si>
  <si>
    <t>　有形リース資産</t>
  </si>
  <si>
    <t>　第３号基本金</t>
  </si>
  <si>
    <t>　権利</t>
  </si>
  <si>
    <t>国庫補助金等特別積立金</t>
  </si>
  <si>
    <t>　ソフトウェア</t>
  </si>
  <si>
    <t>その他の積立金</t>
  </si>
  <si>
    <t>　無形リース資産</t>
  </si>
  <si>
    <t>　施設整備等積立金</t>
  </si>
  <si>
    <t>　工賃変動積立金</t>
  </si>
  <si>
    <t>　長期貸付金</t>
  </si>
  <si>
    <t>　設備等整備積立金</t>
  </si>
  <si>
    <t>　退職給付引当資産</t>
  </si>
  <si>
    <t>次期繰越活動増減差額</t>
  </si>
  <si>
    <t>　長期預り金積立資産</t>
  </si>
  <si>
    <t>（うち当期活動増減差額）</t>
  </si>
  <si>
    <t>　施設整備等積立資産</t>
  </si>
  <si>
    <t>　工賃変動積立資産</t>
  </si>
  <si>
    <t>　設備等整備積立資産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</si>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</sst>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FF7FF9BE-B9F4-4252-B37F-53A80EF15D88}"/>
    <cellStyle name="標準 3" xfId="2" xr:uid="{20F688E7-E1D3-4507-BEBE-A007746238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E46D-2A9B-4EBE-B366-095FEBEB88A0}">
  <sheetPr>
    <pageSetUpPr fitToPage="1"/>
  </sheetPr>
  <dimension ref="B1:I63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</f>
        <v>364748214</v>
      </c>
      <c r="D9" s="16">
        <f>+D10+D11+D12+D13+D14+D15+D16+D17+D18+D19+D20+D21+D22+D23+D24+D25+D26+D27+D28+D29+D30+D31+D32-ABS(D33)</f>
        <v>293935956</v>
      </c>
      <c r="E9" s="15">
        <f>C9-D9</f>
        <v>70812258</v>
      </c>
      <c r="F9" s="14" t="s">
        <v>10</v>
      </c>
      <c r="G9" s="15">
        <f>+G10+G11+G12+G13+G14+G15+G16+G17+G18+G19+G20+G21+G22+G23+G24+G25+G26+G27+G28</f>
        <v>92757957</v>
      </c>
      <c r="H9" s="16">
        <f>+H10+H11+H12+H13+H14+H15+H16+H17+H18+H19+H20+H21+H22+H23+H24+H25+H26+H27+H28</f>
        <v>73111112</v>
      </c>
      <c r="I9" s="15">
        <f>G9-H9</f>
        <v>19646845</v>
      </c>
    </row>
    <row r="10" spans="2:9" x14ac:dyDescent="0.4">
      <c r="B10" s="17" t="s">
        <v>11</v>
      </c>
      <c r="C10" s="18">
        <v>215027384</v>
      </c>
      <c r="D10" s="19">
        <v>141519094</v>
      </c>
      <c r="E10" s="18">
        <f t="shared" ref="E10:E63" si="0">C10-D10</f>
        <v>73508290</v>
      </c>
      <c r="F10" s="17" t="s">
        <v>12</v>
      </c>
      <c r="G10" s="18"/>
      <c r="H10" s="19"/>
      <c r="I10" s="18">
        <f t="shared" ref="I10:I63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17713811</v>
      </c>
      <c r="H11" s="22">
        <v>9189561</v>
      </c>
      <c r="I11" s="21">
        <f t="shared" si="1"/>
        <v>8524250</v>
      </c>
    </row>
    <row r="12" spans="2:9" x14ac:dyDescent="0.4">
      <c r="B12" s="20" t="s">
        <v>15</v>
      </c>
      <c r="C12" s="21">
        <v>144903879</v>
      </c>
      <c r="D12" s="22">
        <v>139929950</v>
      </c>
      <c r="E12" s="21">
        <f t="shared" si="0"/>
        <v>4973929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1815536</v>
      </c>
      <c r="D14" s="22">
        <v>8807821</v>
      </c>
      <c r="E14" s="21">
        <f t="shared" si="0"/>
        <v>-6992285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25124000</v>
      </c>
      <c r="H15" s="22">
        <v>23320000</v>
      </c>
      <c r="I15" s="21">
        <f t="shared" si="1"/>
        <v>1804000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4104000</v>
      </c>
      <c r="H16" s="22">
        <v>4254000</v>
      </c>
      <c r="I16" s="21">
        <f t="shared" si="1"/>
        <v>-150000</v>
      </c>
    </row>
    <row r="17" spans="2:9" x14ac:dyDescent="0.4">
      <c r="B17" s="20" t="s">
        <v>25</v>
      </c>
      <c r="C17" s="21">
        <v>323469</v>
      </c>
      <c r="D17" s="22">
        <v>366840</v>
      </c>
      <c r="E17" s="21">
        <f t="shared" si="0"/>
        <v>-43371</v>
      </c>
      <c r="F17" s="20" t="s">
        <v>26</v>
      </c>
      <c r="G17" s="21">
        <v>726000</v>
      </c>
      <c r="H17" s="22">
        <v>55080</v>
      </c>
      <c r="I17" s="21">
        <f t="shared" si="1"/>
        <v>670920</v>
      </c>
    </row>
    <row r="18" spans="2:9" x14ac:dyDescent="0.4">
      <c r="B18" s="20" t="s">
        <v>27</v>
      </c>
      <c r="C18" s="21">
        <v>741052</v>
      </c>
      <c r="D18" s="22">
        <v>812891</v>
      </c>
      <c r="E18" s="21">
        <f t="shared" si="0"/>
        <v>-71839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313392</v>
      </c>
      <c r="H21" s="22">
        <v>434669</v>
      </c>
      <c r="I21" s="21">
        <f t="shared" si="1"/>
        <v>-121277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6087173</v>
      </c>
      <c r="H22" s="22">
        <v>5631802</v>
      </c>
      <c r="I22" s="21">
        <f t="shared" si="1"/>
        <v>455371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483566</v>
      </c>
      <c r="D24" s="22">
        <v>509272</v>
      </c>
      <c r="E24" s="21">
        <f t="shared" si="0"/>
        <v>-25706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14496</v>
      </c>
      <c r="D25" s="22">
        <v>1967</v>
      </c>
      <c r="E25" s="21">
        <f t="shared" si="0"/>
        <v>12529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>
        <v>1438832</v>
      </c>
      <c r="D27" s="22">
        <v>1988121</v>
      </c>
      <c r="E27" s="21">
        <f t="shared" si="0"/>
        <v>-549289</v>
      </c>
      <c r="F27" s="20" t="s">
        <v>46</v>
      </c>
      <c r="G27" s="21">
        <v>38689581</v>
      </c>
      <c r="H27" s="22">
        <v>30226000</v>
      </c>
      <c r="I27" s="21">
        <f t="shared" si="1"/>
        <v>8463581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52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53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14" t="s">
        <v>54</v>
      </c>
      <c r="C34" s="15">
        <f>+C35 +C40</f>
        <v>1540536489</v>
      </c>
      <c r="D34" s="16">
        <f>+D35 +D40</f>
        <v>1214553420</v>
      </c>
      <c r="E34" s="15">
        <f t="shared" si="0"/>
        <v>325983069</v>
      </c>
      <c r="F34" s="14" t="s">
        <v>55</v>
      </c>
      <c r="G34" s="15">
        <f>+G35+G36+G37+G38+G39+G40+G41+G42+G43</f>
        <v>292574500</v>
      </c>
      <c r="H34" s="16">
        <f>+H35+H36+H37+H38+H39+H40+H41+H42+H43</f>
        <v>319429000</v>
      </c>
      <c r="I34" s="15">
        <f t="shared" si="1"/>
        <v>-26854500</v>
      </c>
    </row>
    <row r="35" spans="2:9" x14ac:dyDescent="0.4">
      <c r="B35" s="14" t="s">
        <v>56</v>
      </c>
      <c r="C35" s="15">
        <f>+C36+C37+C38+C39</f>
        <v>1284544588</v>
      </c>
      <c r="D35" s="16">
        <f>+D36+D37+D38+D39</f>
        <v>835413068</v>
      </c>
      <c r="E35" s="15">
        <f t="shared" si="0"/>
        <v>449131520</v>
      </c>
      <c r="F35" s="17" t="s">
        <v>57</v>
      </c>
      <c r="G35" s="18">
        <v>237164000</v>
      </c>
      <c r="H35" s="19">
        <v>262288000</v>
      </c>
      <c r="I35" s="18">
        <f t="shared" si="1"/>
        <v>-25124000</v>
      </c>
    </row>
    <row r="36" spans="2:9" x14ac:dyDescent="0.4">
      <c r="B36" s="17" t="s">
        <v>58</v>
      </c>
      <c r="C36" s="18">
        <v>504484711</v>
      </c>
      <c r="D36" s="19">
        <v>504484711</v>
      </c>
      <c r="E36" s="18">
        <f t="shared" si="0"/>
        <v>0</v>
      </c>
      <c r="F36" s="20" t="s">
        <v>59</v>
      </c>
      <c r="G36" s="21">
        <v>51642000</v>
      </c>
      <c r="H36" s="22">
        <v>55746000</v>
      </c>
      <c r="I36" s="21">
        <f t="shared" si="1"/>
        <v>-4104000</v>
      </c>
    </row>
    <row r="37" spans="2:9" x14ac:dyDescent="0.4">
      <c r="B37" s="20" t="s">
        <v>60</v>
      </c>
      <c r="C37" s="21">
        <v>780059877</v>
      </c>
      <c r="D37" s="22">
        <v>330928357</v>
      </c>
      <c r="E37" s="21">
        <f t="shared" si="0"/>
        <v>449131520</v>
      </c>
      <c r="F37" s="20" t="s">
        <v>61</v>
      </c>
      <c r="G37" s="21">
        <v>2238500</v>
      </c>
      <c r="H37" s="22"/>
      <c r="I37" s="21">
        <f t="shared" si="1"/>
        <v>2238500</v>
      </c>
    </row>
    <row r="38" spans="2:9" x14ac:dyDescent="0.4">
      <c r="B38" s="20" t="s">
        <v>62</v>
      </c>
      <c r="C38" s="21"/>
      <c r="D38" s="22"/>
      <c r="E38" s="21">
        <f t="shared" si="0"/>
        <v>0</v>
      </c>
      <c r="F38" s="20" t="s">
        <v>63</v>
      </c>
      <c r="G38" s="21"/>
      <c r="H38" s="22"/>
      <c r="I38" s="21">
        <f t="shared" si="1"/>
        <v>0</v>
      </c>
    </row>
    <row r="39" spans="2:9" x14ac:dyDescent="0.4">
      <c r="B39" s="20" t="s">
        <v>64</v>
      </c>
      <c r="C39" s="21"/>
      <c r="D39" s="22"/>
      <c r="E39" s="21">
        <f t="shared" si="0"/>
        <v>0</v>
      </c>
      <c r="F39" s="20" t="s">
        <v>65</v>
      </c>
      <c r="G39" s="21"/>
      <c r="H39" s="22"/>
      <c r="I39" s="21">
        <f t="shared" si="1"/>
        <v>0</v>
      </c>
    </row>
    <row r="40" spans="2:9" x14ac:dyDescent="0.4">
      <c r="B40" s="14" t="s">
        <v>66</v>
      </c>
      <c r="C40" s="15">
        <f>+C41+C42+C43+C44+C45+C46+C47+C48+C49+C50+C51+C52+C53+C54+C55+C56+C57+C58+C59+C60+C61-ABS(C62)</f>
        <v>255991901</v>
      </c>
      <c r="D40" s="16">
        <f>+D41+D42+D43+D44+D45+D46+D47+D48+D49+D50+D51+D52+D53+D54+D55+D56+D57+D58+D59+D60+D61-ABS(D62)</f>
        <v>379140352</v>
      </c>
      <c r="E40" s="15">
        <f t="shared" si="0"/>
        <v>-123148451</v>
      </c>
      <c r="F40" s="20" t="s">
        <v>67</v>
      </c>
      <c r="G40" s="21">
        <v>1530000</v>
      </c>
      <c r="H40" s="22">
        <v>1395000</v>
      </c>
      <c r="I40" s="21">
        <f t="shared" si="1"/>
        <v>135000</v>
      </c>
    </row>
    <row r="41" spans="2:9" x14ac:dyDescent="0.4">
      <c r="B41" s="17" t="s">
        <v>58</v>
      </c>
      <c r="C41" s="18"/>
      <c r="D41" s="19"/>
      <c r="E41" s="18">
        <f t="shared" si="0"/>
        <v>0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60</v>
      </c>
      <c r="C42" s="21">
        <v>1970218</v>
      </c>
      <c r="D42" s="22">
        <v>2308508</v>
      </c>
      <c r="E42" s="21">
        <f t="shared" si="0"/>
        <v>-338290</v>
      </c>
      <c r="F42" s="20" t="s">
        <v>69</v>
      </c>
      <c r="G42" s="21"/>
      <c r="H42" s="22"/>
      <c r="I42" s="21">
        <f t="shared" si="1"/>
        <v>0</v>
      </c>
    </row>
    <row r="43" spans="2:9" x14ac:dyDescent="0.4">
      <c r="B43" s="20" t="s">
        <v>70</v>
      </c>
      <c r="C43" s="21">
        <v>70712253</v>
      </c>
      <c r="D43" s="22">
        <v>39427668</v>
      </c>
      <c r="E43" s="21">
        <f t="shared" si="0"/>
        <v>31284585</v>
      </c>
      <c r="F43" s="20" t="s">
        <v>71</v>
      </c>
      <c r="G43" s="21"/>
      <c r="H43" s="22"/>
      <c r="I43" s="21">
        <f t="shared" si="1"/>
        <v>0</v>
      </c>
    </row>
    <row r="44" spans="2:9" x14ac:dyDescent="0.4">
      <c r="B44" s="20" t="s">
        <v>72</v>
      </c>
      <c r="C44" s="21">
        <v>302879</v>
      </c>
      <c r="D44" s="22">
        <v>350013</v>
      </c>
      <c r="E44" s="21">
        <f t="shared" si="0"/>
        <v>-47134</v>
      </c>
      <c r="F44" s="14" t="s">
        <v>73</v>
      </c>
      <c r="G44" s="15">
        <f>+G9 +G34</f>
        <v>385332457</v>
      </c>
      <c r="H44" s="15">
        <f>+H9 +H34</f>
        <v>392540112</v>
      </c>
      <c r="I44" s="15">
        <f t="shared" si="1"/>
        <v>-7207655</v>
      </c>
    </row>
    <row r="45" spans="2:9" x14ac:dyDescent="0.4">
      <c r="B45" s="20" t="s">
        <v>74</v>
      </c>
      <c r="C45" s="21">
        <v>4780633</v>
      </c>
      <c r="D45" s="22">
        <v>2357211</v>
      </c>
      <c r="E45" s="21">
        <f t="shared" si="0"/>
        <v>2423422</v>
      </c>
      <c r="F45" s="23" t="s">
        <v>75</v>
      </c>
      <c r="G45" s="24"/>
      <c r="H45" s="24"/>
      <c r="I45" s="25"/>
    </row>
    <row r="46" spans="2:9" x14ac:dyDescent="0.4">
      <c r="B46" s="20" t="s">
        <v>76</v>
      </c>
      <c r="C46" s="21">
        <v>23126337</v>
      </c>
      <c r="D46" s="22">
        <v>17902757</v>
      </c>
      <c r="E46" s="21">
        <f t="shared" si="0"/>
        <v>5223580</v>
      </c>
      <c r="F46" s="17" t="s">
        <v>77</v>
      </c>
      <c r="G46" s="18">
        <f>+G47+G48</f>
        <v>640964844</v>
      </c>
      <c r="H46" s="19">
        <f>+H47+H48</f>
        <v>640964844</v>
      </c>
      <c r="I46" s="18">
        <f t="shared" si="1"/>
        <v>0</v>
      </c>
    </row>
    <row r="47" spans="2:9" x14ac:dyDescent="0.4">
      <c r="B47" s="20" t="s">
        <v>78</v>
      </c>
      <c r="C47" s="21"/>
      <c r="D47" s="22">
        <v>208096030</v>
      </c>
      <c r="E47" s="21">
        <f t="shared" si="0"/>
        <v>-208096030</v>
      </c>
      <c r="F47" s="20" t="s">
        <v>79</v>
      </c>
      <c r="G47" s="21">
        <v>621447844</v>
      </c>
      <c r="H47" s="22">
        <v>621447844</v>
      </c>
      <c r="I47" s="21">
        <f t="shared" si="1"/>
        <v>0</v>
      </c>
    </row>
    <row r="48" spans="2:9" x14ac:dyDescent="0.4">
      <c r="B48" s="20" t="s">
        <v>80</v>
      </c>
      <c r="C48" s="21">
        <v>2964500</v>
      </c>
      <c r="D48" s="22">
        <v>55080</v>
      </c>
      <c r="E48" s="21">
        <f t="shared" si="0"/>
        <v>2909420</v>
      </c>
      <c r="F48" s="20" t="s">
        <v>81</v>
      </c>
      <c r="G48" s="21">
        <v>19517000</v>
      </c>
      <c r="H48" s="22">
        <v>19517000</v>
      </c>
      <c r="I48" s="21">
        <f t="shared" si="1"/>
        <v>0</v>
      </c>
    </row>
    <row r="49" spans="2:9" x14ac:dyDescent="0.4">
      <c r="B49" s="20" t="s">
        <v>82</v>
      </c>
      <c r="C49" s="21">
        <v>368609</v>
      </c>
      <c r="D49" s="22">
        <v>414685</v>
      </c>
      <c r="E49" s="21">
        <f t="shared" si="0"/>
        <v>-46076</v>
      </c>
      <c r="F49" s="20" t="s">
        <v>83</v>
      </c>
      <c r="G49" s="21">
        <v>409334401</v>
      </c>
      <c r="H49" s="22">
        <v>117327875</v>
      </c>
      <c r="I49" s="21">
        <f t="shared" si="1"/>
        <v>292006526</v>
      </c>
    </row>
    <row r="50" spans="2:9" x14ac:dyDescent="0.4">
      <c r="B50" s="20" t="s">
        <v>84</v>
      </c>
      <c r="C50" s="21">
        <v>1466472</v>
      </c>
      <c r="D50" s="22">
        <v>1328400</v>
      </c>
      <c r="E50" s="21">
        <f t="shared" si="0"/>
        <v>138072</v>
      </c>
      <c r="F50" s="20" t="s">
        <v>85</v>
      </c>
      <c r="G50" s="21">
        <f>+G51+G52+G53</f>
        <v>149840000</v>
      </c>
      <c r="H50" s="22">
        <f>+H51+H52+H53</f>
        <v>106440000</v>
      </c>
      <c r="I50" s="21">
        <f t="shared" si="1"/>
        <v>43400000</v>
      </c>
    </row>
    <row r="51" spans="2:9" x14ac:dyDescent="0.4">
      <c r="B51" s="20" t="s">
        <v>86</v>
      </c>
      <c r="C51" s="21"/>
      <c r="D51" s="22"/>
      <c r="E51" s="21">
        <f t="shared" si="0"/>
        <v>0</v>
      </c>
      <c r="F51" s="20" t="s">
        <v>87</v>
      </c>
      <c r="G51" s="21">
        <v>134200000</v>
      </c>
      <c r="H51" s="22">
        <v>90800000</v>
      </c>
      <c r="I51" s="21">
        <f t="shared" si="1"/>
        <v>43400000</v>
      </c>
    </row>
    <row r="52" spans="2:9" x14ac:dyDescent="0.4">
      <c r="B52" s="20" t="s">
        <v>64</v>
      </c>
      <c r="C52" s="21"/>
      <c r="D52" s="22"/>
      <c r="E52" s="21">
        <f t="shared" si="0"/>
        <v>0</v>
      </c>
      <c r="F52" s="20" t="s">
        <v>88</v>
      </c>
      <c r="G52" s="21">
        <v>1895000</v>
      </c>
      <c r="H52" s="22">
        <v>1895000</v>
      </c>
      <c r="I52" s="21">
        <f t="shared" si="1"/>
        <v>0</v>
      </c>
    </row>
    <row r="53" spans="2:9" x14ac:dyDescent="0.4">
      <c r="B53" s="20" t="s">
        <v>89</v>
      </c>
      <c r="C53" s="21"/>
      <c r="D53" s="22"/>
      <c r="E53" s="21">
        <f t="shared" si="0"/>
        <v>0</v>
      </c>
      <c r="F53" s="20" t="s">
        <v>90</v>
      </c>
      <c r="G53" s="21">
        <v>13745000</v>
      </c>
      <c r="H53" s="22">
        <v>13745000</v>
      </c>
      <c r="I53" s="21">
        <f t="shared" si="1"/>
        <v>0</v>
      </c>
    </row>
    <row r="54" spans="2:9" x14ac:dyDescent="0.4">
      <c r="B54" s="20" t="s">
        <v>91</v>
      </c>
      <c r="C54" s="21"/>
      <c r="D54" s="22"/>
      <c r="E54" s="21">
        <f t="shared" si="0"/>
        <v>0</v>
      </c>
      <c r="F54" s="20" t="s">
        <v>92</v>
      </c>
      <c r="G54" s="21">
        <v>319813001</v>
      </c>
      <c r="H54" s="22">
        <v>251216545</v>
      </c>
      <c r="I54" s="21">
        <f t="shared" si="1"/>
        <v>68596456</v>
      </c>
    </row>
    <row r="55" spans="2:9" x14ac:dyDescent="0.4">
      <c r="B55" s="20" t="s">
        <v>93</v>
      </c>
      <c r="C55" s="21"/>
      <c r="D55" s="22"/>
      <c r="E55" s="21">
        <f t="shared" si="0"/>
        <v>0</v>
      </c>
      <c r="F55" s="20" t="s">
        <v>94</v>
      </c>
      <c r="G55" s="21">
        <v>111996456</v>
      </c>
      <c r="H55" s="22">
        <v>5602335</v>
      </c>
      <c r="I55" s="21">
        <f t="shared" si="1"/>
        <v>106394121</v>
      </c>
    </row>
    <row r="56" spans="2:9" x14ac:dyDescent="0.4">
      <c r="B56" s="20" t="s">
        <v>95</v>
      </c>
      <c r="C56" s="21">
        <v>134200000</v>
      </c>
      <c r="D56" s="22">
        <v>90800000</v>
      </c>
      <c r="E56" s="21">
        <f t="shared" si="0"/>
        <v>43400000</v>
      </c>
      <c r="F56" s="20"/>
      <c r="G56" s="21"/>
      <c r="H56" s="21"/>
      <c r="I56" s="21"/>
    </row>
    <row r="57" spans="2:9" x14ac:dyDescent="0.4">
      <c r="B57" s="20" t="s">
        <v>96</v>
      </c>
      <c r="C57" s="21">
        <v>1895000</v>
      </c>
      <c r="D57" s="22">
        <v>1895000</v>
      </c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97</v>
      </c>
      <c r="C58" s="21">
        <v>13745000</v>
      </c>
      <c r="D58" s="22">
        <v>13745000</v>
      </c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98</v>
      </c>
      <c r="C59" s="21">
        <v>460000</v>
      </c>
      <c r="D59" s="22">
        <v>460000</v>
      </c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99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 x14ac:dyDescent="0.4">
      <c r="B61" s="20" t="s">
        <v>100</v>
      </c>
      <c r="C61" s="21"/>
      <c r="D61" s="22"/>
      <c r="E61" s="21">
        <f t="shared" si="0"/>
        <v>0</v>
      </c>
      <c r="F61" s="26"/>
      <c r="G61" s="27"/>
      <c r="H61" s="27"/>
      <c r="I61" s="27"/>
    </row>
    <row r="62" spans="2:9" x14ac:dyDescent="0.4">
      <c r="B62" s="26" t="s">
        <v>53</v>
      </c>
      <c r="C62" s="27"/>
      <c r="D62" s="28"/>
      <c r="E62" s="27">
        <f t="shared" si="0"/>
        <v>0</v>
      </c>
      <c r="F62" s="14" t="s">
        <v>101</v>
      </c>
      <c r="G62" s="15">
        <f>+G46 +G49 +G50 +G54</f>
        <v>1519952246</v>
      </c>
      <c r="H62" s="15">
        <f>+H46 +H49 +H50 +H54</f>
        <v>1115949264</v>
      </c>
      <c r="I62" s="15">
        <f t="shared" si="1"/>
        <v>404002982</v>
      </c>
    </row>
    <row r="63" spans="2:9" x14ac:dyDescent="0.4">
      <c r="B63" s="14" t="s">
        <v>102</v>
      </c>
      <c r="C63" s="15">
        <f>+C9 +C34</f>
        <v>1905284703</v>
      </c>
      <c r="D63" s="15">
        <f>+D9 +D34</f>
        <v>1508489376</v>
      </c>
      <c r="E63" s="15">
        <f t="shared" si="0"/>
        <v>396795327</v>
      </c>
      <c r="F63" s="29" t="s">
        <v>103</v>
      </c>
      <c r="G63" s="30">
        <f>+G44 +G62</f>
        <v>1905284703</v>
      </c>
      <c r="H63" s="30">
        <f>+H44 +H62</f>
        <v>1508489376</v>
      </c>
      <c r="I63" s="30">
        <f t="shared" si="1"/>
        <v>396795327</v>
      </c>
    </row>
  </sheetData>
  <mergeCells count="5">
    <mergeCell ref="B3:I3"/>
    <mergeCell ref="B5:I5"/>
    <mergeCell ref="B7:E7"/>
    <mergeCell ref="F7:I7"/>
    <mergeCell ref="F45:I45"/>
  </mergeCells>
  <phoneticPr fontId="2"/>
  <pageMargins left="0.7" right="0.7" top="0.75" bottom="0.75" header="0.3" footer="0.3"/>
  <pageSetup paperSize="9" fitToHeight="0" orientation="portrait" horizontalDpi="0" verticalDpi="0" r:id="rId1"/>
  <headerFooter>
    <oddHeader>&amp;L社会福祉法人以和貴会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Jimusho3</dc:creator>
  <cp:lastModifiedBy>Jimusho3</cp:lastModifiedBy>
  <dcterms:created xsi:type="dcterms:W3CDTF">2023-06-21T01:11:05Z</dcterms:created>
  <dcterms:modified xsi:type="dcterms:W3CDTF">2023-06-21T01:11:08Z</dcterms:modified>
</cp:coreProperties>
</file>