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sho3\Documents\2023年度（令和０５年度）\05.前年度決算関係\福祉医療機構　事業報告書等電子報告システム\公開用計算書類\"/>
    </mc:Choice>
  </mc:AlternateContent>
  <xr:revisionPtr revIDLastSave="0" documentId="8_{8EFEDBB7-62F6-4424-B119-203C8B9215C6}" xr6:coauthVersionLast="47" xr6:coauthVersionMax="47" xr10:uidLastSave="{00000000-0000-0000-0000-000000000000}"/>
  <bookViews>
    <workbookView xWindow="-120" yWindow="-120" windowWidth="20730" windowHeight="11160" xr2:uid="{AF5B3C64-282A-4A56-A976-D6A1C0685E92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I60" i="1"/>
  <c r="E60" i="1"/>
  <c r="I59" i="1"/>
  <c r="E59" i="1"/>
  <c r="I58" i="1"/>
  <c r="E58" i="1"/>
  <c r="I57" i="1"/>
  <c r="E57" i="1"/>
  <c r="I56" i="1"/>
  <c r="E56" i="1"/>
  <c r="H55" i="1"/>
  <c r="H67" i="1" s="1"/>
  <c r="G55" i="1"/>
  <c r="I55" i="1" s="1"/>
  <c r="E55" i="1"/>
  <c r="I54" i="1"/>
  <c r="E54" i="1"/>
  <c r="I53" i="1"/>
  <c r="E53" i="1"/>
  <c r="I52" i="1"/>
  <c r="E52" i="1"/>
  <c r="H51" i="1"/>
  <c r="G51" i="1"/>
  <c r="G67" i="1" s="1"/>
  <c r="I67" i="1" s="1"/>
  <c r="E51" i="1"/>
  <c r="E50" i="1"/>
  <c r="G49" i="1"/>
  <c r="I49" i="1" s="1"/>
  <c r="E49" i="1"/>
  <c r="I48" i="1"/>
  <c r="E48" i="1"/>
  <c r="I47" i="1"/>
  <c r="E47" i="1"/>
  <c r="I46" i="1"/>
  <c r="E46" i="1"/>
  <c r="I45" i="1"/>
  <c r="E45" i="1"/>
  <c r="I44" i="1"/>
  <c r="E44" i="1"/>
  <c r="I43" i="1"/>
  <c r="D43" i="1"/>
  <c r="C43" i="1"/>
  <c r="E43" i="1" s="1"/>
  <c r="I42" i="1"/>
  <c r="E42" i="1"/>
  <c r="I41" i="1"/>
  <c r="E41" i="1"/>
  <c r="I40" i="1"/>
  <c r="E40" i="1"/>
  <c r="I39" i="1"/>
  <c r="E39" i="1"/>
  <c r="I38" i="1"/>
  <c r="D38" i="1"/>
  <c r="C38" i="1"/>
  <c r="E38" i="1" s="1"/>
  <c r="I37" i="1"/>
  <c r="H37" i="1"/>
  <c r="G37" i="1"/>
  <c r="D37" i="1"/>
  <c r="E36" i="1"/>
  <c r="E35" i="1"/>
  <c r="E34" i="1"/>
  <c r="E33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9" i="1" s="1"/>
  <c r="H68" i="1" s="1"/>
  <c r="G9" i="1"/>
  <c r="D9" i="1"/>
  <c r="D68" i="1" s="1"/>
  <c r="C9" i="1"/>
  <c r="I9" i="1" l="1"/>
  <c r="G68" i="1"/>
  <c r="I68" i="1" s="1"/>
  <c r="E9" i="1"/>
  <c r="C37" i="1"/>
  <c r="E37" i="1" s="1"/>
  <c r="I51" i="1"/>
  <c r="C68" i="1" l="1"/>
  <c r="E68" i="1" s="1"/>
</calcChain>
</file>

<file path=xl/sharedStrings.xml><?xml version="1.0" encoding="utf-8"?>
<sst xmlns="http://schemas.openxmlformats.org/spreadsheetml/2006/main" count="121" uniqueCount="113">
  <si>
    <t>第三号第一様式（第二十七条第四項関係）</t>
    <phoneticPr fontId="4"/>
  </si>
  <si>
    <t>法人単位貸借対照表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</si>
  <si>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</si>
  <si>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</si>
  <si>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</si>
  <si>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</si>
  <si>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</si>
  <si>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</si>
  <si>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</si>
  <si>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</si>
  <si>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</si>
  <si>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</si>
  <si>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</si>
  <si>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</si>
  <si>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</si>
  <si>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</si>
  <si>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</si>
  <si>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</si>
  <si>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</si>
  <si>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</si>
  <si>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社会福祉連携推進業務短期運営資金借入金</t>
  </si>
  <si>
    <t>　未収収益</t>
  </si>
  <si>
    <t>　役員等短期借入金</t>
  </si>
  <si>
    <t>　受取手形</t>
  </si>
  <si>
    <t>　１年以内返済予定社会福祉連携推進業務設備資金借入金</t>
  </si>
  <si>
    <t>　貯蔵品</t>
  </si>
  <si>
    <t>　１年以内返済予定設備資金借入金</t>
  </si>
  <si>
    <t>　梱包資材</t>
  </si>
  <si>
    <t>　１年以内返済予定社会福祉連携推進業務長期運営資金借入金</t>
  </si>
  <si>
    <t>　医薬品</t>
  </si>
  <si>
    <t>　１年以内返済予定長期運営資金借入金</t>
  </si>
  <si>
    <t>　診療・療養費等材料</t>
  </si>
  <si>
    <t>　１年以内返済予定リース債務</t>
  </si>
  <si>
    <t>　給食用材料</t>
  </si>
  <si>
    <t>　１年以内返済予定役員等長期借入金</t>
  </si>
  <si>
    <t>　商品・製品</t>
  </si>
  <si>
    <t>　１年以内支払予定長期未払金</t>
  </si>
  <si>
    <t>　仕掛品</t>
  </si>
  <si>
    <t>　未払費用</t>
  </si>
  <si>
    <t>　原材料</t>
  </si>
  <si>
    <t>　預り金</t>
  </si>
  <si>
    <t>　立替金</t>
  </si>
  <si>
    <t>　職員預り金</t>
  </si>
  <si>
    <t>　前払金</t>
  </si>
  <si>
    <t>　前受金</t>
  </si>
  <si>
    <t>　前払費用</t>
  </si>
  <si>
    <t>　前受収益</t>
  </si>
  <si>
    <t>　１年以内回収予定社会福祉連携推進業務長期貸付金</t>
  </si>
  <si>
    <t>　サービス区分間借入金</t>
  </si>
  <si>
    <t>　１年以内回収予定長期貸付金</t>
  </si>
  <si>
    <t>　仮受金</t>
  </si>
  <si>
    <t>　社会福祉連携推進業務短期貸付金</t>
  </si>
  <si>
    <t>　賞与引当金</t>
  </si>
  <si>
    <t>　短期貸付金</t>
  </si>
  <si>
    <t>　その他の流動負債</t>
  </si>
  <si>
    <t>　サービス区分間貸付金</t>
  </si>
  <si>
    <t>　仮払金</t>
  </si>
  <si>
    <t>　その他の流動資産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</si>
  <si>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</si>
  <si>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</si>
  <si>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</si>
  <si>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</si>
  <si>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</si>
  <si>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</si>
  <si>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</si>
  <si>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</si>
  <si>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</si>
  <si>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</si>
  <si>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定期預金</t>
  </si>
  <si>
    <t>　長期運営資金借入金</t>
  </si>
  <si>
    <t>　投資有価証券</t>
  </si>
  <si>
    <t>　リース債務</t>
  </si>
  <si>
    <t>その他の固定資産</t>
  </si>
  <si>
    <t>　役員等長期借入金</t>
  </si>
  <si>
    <t>　退職給付引当金</t>
  </si>
  <si>
    <t>　役員退職慰労引当金</t>
  </si>
  <si>
    <t>　構築物</t>
  </si>
  <si>
    <t>　長期未払金</t>
  </si>
  <si>
    <t>　機械及び装置</t>
  </si>
  <si>
    <t>　長期預り金</t>
  </si>
  <si>
    <t>　車輌運搬具</t>
  </si>
  <si>
    <t>　その他の固定負債</t>
  </si>
  <si>
    <t>　器具及び備品</t>
  </si>
  <si>
    <t>負債の部合計</t>
  </si>
  <si>
    <t>　建設仮勘定</t>
  </si>
  <si>
    <t>純資産の部</t>
  </si>
  <si>
    <t>　有形リース資産</t>
  </si>
  <si>
    <t>基本金</t>
  </si>
  <si>
    <t>　権利</t>
  </si>
  <si>
    <t>　第１号基本金</t>
  </si>
  <si>
    <t>　ソフトウェア</t>
  </si>
  <si>
    <t>　第３号基本金</t>
  </si>
  <si>
    <t>　無形リース資産</t>
  </si>
  <si>
    <t>国庫補助金等特別積立金</t>
  </si>
  <si>
    <t>その他の積立金</t>
  </si>
  <si>
    <t>　社会福祉連携推進業務長期貸付金</t>
  </si>
  <si>
    <t>　施設整備等積立金</t>
  </si>
  <si>
    <t>　長期貸付金</t>
  </si>
  <si>
    <t>　工賃変動積立金</t>
  </si>
  <si>
    <t>　退職給付引当資産</t>
  </si>
  <si>
    <t>　設備等整備積立金</t>
  </si>
  <si>
    <t>　長期預り金積立資産</t>
  </si>
  <si>
    <t>次期繰越活動増減差額</t>
  </si>
  <si>
    <t>　施設整備等積立資産</t>
  </si>
  <si>
    <t>（うち当期活動増減差額）</t>
  </si>
  <si>
    <t>　工賃変動積立資産</t>
  </si>
  <si>
    <t>　設備等整備積立資産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</si>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</sst>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34A21467-1BBC-4236-AEF5-09D109222D09}"/>
    <cellStyle name="標準 3" xfId="2" xr:uid="{695947F3-773C-4140-A7FC-00BE690AE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07364-AA00-4F76-B0F2-7F861314F57C}">
  <sheetPr>
    <pageSetUpPr fitToPage="1"/>
  </sheetPr>
  <dimension ref="B1:I68"/>
  <sheetViews>
    <sheetView showGridLines="0" tabSelected="1" workbookViewId="0"/>
  </sheetViews>
  <sheetFormatPr defaultRowHeight="18.75" x14ac:dyDescent="0.4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+C10+C11+C12+C13+C14+C15+C16+C17+C18+C19+C20+C21+C22+C23+C24+C25+C26+C27+C28+C29+C30+C31+C32+C33+C34-ABS(C35)-ABS(C36)</f>
        <v>403120930</v>
      </c>
      <c r="D9" s="16">
        <f>+D10+D11+D12+D13+D14+D15+D16+D17+D18+D19+D20+D21+D22+D23+D24+D25+D26+D27+D28+D29+D30+D31+D32+D33+D34-ABS(D35)-ABS(D36)</f>
        <v>364748214</v>
      </c>
      <c r="E9" s="15">
        <f>C9-D9</f>
        <v>38372716</v>
      </c>
      <c r="F9" s="14" t="s">
        <v>10</v>
      </c>
      <c r="G9" s="15">
        <f>+G10+G11+G12+G13+G14+G15+G16+G17+G18+G19+G20+G21+G22+G23+G24+G25+G26+G27+G28+G29+G30+G31</f>
        <v>87247109</v>
      </c>
      <c r="H9" s="16">
        <f>+H10+H11+H12+H13+H14+H15+H16+H17+H18+H19+H20+H21+H22+H23+H24+H25+H26+H27+H28+H29+H30+H31</f>
        <v>92757957</v>
      </c>
      <c r="I9" s="15">
        <f>G9-H9</f>
        <v>-5510848</v>
      </c>
    </row>
    <row r="10" spans="2:9" x14ac:dyDescent="0.4">
      <c r="B10" s="17" t="s">
        <v>11</v>
      </c>
      <c r="C10" s="18">
        <v>238497780</v>
      </c>
      <c r="D10" s="19">
        <v>215027384</v>
      </c>
      <c r="E10" s="18">
        <f t="shared" ref="E10:E68" si="0">C10-D10</f>
        <v>23470396</v>
      </c>
      <c r="F10" s="17" t="s">
        <v>12</v>
      </c>
      <c r="G10" s="18"/>
      <c r="H10" s="19"/>
      <c r="I10" s="18">
        <f t="shared" ref="I10:I68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12704726</v>
      </c>
      <c r="H11" s="22">
        <v>17713811</v>
      </c>
      <c r="I11" s="21">
        <f t="shared" si="1"/>
        <v>-5009085</v>
      </c>
    </row>
    <row r="12" spans="2:9" x14ac:dyDescent="0.4">
      <c r="B12" s="20" t="s">
        <v>15</v>
      </c>
      <c r="C12" s="21">
        <v>161964541</v>
      </c>
      <c r="D12" s="22">
        <v>144903879</v>
      </c>
      <c r="E12" s="21">
        <f t="shared" si="0"/>
        <v>17060662</v>
      </c>
      <c r="F12" s="20" t="s">
        <v>16</v>
      </c>
      <c r="G12" s="21">
        <v>704000</v>
      </c>
      <c r="H12" s="22"/>
      <c r="I12" s="21">
        <f t="shared" si="1"/>
        <v>704000</v>
      </c>
    </row>
    <row r="13" spans="2:9" x14ac:dyDescent="0.4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>
        <v>1815536</v>
      </c>
      <c r="E14" s="21">
        <f t="shared" si="0"/>
        <v>-1815536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>
        <v>211415</v>
      </c>
      <c r="D17" s="22">
        <v>323469</v>
      </c>
      <c r="E17" s="21">
        <f t="shared" si="0"/>
        <v>-112054</v>
      </c>
      <c r="F17" s="20" t="s">
        <v>26</v>
      </c>
      <c r="G17" s="21">
        <v>23160000</v>
      </c>
      <c r="H17" s="22">
        <v>25124000</v>
      </c>
      <c r="I17" s="21">
        <f t="shared" si="1"/>
        <v>-1964000</v>
      </c>
    </row>
    <row r="18" spans="2:9" x14ac:dyDescent="0.4">
      <c r="B18" s="20" t="s">
        <v>27</v>
      </c>
      <c r="C18" s="21">
        <v>879403</v>
      </c>
      <c r="D18" s="22">
        <v>741052</v>
      </c>
      <c r="E18" s="21">
        <f t="shared" si="0"/>
        <v>138351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>
        <v>4104000</v>
      </c>
      <c r="H19" s="22">
        <v>4104000</v>
      </c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>
        <v>726000</v>
      </c>
      <c r="H20" s="22">
        <v>726000</v>
      </c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656128</v>
      </c>
      <c r="D24" s="22">
        <v>483566</v>
      </c>
      <c r="E24" s="21">
        <f t="shared" si="0"/>
        <v>172562</v>
      </c>
      <c r="F24" s="20" t="s">
        <v>40</v>
      </c>
      <c r="G24" s="21">
        <v>411512</v>
      </c>
      <c r="H24" s="22">
        <v>313392</v>
      </c>
      <c r="I24" s="21">
        <f t="shared" si="1"/>
        <v>98120</v>
      </c>
    </row>
    <row r="25" spans="2:9" x14ac:dyDescent="0.4">
      <c r="B25" s="20" t="s">
        <v>41</v>
      </c>
      <c r="C25" s="21">
        <v>22120</v>
      </c>
      <c r="D25" s="22">
        <v>14496</v>
      </c>
      <c r="E25" s="21">
        <f t="shared" si="0"/>
        <v>7624</v>
      </c>
      <c r="F25" s="20" t="s">
        <v>42</v>
      </c>
      <c r="G25" s="21">
        <v>6671796</v>
      </c>
      <c r="H25" s="22">
        <v>6087173</v>
      </c>
      <c r="I25" s="21">
        <f t="shared" si="1"/>
        <v>584623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>
        <v>889543</v>
      </c>
      <c r="D27" s="22">
        <v>1438832</v>
      </c>
      <c r="E27" s="21">
        <f t="shared" si="0"/>
        <v>-549289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/>
      <c r="H29" s="22"/>
      <c r="I29" s="21">
        <f t="shared" si="1"/>
        <v>0</v>
      </c>
    </row>
    <row r="30" spans="2:9" x14ac:dyDescent="0.4">
      <c r="B30" s="20" t="s">
        <v>51</v>
      </c>
      <c r="C30" s="21"/>
      <c r="D30" s="22"/>
      <c r="E30" s="21">
        <f t="shared" si="0"/>
        <v>0</v>
      </c>
      <c r="F30" s="20" t="s">
        <v>52</v>
      </c>
      <c r="G30" s="21">
        <v>38765075</v>
      </c>
      <c r="H30" s="22">
        <v>38689581</v>
      </c>
      <c r="I30" s="21">
        <f t="shared" si="1"/>
        <v>75494</v>
      </c>
    </row>
    <row r="31" spans="2:9" x14ac:dyDescent="0.4">
      <c r="B31" s="20" t="s">
        <v>53</v>
      </c>
      <c r="C31" s="21"/>
      <c r="D31" s="22"/>
      <c r="E31" s="21">
        <f t="shared" si="0"/>
        <v>0</v>
      </c>
      <c r="F31" s="20" t="s">
        <v>54</v>
      </c>
      <c r="G31" s="21"/>
      <c r="H31" s="22"/>
      <c r="I31" s="21">
        <f t="shared" si="1"/>
        <v>0</v>
      </c>
    </row>
    <row r="32" spans="2:9" x14ac:dyDescent="0.4">
      <c r="B32" s="20" t="s">
        <v>55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56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20" t="s">
        <v>57</v>
      </c>
      <c r="C34" s="21"/>
      <c r="D34" s="22"/>
      <c r="E34" s="21">
        <f t="shared" si="0"/>
        <v>0</v>
      </c>
      <c r="F34" s="20"/>
      <c r="G34" s="21"/>
      <c r="H34" s="21"/>
      <c r="I34" s="21"/>
    </row>
    <row r="35" spans="2:9" x14ac:dyDescent="0.4">
      <c r="B35" s="20" t="s">
        <v>58</v>
      </c>
      <c r="C35" s="21"/>
      <c r="D35" s="22"/>
      <c r="E35" s="21">
        <f t="shared" si="0"/>
        <v>0</v>
      </c>
      <c r="F35" s="20"/>
      <c r="G35" s="21"/>
      <c r="H35" s="21"/>
      <c r="I35" s="21"/>
    </row>
    <row r="36" spans="2:9" x14ac:dyDescent="0.4">
      <c r="B36" s="20" t="s">
        <v>59</v>
      </c>
      <c r="C36" s="21"/>
      <c r="D36" s="22"/>
      <c r="E36" s="21">
        <f t="shared" si="0"/>
        <v>0</v>
      </c>
      <c r="F36" s="20"/>
      <c r="G36" s="21"/>
      <c r="H36" s="21"/>
      <c r="I36" s="21"/>
    </row>
    <row r="37" spans="2:9" x14ac:dyDescent="0.4">
      <c r="B37" s="14" t="s">
        <v>60</v>
      </c>
      <c r="C37" s="15">
        <f>+C38 +C43</f>
        <v>1529740386</v>
      </c>
      <c r="D37" s="16">
        <f>+D38 +D43</f>
        <v>1540536489</v>
      </c>
      <c r="E37" s="15">
        <f t="shared" si="0"/>
        <v>-10796103</v>
      </c>
      <c r="F37" s="14" t="s">
        <v>61</v>
      </c>
      <c r="G37" s="15">
        <f>+G38+G39+G40+G41+G42+G43+G44+G45+G46+G47+G48</f>
        <v>264719500</v>
      </c>
      <c r="H37" s="16">
        <f>+H38+H39+H40+H41+H42+H43+H44+H45+H46+H47+H48</f>
        <v>292574500</v>
      </c>
      <c r="I37" s="15">
        <f t="shared" si="1"/>
        <v>-27855000</v>
      </c>
    </row>
    <row r="38" spans="2:9" x14ac:dyDescent="0.4">
      <c r="B38" s="14" t="s">
        <v>62</v>
      </c>
      <c r="C38" s="15">
        <f>+C39+C40+C41+C42</f>
        <v>1237830696</v>
      </c>
      <c r="D38" s="16">
        <f>+D39+D40+D41+D42</f>
        <v>1284544588</v>
      </c>
      <c r="E38" s="15">
        <f t="shared" si="0"/>
        <v>-46713892</v>
      </c>
      <c r="F38" s="17" t="s">
        <v>63</v>
      </c>
      <c r="G38" s="18"/>
      <c r="H38" s="19"/>
      <c r="I38" s="18">
        <f t="shared" si="1"/>
        <v>0</v>
      </c>
    </row>
    <row r="39" spans="2:9" x14ac:dyDescent="0.4">
      <c r="B39" s="17" t="s">
        <v>64</v>
      </c>
      <c r="C39" s="18">
        <v>504484711</v>
      </c>
      <c r="D39" s="19">
        <v>504484711</v>
      </c>
      <c r="E39" s="18">
        <f t="shared" si="0"/>
        <v>0</v>
      </c>
      <c r="F39" s="20" t="s">
        <v>65</v>
      </c>
      <c r="G39" s="21">
        <v>214004000</v>
      </c>
      <c r="H39" s="22">
        <v>237164000</v>
      </c>
      <c r="I39" s="21">
        <f t="shared" si="1"/>
        <v>-23160000</v>
      </c>
    </row>
    <row r="40" spans="2:9" x14ac:dyDescent="0.4">
      <c r="B40" s="20" t="s">
        <v>66</v>
      </c>
      <c r="C40" s="21">
        <v>733345985</v>
      </c>
      <c r="D40" s="22">
        <v>780059877</v>
      </c>
      <c r="E40" s="21">
        <f t="shared" si="0"/>
        <v>-46713892</v>
      </c>
      <c r="F40" s="20" t="s">
        <v>67</v>
      </c>
      <c r="G40" s="21"/>
      <c r="H40" s="22"/>
      <c r="I40" s="21">
        <f t="shared" si="1"/>
        <v>0</v>
      </c>
    </row>
    <row r="41" spans="2:9" x14ac:dyDescent="0.4">
      <c r="B41" s="20" t="s">
        <v>68</v>
      </c>
      <c r="C41" s="21"/>
      <c r="D41" s="22"/>
      <c r="E41" s="21">
        <f t="shared" si="0"/>
        <v>0</v>
      </c>
      <c r="F41" s="20" t="s">
        <v>69</v>
      </c>
      <c r="G41" s="21">
        <v>47538000</v>
      </c>
      <c r="H41" s="22">
        <v>51642000</v>
      </c>
      <c r="I41" s="21">
        <f t="shared" si="1"/>
        <v>-4104000</v>
      </c>
    </row>
    <row r="42" spans="2:9" x14ac:dyDescent="0.4">
      <c r="B42" s="20" t="s">
        <v>70</v>
      </c>
      <c r="C42" s="21"/>
      <c r="D42" s="22"/>
      <c r="E42" s="21">
        <f t="shared" si="0"/>
        <v>0</v>
      </c>
      <c r="F42" s="20" t="s">
        <v>71</v>
      </c>
      <c r="G42" s="21">
        <v>1512500</v>
      </c>
      <c r="H42" s="22">
        <v>2238500</v>
      </c>
      <c r="I42" s="21">
        <f t="shared" si="1"/>
        <v>-726000</v>
      </c>
    </row>
    <row r="43" spans="2:9" x14ac:dyDescent="0.4">
      <c r="B43" s="14" t="s">
        <v>72</v>
      </c>
      <c r="C43" s="15">
        <f>+C44+C45+C46+C47+C48+C49+C50+C51+C52+C53+C54+C55+C56+C57+C58+C59+C60+C61+C62+C63+C64+C65-ABS(C66)-ABS(C67)</f>
        <v>291909690</v>
      </c>
      <c r="D43" s="16">
        <f>+D44+D45+D46+D47+D48+D49+D50+D51+D52+D53+D54+D55+D56+D57+D58+D59+D60+D61+D62+D63+D64+D65-ABS(D66)-ABS(D67)</f>
        <v>255991901</v>
      </c>
      <c r="E43" s="15">
        <f t="shared" si="0"/>
        <v>35917789</v>
      </c>
      <c r="F43" s="20" t="s">
        <v>73</v>
      </c>
      <c r="G43" s="21"/>
      <c r="H43" s="22"/>
      <c r="I43" s="21">
        <f t="shared" si="1"/>
        <v>0</v>
      </c>
    </row>
    <row r="44" spans="2:9" x14ac:dyDescent="0.4">
      <c r="B44" s="17" t="s">
        <v>64</v>
      </c>
      <c r="C44" s="18"/>
      <c r="D44" s="19"/>
      <c r="E44" s="18">
        <f t="shared" si="0"/>
        <v>0</v>
      </c>
      <c r="F44" s="20" t="s">
        <v>74</v>
      </c>
      <c r="G44" s="21"/>
      <c r="H44" s="22"/>
      <c r="I44" s="21">
        <f t="shared" si="1"/>
        <v>0</v>
      </c>
    </row>
    <row r="45" spans="2:9" x14ac:dyDescent="0.4">
      <c r="B45" s="20" t="s">
        <v>66</v>
      </c>
      <c r="C45" s="21">
        <v>1649270</v>
      </c>
      <c r="D45" s="22">
        <v>1970218</v>
      </c>
      <c r="E45" s="21">
        <f t="shared" si="0"/>
        <v>-320948</v>
      </c>
      <c r="F45" s="20" t="s">
        <v>75</v>
      </c>
      <c r="G45" s="21">
        <v>1665000</v>
      </c>
      <c r="H45" s="22">
        <v>1530000</v>
      </c>
      <c r="I45" s="21">
        <f t="shared" si="1"/>
        <v>135000</v>
      </c>
    </row>
    <row r="46" spans="2:9" x14ac:dyDescent="0.4">
      <c r="B46" s="20" t="s">
        <v>76</v>
      </c>
      <c r="C46" s="21">
        <v>64541542</v>
      </c>
      <c r="D46" s="22">
        <v>70712253</v>
      </c>
      <c r="E46" s="21">
        <f t="shared" si="0"/>
        <v>-6170711</v>
      </c>
      <c r="F46" s="20" t="s">
        <v>77</v>
      </c>
      <c r="G46" s="21"/>
      <c r="H46" s="22"/>
      <c r="I46" s="21">
        <f t="shared" si="1"/>
        <v>0</v>
      </c>
    </row>
    <row r="47" spans="2:9" x14ac:dyDescent="0.4">
      <c r="B47" s="20" t="s">
        <v>78</v>
      </c>
      <c r="C47" s="21">
        <v>255745</v>
      </c>
      <c r="D47" s="22">
        <v>302879</v>
      </c>
      <c r="E47" s="21">
        <f t="shared" si="0"/>
        <v>-47134</v>
      </c>
      <c r="F47" s="20" t="s">
        <v>79</v>
      </c>
      <c r="G47" s="21"/>
      <c r="H47" s="22"/>
      <c r="I47" s="21">
        <f t="shared" si="1"/>
        <v>0</v>
      </c>
    </row>
    <row r="48" spans="2:9" x14ac:dyDescent="0.4">
      <c r="B48" s="20" t="s">
        <v>80</v>
      </c>
      <c r="C48" s="21">
        <v>3497975</v>
      </c>
      <c r="D48" s="22">
        <v>4780633</v>
      </c>
      <c r="E48" s="21">
        <f t="shared" si="0"/>
        <v>-1282658</v>
      </c>
      <c r="F48" s="20" t="s">
        <v>81</v>
      </c>
      <c r="G48" s="21"/>
      <c r="H48" s="22"/>
      <c r="I48" s="21">
        <f t="shared" si="1"/>
        <v>0</v>
      </c>
    </row>
    <row r="49" spans="2:9" x14ac:dyDescent="0.4">
      <c r="B49" s="20" t="s">
        <v>82</v>
      </c>
      <c r="C49" s="21">
        <v>18012699</v>
      </c>
      <c r="D49" s="22">
        <v>23126337</v>
      </c>
      <c r="E49" s="21">
        <f t="shared" si="0"/>
        <v>-5113638</v>
      </c>
      <c r="F49" s="14" t="s">
        <v>83</v>
      </c>
      <c r="G49" s="15">
        <f>+G9 +G37</f>
        <v>351966609</v>
      </c>
      <c r="H49" s="15">
        <f>+H9 +H37</f>
        <v>385332457</v>
      </c>
      <c r="I49" s="15">
        <f t="shared" si="1"/>
        <v>-33365848</v>
      </c>
    </row>
    <row r="50" spans="2:9" x14ac:dyDescent="0.4">
      <c r="B50" s="20" t="s">
        <v>84</v>
      </c>
      <c r="C50" s="21"/>
      <c r="D50" s="22"/>
      <c r="E50" s="21">
        <f t="shared" si="0"/>
        <v>0</v>
      </c>
      <c r="F50" s="23" t="s">
        <v>85</v>
      </c>
      <c r="G50" s="24"/>
      <c r="H50" s="24"/>
      <c r="I50" s="25"/>
    </row>
    <row r="51" spans="2:9" x14ac:dyDescent="0.4">
      <c r="B51" s="20" t="s">
        <v>86</v>
      </c>
      <c r="C51" s="21">
        <v>2238500</v>
      </c>
      <c r="D51" s="22">
        <v>2964500</v>
      </c>
      <c r="E51" s="21">
        <f t="shared" si="0"/>
        <v>-726000</v>
      </c>
      <c r="F51" s="17" t="s">
        <v>87</v>
      </c>
      <c r="G51" s="18">
        <f>+G52+G53</f>
        <v>640964844</v>
      </c>
      <c r="H51" s="19">
        <f>+H52+H53</f>
        <v>640964844</v>
      </c>
      <c r="I51" s="18">
        <f t="shared" si="1"/>
        <v>0</v>
      </c>
    </row>
    <row r="52" spans="2:9" x14ac:dyDescent="0.4">
      <c r="B52" s="20" t="s">
        <v>88</v>
      </c>
      <c r="C52" s="21">
        <v>322533</v>
      </c>
      <c r="D52" s="22">
        <v>368609</v>
      </c>
      <c r="E52" s="21">
        <f t="shared" si="0"/>
        <v>-46076</v>
      </c>
      <c r="F52" s="20" t="s">
        <v>89</v>
      </c>
      <c r="G52" s="21">
        <v>621447844</v>
      </c>
      <c r="H52" s="22">
        <v>621447844</v>
      </c>
      <c r="I52" s="21">
        <f t="shared" si="1"/>
        <v>0</v>
      </c>
    </row>
    <row r="53" spans="2:9" x14ac:dyDescent="0.4">
      <c r="B53" s="20" t="s">
        <v>90</v>
      </c>
      <c r="C53" s="21">
        <v>691426</v>
      </c>
      <c r="D53" s="22">
        <v>1466472</v>
      </c>
      <c r="E53" s="21">
        <f t="shared" si="0"/>
        <v>-775046</v>
      </c>
      <c r="F53" s="20" t="s">
        <v>91</v>
      </c>
      <c r="G53" s="21">
        <v>19517000</v>
      </c>
      <c r="H53" s="22">
        <v>19517000</v>
      </c>
      <c r="I53" s="21">
        <f t="shared" si="1"/>
        <v>0</v>
      </c>
    </row>
    <row r="54" spans="2:9" x14ac:dyDescent="0.4">
      <c r="B54" s="20" t="s">
        <v>92</v>
      </c>
      <c r="C54" s="21"/>
      <c r="D54" s="22"/>
      <c r="E54" s="21">
        <f t="shared" si="0"/>
        <v>0</v>
      </c>
      <c r="F54" s="20" t="s">
        <v>93</v>
      </c>
      <c r="G54" s="21">
        <v>386263916</v>
      </c>
      <c r="H54" s="22">
        <v>409334401</v>
      </c>
      <c r="I54" s="21">
        <f t="shared" si="1"/>
        <v>-23070485</v>
      </c>
    </row>
    <row r="55" spans="2:9" x14ac:dyDescent="0.4">
      <c r="B55" s="20" t="s">
        <v>70</v>
      </c>
      <c r="C55" s="21"/>
      <c r="D55" s="22"/>
      <c r="E55" s="21">
        <f t="shared" si="0"/>
        <v>0</v>
      </c>
      <c r="F55" s="20" t="s">
        <v>94</v>
      </c>
      <c r="G55" s="21">
        <f>+G56+G57+G58</f>
        <v>200240000</v>
      </c>
      <c r="H55" s="22">
        <f>+H56+H57+H58</f>
        <v>149840000</v>
      </c>
      <c r="I55" s="21">
        <f t="shared" si="1"/>
        <v>50400000</v>
      </c>
    </row>
    <row r="56" spans="2:9" x14ac:dyDescent="0.4">
      <c r="B56" s="20" t="s">
        <v>95</v>
      </c>
      <c r="C56" s="21"/>
      <c r="D56" s="22"/>
      <c r="E56" s="21">
        <f t="shared" si="0"/>
        <v>0</v>
      </c>
      <c r="F56" s="20" t="s">
        <v>96</v>
      </c>
      <c r="G56" s="21">
        <v>184600000</v>
      </c>
      <c r="H56" s="22">
        <v>134200000</v>
      </c>
      <c r="I56" s="21">
        <f t="shared" si="1"/>
        <v>50400000</v>
      </c>
    </row>
    <row r="57" spans="2:9" x14ac:dyDescent="0.4">
      <c r="B57" s="20" t="s">
        <v>97</v>
      </c>
      <c r="C57" s="21"/>
      <c r="D57" s="22"/>
      <c r="E57" s="21">
        <f t="shared" si="0"/>
        <v>0</v>
      </c>
      <c r="F57" s="20" t="s">
        <v>98</v>
      </c>
      <c r="G57" s="21">
        <v>1895000</v>
      </c>
      <c r="H57" s="22">
        <v>1895000</v>
      </c>
      <c r="I57" s="21">
        <f t="shared" si="1"/>
        <v>0</v>
      </c>
    </row>
    <row r="58" spans="2:9" x14ac:dyDescent="0.4">
      <c r="B58" s="20" t="s">
        <v>99</v>
      </c>
      <c r="C58" s="21"/>
      <c r="D58" s="22"/>
      <c r="E58" s="21">
        <f t="shared" si="0"/>
        <v>0</v>
      </c>
      <c r="F58" s="20" t="s">
        <v>100</v>
      </c>
      <c r="G58" s="21">
        <v>13745000</v>
      </c>
      <c r="H58" s="22">
        <v>13745000</v>
      </c>
      <c r="I58" s="21">
        <f t="shared" si="1"/>
        <v>0</v>
      </c>
    </row>
    <row r="59" spans="2:9" x14ac:dyDescent="0.4">
      <c r="B59" s="20" t="s">
        <v>101</v>
      </c>
      <c r="C59" s="21"/>
      <c r="D59" s="22"/>
      <c r="E59" s="21">
        <f t="shared" si="0"/>
        <v>0</v>
      </c>
      <c r="F59" s="20" t="s">
        <v>102</v>
      </c>
      <c r="G59" s="21">
        <v>353425947</v>
      </c>
      <c r="H59" s="22">
        <v>319813001</v>
      </c>
      <c r="I59" s="21">
        <f t="shared" si="1"/>
        <v>33612946</v>
      </c>
    </row>
    <row r="60" spans="2:9" x14ac:dyDescent="0.4">
      <c r="B60" s="20" t="s">
        <v>103</v>
      </c>
      <c r="C60" s="21">
        <v>184600000</v>
      </c>
      <c r="D60" s="22">
        <v>134200000</v>
      </c>
      <c r="E60" s="21">
        <f t="shared" si="0"/>
        <v>50400000</v>
      </c>
      <c r="F60" s="20" t="s">
        <v>104</v>
      </c>
      <c r="G60" s="21">
        <v>84012946</v>
      </c>
      <c r="H60" s="22">
        <v>111996456</v>
      </c>
      <c r="I60" s="21">
        <f t="shared" si="1"/>
        <v>-27983510</v>
      </c>
    </row>
    <row r="61" spans="2:9" x14ac:dyDescent="0.4">
      <c r="B61" s="20" t="s">
        <v>105</v>
      </c>
      <c r="C61" s="21">
        <v>1895000</v>
      </c>
      <c r="D61" s="22">
        <v>1895000</v>
      </c>
      <c r="E61" s="21">
        <f t="shared" si="0"/>
        <v>0</v>
      </c>
      <c r="F61" s="20"/>
      <c r="G61" s="21"/>
      <c r="H61" s="21"/>
      <c r="I61" s="21"/>
    </row>
    <row r="62" spans="2:9" x14ac:dyDescent="0.4">
      <c r="B62" s="20" t="s">
        <v>106</v>
      </c>
      <c r="C62" s="21">
        <v>13745000</v>
      </c>
      <c r="D62" s="22">
        <v>13745000</v>
      </c>
      <c r="E62" s="21">
        <f t="shared" si="0"/>
        <v>0</v>
      </c>
      <c r="F62" s="20"/>
      <c r="G62" s="21"/>
      <c r="H62" s="21"/>
      <c r="I62" s="21"/>
    </row>
    <row r="63" spans="2:9" x14ac:dyDescent="0.4">
      <c r="B63" s="20" t="s">
        <v>107</v>
      </c>
      <c r="C63" s="21">
        <v>460000</v>
      </c>
      <c r="D63" s="22">
        <v>460000</v>
      </c>
      <c r="E63" s="21">
        <f t="shared" si="0"/>
        <v>0</v>
      </c>
      <c r="F63" s="20"/>
      <c r="G63" s="21"/>
      <c r="H63" s="21"/>
      <c r="I63" s="21"/>
    </row>
    <row r="64" spans="2:9" x14ac:dyDescent="0.4">
      <c r="B64" s="20" t="s">
        <v>108</v>
      </c>
      <c r="C64" s="21"/>
      <c r="D64" s="22"/>
      <c r="E64" s="21">
        <f t="shared" si="0"/>
        <v>0</v>
      </c>
      <c r="F64" s="20"/>
      <c r="G64" s="21"/>
      <c r="H64" s="21"/>
      <c r="I64" s="21"/>
    </row>
    <row r="65" spans="2:9" x14ac:dyDescent="0.4">
      <c r="B65" s="20" t="s">
        <v>109</v>
      </c>
      <c r="C65" s="21"/>
      <c r="D65" s="22"/>
      <c r="E65" s="21">
        <f t="shared" si="0"/>
        <v>0</v>
      </c>
      <c r="F65" s="20"/>
      <c r="G65" s="21"/>
      <c r="H65" s="21"/>
      <c r="I65" s="21"/>
    </row>
    <row r="66" spans="2:9" x14ac:dyDescent="0.4">
      <c r="B66" s="20" t="s">
        <v>58</v>
      </c>
      <c r="C66" s="21"/>
      <c r="D66" s="22"/>
      <c r="E66" s="21">
        <f t="shared" si="0"/>
        <v>0</v>
      </c>
      <c r="F66" s="26"/>
      <c r="G66" s="27"/>
      <c r="H66" s="27"/>
      <c r="I66" s="27"/>
    </row>
    <row r="67" spans="2:9" x14ac:dyDescent="0.4">
      <c r="B67" s="26" t="s">
        <v>59</v>
      </c>
      <c r="C67" s="27"/>
      <c r="D67" s="28"/>
      <c r="E67" s="27">
        <f t="shared" si="0"/>
        <v>0</v>
      </c>
      <c r="F67" s="14" t="s">
        <v>110</v>
      </c>
      <c r="G67" s="15">
        <f>+G51 +G54 +G55 +G59</f>
        <v>1580894707</v>
      </c>
      <c r="H67" s="15">
        <f>+H51 +H54 +H55 +H59</f>
        <v>1519952246</v>
      </c>
      <c r="I67" s="15">
        <f t="shared" si="1"/>
        <v>60942461</v>
      </c>
    </row>
    <row r="68" spans="2:9" x14ac:dyDescent="0.4">
      <c r="B68" s="14" t="s">
        <v>111</v>
      </c>
      <c r="C68" s="15">
        <f>+C9 +C37</f>
        <v>1932861316</v>
      </c>
      <c r="D68" s="15">
        <f>+D9 +D37</f>
        <v>1905284703</v>
      </c>
      <c r="E68" s="15">
        <f t="shared" si="0"/>
        <v>27576613</v>
      </c>
      <c r="F68" s="29" t="s">
        <v>112</v>
      </c>
      <c r="G68" s="30">
        <f>+G49 +G67</f>
        <v>1932861316</v>
      </c>
      <c r="H68" s="30">
        <f>+H49 +H67</f>
        <v>1905284703</v>
      </c>
      <c r="I68" s="30">
        <f t="shared" si="1"/>
        <v>27576613</v>
      </c>
    </row>
  </sheetData>
  <mergeCells count="5">
    <mergeCell ref="B3:I3"/>
    <mergeCell ref="B5:I5"/>
    <mergeCell ref="B7:E7"/>
    <mergeCell ref="F7:I7"/>
    <mergeCell ref="F50:I50"/>
  </mergeCells>
  <phoneticPr fontId="2"/>
  <pageMargins left="0.7" right="0.7" top="0.75" bottom="0.75" header="0.3" footer="0.3"/>
  <pageSetup paperSize="9" fitToHeight="0" orientation="portrait" horizontalDpi="0" verticalDpi="0" r:id="rId1"/>
  <headerFooter>
    <oddHeader>&amp;L社会福祉法人以和貴会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Jimusho3</dc:creator>
  <cp:lastModifiedBy>Jimusho3</cp:lastModifiedBy>
  <dcterms:created xsi:type="dcterms:W3CDTF">2023-06-21T01:03:21Z</dcterms:created>
  <dcterms:modified xsi:type="dcterms:W3CDTF">2023-06-21T01:03:23Z</dcterms:modified>
</cp:coreProperties>
</file>