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sho3\Desktop\財務諸表等入力シート_一括ダウンロード\計算書類\"/>
    </mc:Choice>
  </mc:AlternateContent>
  <xr:revisionPtr revIDLastSave="0" documentId="8_{14E1C489-40E8-421D-9D03-2C0825A0CD62}" xr6:coauthVersionLast="45" xr6:coauthVersionMax="45" xr10:uidLastSave="{00000000-0000-0000-0000-000000000000}"/>
  <bookViews>
    <workbookView xWindow="-120" yWindow="-120" windowWidth="20730" windowHeight="11160" xr2:uid="{89FDD75F-9B16-4346-939B-2C96B19C72C4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I55" i="1"/>
  <c r="E55" i="1"/>
  <c r="I54" i="1"/>
  <c r="E54" i="1"/>
  <c r="I53" i="1"/>
  <c r="E53" i="1"/>
  <c r="I52" i="1"/>
  <c r="E52" i="1"/>
  <c r="I51" i="1"/>
  <c r="E51" i="1"/>
  <c r="H50" i="1"/>
  <c r="G50" i="1"/>
  <c r="I50" i="1" s="1"/>
  <c r="E50" i="1"/>
  <c r="I49" i="1"/>
  <c r="E49" i="1"/>
  <c r="I48" i="1"/>
  <c r="E48" i="1"/>
  <c r="I47" i="1"/>
  <c r="E47" i="1"/>
  <c r="H46" i="1"/>
  <c r="H62" i="1" s="1"/>
  <c r="G46" i="1"/>
  <c r="G62" i="1" s="1"/>
  <c r="I62" i="1" s="1"/>
  <c r="E46" i="1"/>
  <c r="E45" i="1"/>
  <c r="E44" i="1"/>
  <c r="I43" i="1"/>
  <c r="E43" i="1"/>
  <c r="I42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D35" i="1"/>
  <c r="D34" i="1" s="1"/>
  <c r="C35" i="1"/>
  <c r="E35" i="1" s="1"/>
  <c r="H34" i="1"/>
  <c r="G34" i="1"/>
  <c r="I34" i="1" s="1"/>
  <c r="E33" i="1"/>
  <c r="E32" i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4" i="1" s="1"/>
  <c r="H63" i="1" s="1"/>
  <c r="G9" i="1"/>
  <c r="I9" i="1" s="1"/>
  <c r="D9" i="1"/>
  <c r="D63" i="1" s="1"/>
  <c r="C9" i="1"/>
  <c r="E9" i="1" l="1"/>
  <c r="G44" i="1"/>
  <c r="C34" i="1"/>
  <c r="E34" i="1" s="1"/>
  <c r="I46" i="1"/>
  <c r="I44" i="1" l="1"/>
  <c r="G63" i="1"/>
  <c r="I63" i="1" s="1"/>
  <c r="C63" i="1"/>
  <c r="E63" i="1" s="1"/>
</calcChain>
</file>

<file path=xl/sharedStrings.xml><?xml version="1.0" encoding="utf-8"?>
<sst xmlns="http://schemas.openxmlformats.org/spreadsheetml/2006/main" count="111" uniqueCount="104">
  <si>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</si>
  <si>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</si>
  <si>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</si>
  <si>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</si>
  <si>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</si>
  <si>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</si>
  <si>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</si>
  <si>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</si>
  <si>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</si>
  <si>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</si>
  <si>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</si>
  <si>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</si>
  <si>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</si>
  <si>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</si>
  <si>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</si>
  <si>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</si>
  <si>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</si>
  <si>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</si>
  <si>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</si>
  <si>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</si>
  <si>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</si>
  <si>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</si>
  <si>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</si>
  <si>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</si>
  <si>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</si>
  <si>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</si>
  <si>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</si>
  <si>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梱包資材</t>
  </si>
  <si>
    <t>　１年以内返済予定役員等長期借入金</t>
  </si>
  <si>
    <t>　医薬品</t>
  </si>
  <si>
    <t>　１年以内支払予定長期未払金</t>
  </si>
  <si>
    <t>　診療・療養費等材料</t>
  </si>
  <si>
    <t>　未払費用</t>
  </si>
  <si>
    <t>　給食用材料</t>
  </si>
  <si>
    <t>　預り金</t>
  </si>
  <si>
    <t>　商品・製品</t>
  </si>
  <si>
    <t>　職員預り金</t>
  </si>
  <si>
    <t>　仕掛品</t>
  </si>
  <si>
    <t>　前受金</t>
  </si>
  <si>
    <t>　原材料</t>
  </si>
  <si>
    <t>　前受収益</t>
  </si>
  <si>
    <t>　立替金</t>
  </si>
  <si>
    <t>　サービス区分間借入金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</si>
  <si>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</si>
  <si>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</si>
  <si>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</si>
  <si>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</si>
  <si>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</si>
  <si>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</si>
  <si>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</si>
  <si>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サービス区分間貸付金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</si>
  <si>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</si>
  <si>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</si>
  <si>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</si>
  <si>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</si>
  <si>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</si>
  <si>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</si>
  <si>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</si>
  <si>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</si>
  <si>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</si>
  <si>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</si>
  <si>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</si>
  <si>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</si>
  <si>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</si>
  <si>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</si>
  <si>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</si>
  <si>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</si>
  <si>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</si>
  <si>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</si>
  <si>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</si>
  <si>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</si>
  <si>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</si>
  <si>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</si>
  <si>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</si>
  <si>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</si>
  <si>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</si>
  <si>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</si>
  <si>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</si>
  <si>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</si>
  <si>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　第１号基本金</t>
  </si>
  <si>
    <t>　有形リース資産</t>
  </si>
  <si>
    <t>　第３号基本金</t>
  </si>
  <si>
    <t>　権利</t>
  </si>
  <si>
    <t>国庫補助金等特別積立金</t>
  </si>
  <si>
    <t>　ソフトウェア</t>
  </si>
  <si>
    <t>その他の積立金</t>
  </si>
  <si>
    <t>　無形リース資産</t>
  </si>
  <si>
    <t>　施設・設備整備積立金</t>
  </si>
  <si>
    <t>　工賃変動積立金</t>
  </si>
  <si>
    <t>　長期貸付金</t>
  </si>
  <si>
    <t>　設備等整備積立金</t>
  </si>
  <si>
    <t>　退職給付引当資産</t>
  </si>
  <si>
    <t>次期繰越活動増減差額</t>
  </si>
  <si>
    <t>　長期預り金積立資産</t>
  </si>
  <si>
    <t>（うち当期活動増減差額）</t>
  </si>
  <si>
    <t>　施設整備等積立資産</t>
  </si>
  <si>
    <t>　工賃変動積立資産</t>
  </si>
  <si>
    <t>　設備等整備積立資産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</si>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</sst>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93C800FA-1D8F-4EC5-8911-90A1939FD37D}"/>
    <cellStyle name="標準 3" xfId="2" xr:uid="{B6DE62AD-1F97-4E55-90D9-0B9485AD1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4A88-03B0-423B-8131-6A137EFB7B48}">
  <sheetPr>
    <pageSetUpPr fitToPage="1"/>
  </sheetPr>
  <dimension ref="B1:I63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</f>
        <v>232064478</v>
      </c>
      <c r="D9" s="16">
        <f>+D10+D11+D12+D13+D14+D15+D16+D17+D18+D19+D20+D21+D22+D23+D24+D25+D26+D27+D28+D29+D30+D31+D32-ABS(D33)</f>
        <v>210228028</v>
      </c>
      <c r="E9" s="15">
        <f>C9-D9</f>
        <v>21836450</v>
      </c>
      <c r="F9" s="14" t="s">
        <v>10</v>
      </c>
      <c r="G9" s="15">
        <f>+G10+G11+G12+G13+G14+G15+G16+G17+G18+G19+G20+G21+G22+G23+G24+G25+G26+G27+G28</f>
        <v>80066706</v>
      </c>
      <c r="H9" s="16">
        <f>+H10+H11+H12+H13+H14+H15+H16+H17+H18+H19+H20+H21+H22+H23+H24+H25+H26+H27+H28</f>
        <v>70187747</v>
      </c>
      <c r="I9" s="15">
        <f>G9-H9</f>
        <v>9878959</v>
      </c>
    </row>
    <row r="10" spans="2:9" x14ac:dyDescent="0.4">
      <c r="B10" s="17" t="s">
        <v>11</v>
      </c>
      <c r="C10" s="18">
        <v>100822086</v>
      </c>
      <c r="D10" s="19">
        <v>85326702</v>
      </c>
      <c r="E10" s="18">
        <f t="shared" ref="E10:E63" si="0">C10-D10</f>
        <v>15495384</v>
      </c>
      <c r="F10" s="17" t="s">
        <v>12</v>
      </c>
      <c r="G10" s="18"/>
      <c r="H10" s="19"/>
      <c r="I10" s="18">
        <f t="shared" ref="I10:I63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10490752</v>
      </c>
      <c r="H11" s="22">
        <v>18239760</v>
      </c>
      <c r="I11" s="21">
        <f t="shared" si="1"/>
        <v>-7749008</v>
      </c>
    </row>
    <row r="12" spans="2:9" x14ac:dyDescent="0.4">
      <c r="B12" s="20" t="s">
        <v>15</v>
      </c>
      <c r="C12" s="21">
        <v>126975359</v>
      </c>
      <c r="D12" s="22">
        <v>120841009</v>
      </c>
      <c r="E12" s="21">
        <f t="shared" si="0"/>
        <v>6134350</v>
      </c>
      <c r="F12" s="20" t="s">
        <v>16</v>
      </c>
      <c r="G12" s="21">
        <v>19679000</v>
      </c>
      <c r="H12" s="22">
        <v>2445549</v>
      </c>
      <c r="I12" s="21">
        <f t="shared" si="1"/>
        <v>17233451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17508000</v>
      </c>
      <c r="H15" s="22">
        <v>17508000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>
        <v>315969</v>
      </c>
      <c r="D17" s="22">
        <v>214921</v>
      </c>
      <c r="E17" s="21">
        <f t="shared" si="0"/>
        <v>101048</v>
      </c>
      <c r="F17" s="20" t="s">
        <v>26</v>
      </c>
      <c r="G17" s="21">
        <v>660960</v>
      </c>
      <c r="H17" s="22">
        <v>660960</v>
      </c>
      <c r="I17" s="21">
        <f t="shared" si="1"/>
        <v>0</v>
      </c>
    </row>
    <row r="18" spans="2:9" x14ac:dyDescent="0.4">
      <c r="B18" s="20" t="s">
        <v>27</v>
      </c>
      <c r="C18" s="21">
        <v>796960</v>
      </c>
      <c r="D18" s="22">
        <v>718122</v>
      </c>
      <c r="E18" s="21">
        <f t="shared" si="0"/>
        <v>78838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384399</v>
      </c>
      <c r="H21" s="22">
        <v>462199</v>
      </c>
      <c r="I21" s="21">
        <f t="shared" si="1"/>
        <v>-77800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5612595</v>
      </c>
      <c r="H22" s="22">
        <v>5630279</v>
      </c>
      <c r="I22" s="21">
        <f t="shared" si="1"/>
        <v>-17684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610595</v>
      </c>
      <c r="D24" s="22">
        <v>540411</v>
      </c>
      <c r="E24" s="21">
        <f t="shared" si="0"/>
        <v>70184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5831</v>
      </c>
      <c r="D25" s="22">
        <v>3268</v>
      </c>
      <c r="E25" s="21">
        <f t="shared" si="0"/>
        <v>2563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>
        <v>2000</v>
      </c>
      <c r="E26" s="21">
        <f t="shared" si="0"/>
        <v>-2000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>
        <v>2537678</v>
      </c>
      <c r="D27" s="22">
        <v>2581595</v>
      </c>
      <c r="E27" s="21">
        <f t="shared" si="0"/>
        <v>-43917</v>
      </c>
      <c r="F27" s="20" t="s">
        <v>46</v>
      </c>
      <c r="G27" s="21">
        <v>25731000</v>
      </c>
      <c r="H27" s="22">
        <v>25241000</v>
      </c>
      <c r="I27" s="21">
        <f t="shared" si="1"/>
        <v>490000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52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53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14" t="s">
        <v>54</v>
      </c>
      <c r="C34" s="15">
        <f>+C35 +C40</f>
        <v>1103641055</v>
      </c>
      <c r="D34" s="16">
        <f>+D35 +D40</f>
        <v>1103406105</v>
      </c>
      <c r="E34" s="15">
        <f t="shared" si="0"/>
        <v>234950</v>
      </c>
      <c r="F34" s="14" t="s">
        <v>55</v>
      </c>
      <c r="G34" s="15">
        <f>+G35+G36+G37+G38+G39+G40+G41+G42+G43</f>
        <v>136923080</v>
      </c>
      <c r="H34" s="16">
        <f>+H35+H36+H37+H38+H39+H40+H41+H42+H43</f>
        <v>154957040</v>
      </c>
      <c r="I34" s="15">
        <f t="shared" si="1"/>
        <v>-18033960</v>
      </c>
    </row>
    <row r="35" spans="2:9" x14ac:dyDescent="0.4">
      <c r="B35" s="14" t="s">
        <v>56</v>
      </c>
      <c r="C35" s="15">
        <f>+C36+C37+C38+C39</f>
        <v>859484046</v>
      </c>
      <c r="D35" s="16">
        <f>+D36+D37+D38+D39</f>
        <v>878598547</v>
      </c>
      <c r="E35" s="15">
        <f t="shared" si="0"/>
        <v>-19114501</v>
      </c>
      <c r="F35" s="17" t="s">
        <v>57</v>
      </c>
      <c r="G35" s="18">
        <v>135608000</v>
      </c>
      <c r="H35" s="19">
        <v>153116000</v>
      </c>
      <c r="I35" s="18">
        <f t="shared" si="1"/>
        <v>-17508000</v>
      </c>
    </row>
    <row r="36" spans="2:9" x14ac:dyDescent="0.4">
      <c r="B36" s="17" t="s">
        <v>58</v>
      </c>
      <c r="C36" s="18">
        <v>504484711</v>
      </c>
      <c r="D36" s="19">
        <v>504484711</v>
      </c>
      <c r="E36" s="18">
        <f t="shared" si="0"/>
        <v>0</v>
      </c>
      <c r="F36" s="20" t="s">
        <v>59</v>
      </c>
      <c r="G36" s="21"/>
      <c r="H36" s="22"/>
      <c r="I36" s="21">
        <f t="shared" si="1"/>
        <v>0</v>
      </c>
    </row>
    <row r="37" spans="2:9" x14ac:dyDescent="0.4">
      <c r="B37" s="20" t="s">
        <v>60</v>
      </c>
      <c r="C37" s="21">
        <v>354999335</v>
      </c>
      <c r="D37" s="22">
        <v>374113836</v>
      </c>
      <c r="E37" s="21">
        <f t="shared" si="0"/>
        <v>-19114501</v>
      </c>
      <c r="F37" s="20" t="s">
        <v>61</v>
      </c>
      <c r="G37" s="21">
        <v>55080</v>
      </c>
      <c r="H37" s="22">
        <v>716040</v>
      </c>
      <c r="I37" s="21">
        <f t="shared" si="1"/>
        <v>-660960</v>
      </c>
    </row>
    <row r="38" spans="2:9" x14ac:dyDescent="0.4">
      <c r="B38" s="20" t="s">
        <v>62</v>
      </c>
      <c r="C38" s="21"/>
      <c r="D38" s="22"/>
      <c r="E38" s="21">
        <f t="shared" si="0"/>
        <v>0</v>
      </c>
      <c r="F38" s="20" t="s">
        <v>63</v>
      </c>
      <c r="G38" s="21"/>
      <c r="H38" s="22"/>
      <c r="I38" s="21">
        <f t="shared" si="1"/>
        <v>0</v>
      </c>
    </row>
    <row r="39" spans="2:9" x14ac:dyDescent="0.4">
      <c r="B39" s="20" t="s">
        <v>64</v>
      </c>
      <c r="C39" s="21"/>
      <c r="D39" s="22"/>
      <c r="E39" s="21">
        <f t="shared" si="0"/>
        <v>0</v>
      </c>
      <c r="F39" s="20" t="s">
        <v>65</v>
      </c>
      <c r="G39" s="21"/>
      <c r="H39" s="22">
        <v>1125000</v>
      </c>
      <c r="I39" s="21">
        <f t="shared" si="1"/>
        <v>-1125000</v>
      </c>
    </row>
    <row r="40" spans="2:9" x14ac:dyDescent="0.4">
      <c r="B40" s="14" t="s">
        <v>66</v>
      </c>
      <c r="C40" s="15">
        <f>+C41+C42+C43+C44+C45+C46+C47+C48+C49+C50+C51+C52+C53+C54+C55+C56+C57+C58+C59+C60+C61-ABS(C62)</f>
        <v>244157009</v>
      </c>
      <c r="D40" s="16">
        <f>+D41+D42+D43+D44+D45+D46+D47+D48+D49+D50+D51+D52+D53+D54+D55+D56+D57+D58+D59+D60+D61-ABS(D62)</f>
        <v>224807558</v>
      </c>
      <c r="E40" s="15">
        <f t="shared" si="0"/>
        <v>19349451</v>
      </c>
      <c r="F40" s="20" t="s">
        <v>67</v>
      </c>
      <c r="G40" s="21">
        <v>1260000</v>
      </c>
      <c r="H40" s="22"/>
      <c r="I40" s="21">
        <f t="shared" si="1"/>
        <v>1260000</v>
      </c>
    </row>
    <row r="41" spans="2:9" x14ac:dyDescent="0.4">
      <c r="B41" s="17" t="s">
        <v>58</v>
      </c>
      <c r="C41" s="18"/>
      <c r="D41" s="19"/>
      <c r="E41" s="18">
        <f t="shared" si="0"/>
        <v>0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60</v>
      </c>
      <c r="C42" s="21">
        <v>1761647</v>
      </c>
      <c r="D42" s="22">
        <v>2132131</v>
      </c>
      <c r="E42" s="21">
        <f t="shared" si="0"/>
        <v>-370484</v>
      </c>
      <c r="F42" s="20" t="s">
        <v>69</v>
      </c>
      <c r="G42" s="21"/>
      <c r="H42" s="22"/>
      <c r="I42" s="21">
        <f t="shared" si="1"/>
        <v>0</v>
      </c>
    </row>
    <row r="43" spans="2:9" x14ac:dyDescent="0.4">
      <c r="B43" s="20" t="s">
        <v>70</v>
      </c>
      <c r="C43" s="21">
        <v>43972916</v>
      </c>
      <c r="D43" s="22">
        <v>47692572</v>
      </c>
      <c r="E43" s="21">
        <f t="shared" si="0"/>
        <v>-3719656</v>
      </c>
      <c r="F43" s="20" t="s">
        <v>71</v>
      </c>
      <c r="G43" s="21"/>
      <c r="H43" s="22"/>
      <c r="I43" s="21">
        <f t="shared" si="1"/>
        <v>0</v>
      </c>
    </row>
    <row r="44" spans="2:9" x14ac:dyDescent="0.4">
      <c r="B44" s="20" t="s">
        <v>72</v>
      </c>
      <c r="C44" s="21">
        <v>397148</v>
      </c>
      <c r="D44" s="22">
        <v>448353</v>
      </c>
      <c r="E44" s="21">
        <f t="shared" si="0"/>
        <v>-51205</v>
      </c>
      <c r="F44" s="14" t="s">
        <v>73</v>
      </c>
      <c r="G44" s="15">
        <f>+G9 +G34</f>
        <v>216989786</v>
      </c>
      <c r="H44" s="15">
        <f>+H9 +H34</f>
        <v>225144787</v>
      </c>
      <c r="I44" s="15">
        <f t="shared" si="1"/>
        <v>-8155001</v>
      </c>
    </row>
    <row r="45" spans="2:9" x14ac:dyDescent="0.4">
      <c r="B45" s="20" t="s">
        <v>74</v>
      </c>
      <c r="C45" s="21">
        <v>4744925</v>
      </c>
      <c r="D45" s="22">
        <v>5323472</v>
      </c>
      <c r="E45" s="21">
        <f t="shared" si="0"/>
        <v>-578547</v>
      </c>
      <c r="F45" s="23" t="s">
        <v>75</v>
      </c>
      <c r="G45" s="24"/>
      <c r="H45" s="24"/>
      <c r="I45" s="25"/>
    </row>
    <row r="46" spans="2:9" x14ac:dyDescent="0.4">
      <c r="B46" s="20" t="s">
        <v>76</v>
      </c>
      <c r="C46" s="21">
        <v>19927172</v>
      </c>
      <c r="D46" s="22">
        <v>23943393</v>
      </c>
      <c r="E46" s="21">
        <f t="shared" si="0"/>
        <v>-4016221</v>
      </c>
      <c r="F46" s="17" t="s">
        <v>77</v>
      </c>
      <c r="G46" s="18">
        <f>+G47+G48</f>
        <v>640964844</v>
      </c>
      <c r="H46" s="19">
        <f>+H47+H48</f>
        <v>640964844</v>
      </c>
      <c r="I46" s="18">
        <f t="shared" si="1"/>
        <v>0</v>
      </c>
    </row>
    <row r="47" spans="2:9" x14ac:dyDescent="0.4">
      <c r="B47" s="20" t="s">
        <v>78</v>
      </c>
      <c r="C47" s="21">
        <v>32567000</v>
      </c>
      <c r="D47" s="22"/>
      <c r="E47" s="21">
        <f t="shared" si="0"/>
        <v>32567000</v>
      </c>
      <c r="F47" s="20" t="s">
        <v>79</v>
      </c>
      <c r="G47" s="21">
        <v>621447844</v>
      </c>
      <c r="H47" s="22">
        <v>621447844</v>
      </c>
      <c r="I47" s="21">
        <f t="shared" si="1"/>
        <v>0</v>
      </c>
    </row>
    <row r="48" spans="2:9" x14ac:dyDescent="0.4">
      <c r="B48" s="20" t="s">
        <v>80</v>
      </c>
      <c r="C48" s="21">
        <v>716040</v>
      </c>
      <c r="D48" s="22">
        <v>1377000</v>
      </c>
      <c r="E48" s="21">
        <f t="shared" si="0"/>
        <v>-660960</v>
      </c>
      <c r="F48" s="20" t="s">
        <v>81</v>
      </c>
      <c r="G48" s="21">
        <v>19517000</v>
      </c>
      <c r="H48" s="22">
        <v>19517000</v>
      </c>
      <c r="I48" s="21">
        <f t="shared" si="1"/>
        <v>0</v>
      </c>
    </row>
    <row r="49" spans="2:9" x14ac:dyDescent="0.4">
      <c r="B49" s="20" t="s">
        <v>82</v>
      </c>
      <c r="C49" s="21">
        <v>460761</v>
      </c>
      <c r="D49" s="22">
        <v>506837</v>
      </c>
      <c r="E49" s="21">
        <f t="shared" si="0"/>
        <v>-46076</v>
      </c>
      <c r="F49" s="20" t="s">
        <v>83</v>
      </c>
      <c r="G49" s="21">
        <v>125696693</v>
      </c>
      <c r="H49" s="22">
        <v>135494496</v>
      </c>
      <c r="I49" s="21">
        <f t="shared" si="1"/>
        <v>-9797803</v>
      </c>
    </row>
    <row r="50" spans="2:9" x14ac:dyDescent="0.4">
      <c r="B50" s="20" t="s">
        <v>84</v>
      </c>
      <c r="C50" s="21">
        <v>2111400</v>
      </c>
      <c r="D50" s="22">
        <v>2953800</v>
      </c>
      <c r="E50" s="21">
        <f t="shared" si="0"/>
        <v>-842400</v>
      </c>
      <c r="F50" s="20" t="s">
        <v>85</v>
      </c>
      <c r="G50" s="21">
        <f>+G51+G52+G53</f>
        <v>137038000</v>
      </c>
      <c r="H50" s="22">
        <f>+H51+H52+H53</f>
        <v>139970000</v>
      </c>
      <c r="I50" s="21">
        <f t="shared" si="1"/>
        <v>-2932000</v>
      </c>
    </row>
    <row r="51" spans="2:9" x14ac:dyDescent="0.4">
      <c r="B51" s="20" t="s">
        <v>86</v>
      </c>
      <c r="C51" s="21"/>
      <c r="D51" s="22"/>
      <c r="E51" s="21">
        <f t="shared" si="0"/>
        <v>0</v>
      </c>
      <c r="F51" s="20" t="s">
        <v>87</v>
      </c>
      <c r="G51" s="21">
        <v>121398000</v>
      </c>
      <c r="H51" s="22">
        <v>125930000</v>
      </c>
      <c r="I51" s="21">
        <f t="shared" si="1"/>
        <v>-4532000</v>
      </c>
    </row>
    <row r="52" spans="2:9" x14ac:dyDescent="0.4">
      <c r="B52" s="20" t="s">
        <v>64</v>
      </c>
      <c r="C52" s="21"/>
      <c r="D52" s="22"/>
      <c r="E52" s="21">
        <f t="shared" si="0"/>
        <v>0</v>
      </c>
      <c r="F52" s="20" t="s">
        <v>88</v>
      </c>
      <c r="G52" s="21">
        <v>1895000</v>
      </c>
      <c r="H52" s="22">
        <v>1295000</v>
      </c>
      <c r="I52" s="21">
        <f t="shared" si="1"/>
        <v>600000</v>
      </c>
    </row>
    <row r="53" spans="2:9" x14ac:dyDescent="0.4">
      <c r="B53" s="20" t="s">
        <v>89</v>
      </c>
      <c r="C53" s="21"/>
      <c r="D53" s="22"/>
      <c r="E53" s="21">
        <f t="shared" si="0"/>
        <v>0</v>
      </c>
      <c r="F53" s="20" t="s">
        <v>90</v>
      </c>
      <c r="G53" s="21">
        <v>13745000</v>
      </c>
      <c r="H53" s="22">
        <v>12745000</v>
      </c>
      <c r="I53" s="21">
        <f t="shared" si="1"/>
        <v>1000000</v>
      </c>
    </row>
    <row r="54" spans="2:9" x14ac:dyDescent="0.4">
      <c r="B54" s="20" t="s">
        <v>91</v>
      </c>
      <c r="C54" s="21"/>
      <c r="D54" s="22"/>
      <c r="E54" s="21">
        <f t="shared" si="0"/>
        <v>0</v>
      </c>
      <c r="F54" s="20" t="s">
        <v>92</v>
      </c>
      <c r="G54" s="21">
        <v>215016210</v>
      </c>
      <c r="H54" s="22">
        <v>172060006</v>
      </c>
      <c r="I54" s="21">
        <f t="shared" si="1"/>
        <v>42956204</v>
      </c>
    </row>
    <row r="55" spans="2:9" x14ac:dyDescent="0.4">
      <c r="B55" s="20" t="s">
        <v>93</v>
      </c>
      <c r="C55" s="21"/>
      <c r="D55" s="22"/>
      <c r="E55" s="21">
        <f t="shared" si="0"/>
        <v>0</v>
      </c>
      <c r="F55" s="20" t="s">
        <v>94</v>
      </c>
      <c r="G55" s="21">
        <v>40024204</v>
      </c>
      <c r="H55" s="22">
        <v>5101830</v>
      </c>
      <c r="I55" s="21">
        <f t="shared" si="1"/>
        <v>34922374</v>
      </c>
    </row>
    <row r="56" spans="2:9" x14ac:dyDescent="0.4">
      <c r="B56" s="20" t="s">
        <v>95</v>
      </c>
      <c r="C56" s="21">
        <v>121398000</v>
      </c>
      <c r="D56" s="22">
        <v>125930000</v>
      </c>
      <c r="E56" s="21">
        <f t="shared" si="0"/>
        <v>-4532000</v>
      </c>
      <c r="F56" s="20"/>
      <c r="G56" s="21"/>
      <c r="H56" s="21"/>
      <c r="I56" s="21"/>
    </row>
    <row r="57" spans="2:9" x14ac:dyDescent="0.4">
      <c r="B57" s="20" t="s">
        <v>96</v>
      </c>
      <c r="C57" s="21">
        <v>1895000</v>
      </c>
      <c r="D57" s="22">
        <v>1295000</v>
      </c>
      <c r="E57" s="21">
        <f t="shared" si="0"/>
        <v>600000</v>
      </c>
      <c r="F57" s="20"/>
      <c r="G57" s="21"/>
      <c r="H57" s="21"/>
      <c r="I57" s="21"/>
    </row>
    <row r="58" spans="2:9" x14ac:dyDescent="0.4">
      <c r="B58" s="20" t="s">
        <v>97</v>
      </c>
      <c r="C58" s="21">
        <v>13745000</v>
      </c>
      <c r="D58" s="22">
        <v>12745000</v>
      </c>
      <c r="E58" s="21">
        <f t="shared" si="0"/>
        <v>1000000</v>
      </c>
      <c r="F58" s="20"/>
      <c r="G58" s="21"/>
      <c r="H58" s="21"/>
      <c r="I58" s="21"/>
    </row>
    <row r="59" spans="2:9" x14ac:dyDescent="0.4">
      <c r="B59" s="20" t="s">
        <v>98</v>
      </c>
      <c r="C59" s="21">
        <v>460000</v>
      </c>
      <c r="D59" s="22">
        <v>460000</v>
      </c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99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 x14ac:dyDescent="0.4">
      <c r="B61" s="20" t="s">
        <v>100</v>
      </c>
      <c r="C61" s="21"/>
      <c r="D61" s="22"/>
      <c r="E61" s="21">
        <f t="shared" si="0"/>
        <v>0</v>
      </c>
      <c r="F61" s="26"/>
      <c r="G61" s="27"/>
      <c r="H61" s="27"/>
      <c r="I61" s="27"/>
    </row>
    <row r="62" spans="2:9" x14ac:dyDescent="0.4">
      <c r="B62" s="26" t="s">
        <v>53</v>
      </c>
      <c r="C62" s="27"/>
      <c r="D62" s="28"/>
      <c r="E62" s="27">
        <f t="shared" si="0"/>
        <v>0</v>
      </c>
      <c r="F62" s="14" t="s">
        <v>101</v>
      </c>
      <c r="G62" s="15">
        <f>+G46 +G49 +G50 +G54</f>
        <v>1118715747</v>
      </c>
      <c r="H62" s="15">
        <f>+H46 +H49 +H50 +H54</f>
        <v>1088489346</v>
      </c>
      <c r="I62" s="15">
        <f t="shared" si="1"/>
        <v>30226401</v>
      </c>
    </row>
    <row r="63" spans="2:9" x14ac:dyDescent="0.4">
      <c r="B63" s="14" t="s">
        <v>102</v>
      </c>
      <c r="C63" s="15">
        <f>+C9 +C34</f>
        <v>1335705533</v>
      </c>
      <c r="D63" s="15">
        <f>+D9 +D34</f>
        <v>1313634133</v>
      </c>
      <c r="E63" s="15">
        <f t="shared" si="0"/>
        <v>22071400</v>
      </c>
      <c r="F63" s="29" t="s">
        <v>103</v>
      </c>
      <c r="G63" s="30">
        <f>+G44 +G62</f>
        <v>1335705533</v>
      </c>
      <c r="H63" s="30">
        <f>+H44 +H62</f>
        <v>1313634133</v>
      </c>
      <c r="I63" s="30">
        <f t="shared" si="1"/>
        <v>22071400</v>
      </c>
    </row>
  </sheetData>
  <mergeCells count="5">
    <mergeCell ref="B3:I3"/>
    <mergeCell ref="B5:I5"/>
    <mergeCell ref="B7:E7"/>
    <mergeCell ref="F7:I7"/>
    <mergeCell ref="F45:I45"/>
  </mergeCells>
  <phoneticPr fontId="2"/>
  <pageMargins left="0.7" right="0.7" top="0.75" bottom="0.75" header="0.3" footer="0.3"/>
  <pageSetup paperSize="9" fitToHeight="0" orientation="portrait" horizontalDpi="0" verticalDpi="0" r:id="rId1"/>
  <headerFooter>
    <oddHeader>&amp;L社会福祉法人以和貴会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Jimusho3</dc:creator>
  <cp:lastModifiedBy>Jimusho3</cp:lastModifiedBy>
  <dcterms:created xsi:type="dcterms:W3CDTF">2020-06-24T05:14:43Z</dcterms:created>
  <dcterms:modified xsi:type="dcterms:W3CDTF">2020-06-24T05:14:45Z</dcterms:modified>
</cp:coreProperties>
</file>