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k01\Desktop\Ｈ30　社福決算\財務諸表等入力シート_一括ダウンロード\公開用計算書類（差戻修正済）\"/>
    </mc:Choice>
  </mc:AlternateContent>
  <bookViews>
    <workbookView xWindow="0" yWindow="0" windowWidth="19200" windowHeight="11340" activeTab="1"/>
  </bookViews>
  <sheets>
    <sheet name="第一号第一様式" sheetId="1" r:id="rId1"/>
    <sheet name="第二号第一様式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E12" i="2"/>
  <c r="F12" i="2"/>
  <c r="G12" i="2"/>
  <c r="G13" i="2"/>
  <c r="G14" i="2"/>
  <c r="G15" i="2"/>
  <c r="G16" i="2"/>
  <c r="G17" i="2"/>
  <c r="G18" i="2"/>
  <c r="G19" i="2"/>
  <c r="G20" i="2"/>
  <c r="G21" i="2"/>
  <c r="G22" i="2"/>
  <c r="G23" i="2"/>
  <c r="E24" i="2"/>
  <c r="G24" i="2" s="1"/>
  <c r="F24" i="2"/>
  <c r="F25" i="2"/>
  <c r="G26" i="2"/>
  <c r="G27" i="2"/>
  <c r="G28" i="2"/>
  <c r="G29" i="2"/>
  <c r="G30" i="2"/>
  <c r="G31" i="2"/>
  <c r="G32" i="2"/>
  <c r="G33" i="2"/>
  <c r="G34" i="2"/>
  <c r="E35" i="2"/>
  <c r="G35" i="2" s="1"/>
  <c r="F35" i="2"/>
  <c r="F45" i="2" s="1"/>
  <c r="G36" i="2"/>
  <c r="G37" i="2"/>
  <c r="G38" i="2"/>
  <c r="G39" i="2"/>
  <c r="G40" i="2"/>
  <c r="G41" i="2"/>
  <c r="G42" i="2"/>
  <c r="G43" i="2"/>
  <c r="E44" i="2"/>
  <c r="F44" i="2"/>
  <c r="G44" i="2"/>
  <c r="G47" i="2"/>
  <c r="G48" i="2"/>
  <c r="G49" i="2"/>
  <c r="G50" i="2"/>
  <c r="G51" i="2"/>
  <c r="G52" i="2"/>
  <c r="E53" i="2"/>
  <c r="F53" i="2"/>
  <c r="G53" i="2"/>
  <c r="G54" i="2"/>
  <c r="G55" i="2"/>
  <c r="G56" i="2"/>
  <c r="G57" i="2"/>
  <c r="G58" i="2"/>
  <c r="G59" i="2"/>
  <c r="G60" i="2"/>
  <c r="E61" i="2"/>
  <c r="E62" i="2" s="1"/>
  <c r="G62" i="2" s="1"/>
  <c r="F61" i="2"/>
  <c r="F62" i="2" s="1"/>
  <c r="G64" i="2"/>
  <c r="G66" i="2"/>
  <c r="G67" i="2"/>
  <c r="G68" i="2"/>
  <c r="F46" i="2" l="1"/>
  <c r="F63" i="2" s="1"/>
  <c r="F65" i="2" s="1"/>
  <c r="F69" i="2" s="1"/>
  <c r="G61" i="2"/>
  <c r="E45" i="2"/>
  <c r="G45" i="2" s="1"/>
  <c r="E25" i="2"/>
  <c r="G59" i="1"/>
  <c r="G56" i="1"/>
  <c r="G54" i="1"/>
  <c r="F54" i="1"/>
  <c r="E54" i="1"/>
  <c r="G53" i="1"/>
  <c r="G52" i="1"/>
  <c r="G51" i="1"/>
  <c r="G50" i="1"/>
  <c r="G49" i="1"/>
  <c r="G48" i="1"/>
  <c r="F47" i="1"/>
  <c r="F55" i="1" s="1"/>
  <c r="E47" i="1"/>
  <c r="G47" i="1" s="1"/>
  <c r="G46" i="1"/>
  <c r="G45" i="1"/>
  <c r="G44" i="1"/>
  <c r="G43" i="1"/>
  <c r="G42" i="1"/>
  <c r="G41" i="1"/>
  <c r="G40" i="1"/>
  <c r="F39" i="1"/>
  <c r="F38" i="1"/>
  <c r="E38" i="1"/>
  <c r="G38" i="1" s="1"/>
  <c r="G37" i="1"/>
  <c r="G36" i="1"/>
  <c r="G35" i="1"/>
  <c r="G34" i="1"/>
  <c r="G33" i="1"/>
  <c r="F32" i="1"/>
  <c r="E32" i="1"/>
  <c r="E39" i="1" s="1"/>
  <c r="G39" i="1" s="1"/>
  <c r="G31" i="1"/>
  <c r="G30" i="1"/>
  <c r="G29" i="1"/>
  <c r="G28" i="1"/>
  <c r="G27" i="1"/>
  <c r="F26" i="1"/>
  <c r="F58" i="1" s="1"/>
  <c r="F60" i="1" s="1"/>
  <c r="E26" i="1"/>
  <c r="G26" i="1" s="1"/>
  <c r="F25" i="1"/>
  <c r="E25" i="1"/>
  <c r="G25" i="1" s="1"/>
  <c r="G24" i="1"/>
  <c r="G23" i="1"/>
  <c r="G22" i="1"/>
  <c r="G21" i="1"/>
  <c r="G20" i="1"/>
  <c r="G19" i="1"/>
  <c r="G18" i="1"/>
  <c r="G17" i="1"/>
  <c r="G16" i="1"/>
  <c r="F15" i="1"/>
  <c r="E15" i="1"/>
  <c r="G15" i="1" s="1"/>
  <c r="G14" i="1"/>
  <c r="G13" i="1"/>
  <c r="G12" i="1"/>
  <c r="G11" i="1"/>
  <c r="G10" i="1"/>
  <c r="G9" i="1"/>
  <c r="G8" i="1"/>
  <c r="G25" i="2" l="1"/>
  <c r="E46" i="2"/>
  <c r="E55" i="1"/>
  <c r="G55" i="1" s="1"/>
  <c r="E58" i="1"/>
  <c r="G32" i="1"/>
  <c r="G46" i="2" l="1"/>
  <c r="E63" i="2"/>
  <c r="G58" i="1"/>
  <c r="E60" i="1"/>
  <c r="G60" i="1" s="1"/>
  <c r="G63" i="2" l="1"/>
  <c r="E65" i="2"/>
  <c r="E69" i="2" l="1"/>
  <c r="G69" i="2" s="1"/>
  <c r="G65" i="2"/>
</calcChain>
</file>

<file path=xl/sharedStrings.xml><?xml version="1.0" encoding="utf-8"?>
<sst xmlns="http://schemas.openxmlformats.org/spreadsheetml/2006/main" count="150" uniqueCount="140">
  <si>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</si>
  <si>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</si>
  <si>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</si>
  <si>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</si>
  <si>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</si>
  <si>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</si>
  <si>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</si>
  <si>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</si>
  <si>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</si>
  <si>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</si>
  <si>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</si>
  <si>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</si>
  <si>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</si>
  <si>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</si>
  <si>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</si>
  <si>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</si>
  <si>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</si>
  <si>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</si>
  <si>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</si>
  <si>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</si>
  <si>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</si>
  <si>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</si>
  <si>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</si>
  <si>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</si>
  <si>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</si>
  <si>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</si>
  <si>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</si>
  <si>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</si>
  <si>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</si>
  <si>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</si>
  <si>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</si>
  <si>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</si>
  <si>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</si>
  <si>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</si>
  <si>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</si>
  <si>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</si>
  <si>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</si>
  <si>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</si>
  <si>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</si>
  <si>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</si>
  <si>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</si>
  <si>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</si>
  <si>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</si>
  <si>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</si>
  <si>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</si>
  <si>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</si>
  <si>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</si>
  <si>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</si>
  <si>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</si>
  <si>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</si>
  <si>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</si>
  <si>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</si>
  <si>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</si>
  <si>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</si>
  <si>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</si>
  <si>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</si>
  <si>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</si>
  <si>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</si>
  <si>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</si>
  <si>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</si>
  <si>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</si>
  <si>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</si>
  <si>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</si>
  <si>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</si>
  <si>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</si>
  <si>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</si>
  <si>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次期繰越活動増減差額（１７）＝（１３）＋（１４）＋（１５）－（１６）</t>
  </si>
  <si>
    <t>その他の積立金積立額（１６）</t>
  </si>
  <si>
    <t>その他の積立金取崩額（１５）</t>
  </si>
  <si>
    <t>基本金取崩額（１４）</t>
  </si>
  <si>
    <t>当期末繰越活動増減差額（１３）＝（１１）＋（１２）</t>
  </si>
  <si>
    <t>前期繰越活動増減差額（１２）</t>
  </si>
  <si>
    <t>繰越活動増減差額の部</t>
  </si>
  <si>
    <t>当期活動増減差額（１１）＝（７）＋（１０）</t>
  </si>
  <si>
    <t>特別増減差額（１０）＝（８）－（９）</t>
  </si>
  <si>
    <t>特別費用計（９）</t>
  </si>
  <si>
    <t>その他の特別損失</t>
  </si>
  <si>
    <t>災害損失</t>
  </si>
  <si>
    <t>国庫補助金等特別積立金積立額</t>
  </si>
  <si>
    <t>国庫補助金等特別積立金取崩額（除却等）</t>
  </si>
  <si>
    <t>固定資産売却損・処分損</t>
  </si>
  <si>
    <t>資産評価損</t>
  </si>
  <si>
    <t>基本金組入額</t>
  </si>
  <si>
    <t>費用</t>
  </si>
  <si>
    <t>特別収益計（８）</t>
  </si>
  <si>
    <t>その他の特別収益</t>
  </si>
  <si>
    <t>固定資産売却益</t>
  </si>
  <si>
    <t>固定資産受贈額</t>
  </si>
  <si>
    <t>長期運営資金借入金元金償還寄附金収益</t>
  </si>
  <si>
    <t>施設整備等寄附金収益</t>
  </si>
  <si>
    <t>施設整備等補助金収益</t>
  </si>
  <si>
    <t>収益</t>
  </si>
  <si>
    <t>特別増減の部</t>
  </si>
  <si>
    <t>経常増減差額（７）＝（３）＋（６）</t>
  </si>
  <si>
    <t>サービス活動外増減差額（６）＝（４）－（５）</t>
  </si>
  <si>
    <t>サービス活動外費用計（５）</t>
  </si>
  <si>
    <t>その他のサービス活動外費用</t>
  </si>
  <si>
    <t>積立資産評価損</t>
  </si>
  <si>
    <t>基本財産評価損</t>
  </si>
  <si>
    <t>投資有価証券売却損</t>
  </si>
  <si>
    <t>投資有価証券評価損</t>
  </si>
  <si>
    <t>有価証券売却損</t>
  </si>
  <si>
    <t>有価証券評価損</t>
  </si>
  <si>
    <t>支払利息</t>
  </si>
  <si>
    <t>サービス活動外収益計（４）</t>
  </si>
  <si>
    <t>その他のサービス活動外収益</t>
  </si>
  <si>
    <t>積立資産評価益</t>
  </si>
  <si>
    <t>基本財産評価益</t>
  </si>
  <si>
    <t>投資有価証券売却益</t>
  </si>
  <si>
    <t>投資有価証券評価益</t>
  </si>
  <si>
    <t>有価証券売却益</t>
  </si>
  <si>
    <t>有価証券評価益</t>
  </si>
  <si>
    <t>受取利息配当金収益</t>
  </si>
  <si>
    <t>借入金利息補助金収益</t>
  </si>
  <si>
    <t>サービス活動外増減の部</t>
  </si>
  <si>
    <t>サービス活動増減差額（３）＝（１）－（２）</t>
  </si>
  <si>
    <t>サービス活動費用計（２）</t>
  </si>
  <si>
    <t>その他の費用</t>
  </si>
  <si>
    <t>徴収不能引当金繰入</t>
  </si>
  <si>
    <t>徴収不能額</t>
  </si>
  <si>
    <t>国庫補助金等特別積立金取崩額</t>
  </si>
  <si>
    <t>減価償却費</t>
  </si>
  <si>
    <t>授産事業費用</t>
  </si>
  <si>
    <t>就労支援事業費用</t>
  </si>
  <si>
    <t>事務費</t>
  </si>
  <si>
    <t>事業費</t>
  </si>
  <si>
    <t>人件費</t>
  </si>
  <si>
    <t>サービス活動収益計（１）</t>
  </si>
  <si>
    <t>その他の収益</t>
  </si>
  <si>
    <t>経常経費寄附金収益</t>
  </si>
  <si>
    <t>障害福祉サービス等事業収益</t>
  </si>
  <si>
    <t>就労支援事業収益</t>
  </si>
  <si>
    <t>サービス活動増減の部</t>
  </si>
  <si>
    <t>増減(A)-(B)</t>
    <phoneticPr fontId="4"/>
  </si>
  <si>
    <t>前年度決算(B)</t>
    <rPh sb="0" eb="3">
      <t>ゼンネンド</t>
    </rPh>
    <rPh sb="3" eb="5">
      <t>ケッサン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</si>
  <si>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</si>
  <si>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（単位：円）</t>
    <phoneticPr fontId="4"/>
  </si>
  <si>
    <t>（自）平成30年4月1日  （至）平成31年3月31日</t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</si>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</sst>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6" xfId="2" applyNumberFormat="1" applyFont="1" applyFill="1" applyBorder="1" applyAlignment="1">
      <alignment horizontal="left" vertical="top" shrinkToFit="1"/>
    </xf>
    <xf numFmtId="0" fontId="7" fillId="0" borderId="7" xfId="2" applyNumberFormat="1" applyFont="1" applyFill="1" applyBorder="1">
      <alignment horizontal="left" vertical="top"/>
    </xf>
    <xf numFmtId="0" fontId="7" fillId="0" borderId="4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2" xfId="2" applyNumberFormat="1" applyFont="1" applyFill="1" applyBorder="1" applyAlignment="1">
      <alignment vertical="center" textRotation="255" shrinkToFit="1"/>
    </xf>
    <xf numFmtId="176" fontId="9" fillId="0" borderId="14" xfId="2" applyNumberFormat="1" applyFont="1" applyFill="1" applyBorder="1" applyAlignment="1" applyProtection="1">
      <alignment vertical="top" shrinkToFit="1"/>
      <protection locked="0"/>
    </xf>
    <xf numFmtId="0" fontId="7" fillId="0" borderId="14" xfId="2" applyNumberFormat="1" applyFont="1" applyFill="1" applyBorder="1" applyAlignment="1">
      <alignment horizontal="left" vertical="top" shrinkToFit="1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horizontal="left" vertical="top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showGridLines="0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7" t="s">
        <v>1</v>
      </c>
      <c r="C3" s="37"/>
      <c r="D3" s="37"/>
      <c r="E3" s="37"/>
      <c r="F3" s="37"/>
      <c r="G3" s="37"/>
      <c r="H3" s="37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8" t="s">
        <v>2</v>
      </c>
      <c r="C5" s="38"/>
      <c r="D5" s="38"/>
      <c r="E5" s="38"/>
      <c r="F5" s="38"/>
      <c r="G5" s="38"/>
      <c r="H5" s="38"/>
    </row>
    <row r="6" spans="2:8" ht="15.75">
      <c r="B6" s="6"/>
      <c r="C6" s="6"/>
      <c r="D6" s="6"/>
      <c r="E6" s="6"/>
      <c r="F6" s="3"/>
      <c r="G6" s="3"/>
      <c r="H6" s="6" t="s">
        <v>3</v>
      </c>
    </row>
    <row r="7" spans="2:8" ht="14.25">
      <c r="B7" s="39" t="s">
        <v>4</v>
      </c>
      <c r="C7" s="39"/>
      <c r="D7" s="39"/>
      <c r="E7" s="7" t="s">
        <v>5</v>
      </c>
      <c r="F7" s="7" t="s">
        <v>6</v>
      </c>
      <c r="G7" s="7" t="s">
        <v>7</v>
      </c>
      <c r="H7" s="7" t="s">
        <v>8</v>
      </c>
    </row>
    <row r="8" spans="2:8" ht="14.25">
      <c r="B8" s="34" t="s">
        <v>9</v>
      </c>
      <c r="C8" s="34" t="s">
        <v>10</v>
      </c>
      <c r="D8" s="8" t="s">
        <v>11</v>
      </c>
      <c r="E8" s="9">
        <v>9500000</v>
      </c>
      <c r="F8" s="10">
        <v>9725288</v>
      </c>
      <c r="G8" s="10">
        <f>E8-F8</f>
        <v>-225288</v>
      </c>
      <c r="H8" s="10"/>
    </row>
    <row r="9" spans="2:8" ht="14.25">
      <c r="B9" s="35"/>
      <c r="C9" s="35"/>
      <c r="D9" s="11" t="s">
        <v>12</v>
      </c>
      <c r="E9" s="12">
        <v>54158000</v>
      </c>
      <c r="F9" s="13">
        <v>45147061</v>
      </c>
      <c r="G9" s="13">
        <f t="shared" ref="G9:G60" si="0">E9-F9</f>
        <v>9010939</v>
      </c>
      <c r="H9" s="13"/>
    </row>
    <row r="10" spans="2:8" ht="14.25">
      <c r="B10" s="35"/>
      <c r="C10" s="35"/>
      <c r="D10" s="11" t="s">
        <v>13</v>
      </c>
      <c r="E10" s="12"/>
      <c r="F10" s="13">
        <v>0</v>
      </c>
      <c r="G10" s="13">
        <f t="shared" si="0"/>
        <v>0</v>
      </c>
      <c r="H10" s="13"/>
    </row>
    <row r="11" spans="2:8" ht="14.25">
      <c r="B11" s="35"/>
      <c r="C11" s="35"/>
      <c r="D11" s="11" t="s">
        <v>14</v>
      </c>
      <c r="E11" s="12"/>
      <c r="F11" s="13">
        <v>69702399</v>
      </c>
      <c r="G11" s="13">
        <f t="shared" si="0"/>
        <v>-69702399</v>
      </c>
      <c r="H11" s="13"/>
    </row>
    <row r="12" spans="2:8" ht="14.25">
      <c r="B12" s="35"/>
      <c r="C12" s="35"/>
      <c r="D12" s="11" t="s">
        <v>15</v>
      </c>
      <c r="E12" s="12">
        <v>300</v>
      </c>
      <c r="F12" s="13">
        <v>123</v>
      </c>
      <c r="G12" s="13">
        <f t="shared" si="0"/>
        <v>177</v>
      </c>
      <c r="H12" s="13"/>
    </row>
    <row r="13" spans="2:8" ht="14.25">
      <c r="B13" s="35"/>
      <c r="C13" s="35"/>
      <c r="D13" s="11" t="s">
        <v>16</v>
      </c>
      <c r="E13" s="12">
        <v>576000</v>
      </c>
      <c r="F13" s="13">
        <v>388716</v>
      </c>
      <c r="G13" s="13">
        <f t="shared" si="0"/>
        <v>187284</v>
      </c>
      <c r="H13" s="13"/>
    </row>
    <row r="14" spans="2:8" ht="14.25">
      <c r="B14" s="35"/>
      <c r="C14" s="35"/>
      <c r="D14" s="11" t="s">
        <v>17</v>
      </c>
      <c r="E14" s="14"/>
      <c r="F14" s="13">
        <v>0</v>
      </c>
      <c r="G14" s="13">
        <f t="shared" si="0"/>
        <v>0</v>
      </c>
      <c r="H14" s="13"/>
    </row>
    <row r="15" spans="2:8" ht="14.25">
      <c r="B15" s="35"/>
      <c r="C15" s="36"/>
      <c r="D15" s="15" t="s">
        <v>18</v>
      </c>
      <c r="E15" s="16">
        <f>+E8+E9+E10+E11+E12+E13+E14</f>
        <v>64234300</v>
      </c>
      <c r="F15" s="17">
        <f>+F8+F9+F10+F11+F12+F13+F14</f>
        <v>124963587</v>
      </c>
      <c r="G15" s="17">
        <f t="shared" si="0"/>
        <v>-60729287</v>
      </c>
      <c r="H15" s="17"/>
    </row>
    <row r="16" spans="2:8" ht="14.25">
      <c r="B16" s="35"/>
      <c r="C16" s="34" t="s">
        <v>19</v>
      </c>
      <c r="D16" s="11" t="s">
        <v>20</v>
      </c>
      <c r="E16" s="9">
        <v>39976640</v>
      </c>
      <c r="F16" s="13">
        <v>32460290</v>
      </c>
      <c r="G16" s="13">
        <f t="shared" si="0"/>
        <v>7516350</v>
      </c>
      <c r="H16" s="13"/>
    </row>
    <row r="17" spans="2:8" ht="14.25">
      <c r="B17" s="35"/>
      <c r="C17" s="35"/>
      <c r="D17" s="11" t="s">
        <v>21</v>
      </c>
      <c r="E17" s="12">
        <v>3788903</v>
      </c>
      <c r="F17" s="13">
        <v>3222853</v>
      </c>
      <c r="G17" s="13">
        <f t="shared" si="0"/>
        <v>566050</v>
      </c>
      <c r="H17" s="13"/>
    </row>
    <row r="18" spans="2:8" ht="14.25">
      <c r="B18" s="35"/>
      <c r="C18" s="35"/>
      <c r="D18" s="11" t="s">
        <v>22</v>
      </c>
      <c r="E18" s="12">
        <v>7861716</v>
      </c>
      <c r="F18" s="13">
        <v>7212622</v>
      </c>
      <c r="G18" s="13">
        <f t="shared" si="0"/>
        <v>649094</v>
      </c>
      <c r="H18" s="13"/>
    </row>
    <row r="19" spans="2:8" ht="14.25">
      <c r="B19" s="35"/>
      <c r="C19" s="35"/>
      <c r="D19" s="11" t="s">
        <v>23</v>
      </c>
      <c r="E19" s="12">
        <v>10700000</v>
      </c>
      <c r="F19" s="13">
        <v>10667213</v>
      </c>
      <c r="G19" s="13">
        <f t="shared" si="0"/>
        <v>32787</v>
      </c>
      <c r="H19" s="13"/>
    </row>
    <row r="20" spans="2:8" ht="14.25">
      <c r="B20" s="35"/>
      <c r="C20" s="35"/>
      <c r="D20" s="11" t="s">
        <v>24</v>
      </c>
      <c r="E20" s="12"/>
      <c r="F20" s="13">
        <v>0</v>
      </c>
      <c r="G20" s="13">
        <f t="shared" si="0"/>
        <v>0</v>
      </c>
      <c r="H20" s="13"/>
    </row>
    <row r="21" spans="2:8" ht="14.25">
      <c r="B21" s="35"/>
      <c r="C21" s="35"/>
      <c r="D21" s="11" t="s">
        <v>25</v>
      </c>
      <c r="E21" s="12"/>
      <c r="F21" s="13">
        <v>0</v>
      </c>
      <c r="G21" s="13">
        <f t="shared" si="0"/>
        <v>0</v>
      </c>
      <c r="H21" s="13"/>
    </row>
    <row r="22" spans="2:8" ht="14.25">
      <c r="B22" s="35"/>
      <c r="C22" s="35"/>
      <c r="D22" s="11" t="s">
        <v>26</v>
      </c>
      <c r="E22" s="12"/>
      <c r="F22" s="13">
        <v>0</v>
      </c>
      <c r="G22" s="13">
        <f t="shared" si="0"/>
        <v>0</v>
      </c>
      <c r="H22" s="13"/>
    </row>
    <row r="23" spans="2:8" ht="14.25">
      <c r="B23" s="35"/>
      <c r="C23" s="35"/>
      <c r="D23" s="11" t="s">
        <v>27</v>
      </c>
      <c r="E23" s="12">
        <v>1000</v>
      </c>
      <c r="F23" s="13">
        <v>1000</v>
      </c>
      <c r="G23" s="13">
        <f t="shared" si="0"/>
        <v>0</v>
      </c>
      <c r="H23" s="13"/>
    </row>
    <row r="24" spans="2:8" ht="14.25">
      <c r="B24" s="35"/>
      <c r="C24" s="35"/>
      <c r="D24" s="11" t="s">
        <v>28</v>
      </c>
      <c r="E24" s="14"/>
      <c r="F24" s="13">
        <v>0</v>
      </c>
      <c r="G24" s="13">
        <f t="shared" si="0"/>
        <v>0</v>
      </c>
      <c r="H24" s="13"/>
    </row>
    <row r="25" spans="2:8" ht="14.25">
      <c r="B25" s="35"/>
      <c r="C25" s="36"/>
      <c r="D25" s="15" t="s">
        <v>29</v>
      </c>
      <c r="E25" s="16">
        <f>+E16+E17+E18+E19+E20+E21+E22+E23+E24</f>
        <v>62328259</v>
      </c>
      <c r="F25" s="17">
        <f>+F16+F17+F18+F19+F20+F21+F22+F23+F24</f>
        <v>53563978</v>
      </c>
      <c r="G25" s="17">
        <f t="shared" si="0"/>
        <v>8764281</v>
      </c>
      <c r="H25" s="17"/>
    </row>
    <row r="26" spans="2:8" ht="14.25">
      <c r="B26" s="36"/>
      <c r="C26" s="18" t="s">
        <v>30</v>
      </c>
      <c r="D26" s="19"/>
      <c r="E26" s="16">
        <f xml:space="preserve"> +E15 - E25</f>
        <v>1906041</v>
      </c>
      <c r="F26" s="20">
        <f xml:space="preserve"> +F15 - F25</f>
        <v>71399609</v>
      </c>
      <c r="G26" s="20">
        <f t="shared" si="0"/>
        <v>-69493568</v>
      </c>
      <c r="H26" s="20"/>
    </row>
    <row r="27" spans="2:8" ht="14.25">
      <c r="B27" s="34" t="s">
        <v>31</v>
      </c>
      <c r="C27" s="34" t="s">
        <v>10</v>
      </c>
      <c r="D27" s="11" t="s">
        <v>32</v>
      </c>
      <c r="E27" s="9">
        <v>360000</v>
      </c>
      <c r="F27" s="13">
        <v>360000</v>
      </c>
      <c r="G27" s="13">
        <f t="shared" si="0"/>
        <v>0</v>
      </c>
      <c r="H27" s="13"/>
    </row>
    <row r="28" spans="2:8" ht="14.25">
      <c r="B28" s="35"/>
      <c r="C28" s="35"/>
      <c r="D28" s="11" t="s">
        <v>33</v>
      </c>
      <c r="E28" s="12"/>
      <c r="F28" s="13">
        <v>0</v>
      </c>
      <c r="G28" s="13">
        <f t="shared" si="0"/>
        <v>0</v>
      </c>
      <c r="H28" s="13"/>
    </row>
    <row r="29" spans="2:8" ht="14.25">
      <c r="B29" s="35"/>
      <c r="C29" s="35"/>
      <c r="D29" s="11" t="s">
        <v>34</v>
      </c>
      <c r="E29" s="12"/>
      <c r="F29" s="13">
        <v>0</v>
      </c>
      <c r="G29" s="13">
        <f t="shared" si="0"/>
        <v>0</v>
      </c>
      <c r="H29" s="13"/>
    </row>
    <row r="30" spans="2:8" ht="14.25">
      <c r="B30" s="35"/>
      <c r="C30" s="35"/>
      <c r="D30" s="11" t="s">
        <v>35</v>
      </c>
      <c r="E30" s="12"/>
      <c r="F30" s="13">
        <v>1</v>
      </c>
      <c r="G30" s="13">
        <f t="shared" si="0"/>
        <v>-1</v>
      </c>
      <c r="H30" s="13"/>
    </row>
    <row r="31" spans="2:8" ht="14.25">
      <c r="B31" s="35"/>
      <c r="C31" s="35"/>
      <c r="D31" s="11" t="s">
        <v>36</v>
      </c>
      <c r="E31" s="14"/>
      <c r="F31" s="13">
        <v>0</v>
      </c>
      <c r="G31" s="13">
        <f t="shared" si="0"/>
        <v>0</v>
      </c>
      <c r="H31" s="13"/>
    </row>
    <row r="32" spans="2:8" ht="14.25">
      <c r="B32" s="35"/>
      <c r="C32" s="36"/>
      <c r="D32" s="15" t="s">
        <v>37</v>
      </c>
      <c r="E32" s="16">
        <f>+E27+E28+E29+E30+E31</f>
        <v>360000</v>
      </c>
      <c r="F32" s="17">
        <f>+F27+F28+F29+F30+F31</f>
        <v>360001</v>
      </c>
      <c r="G32" s="17">
        <f t="shared" si="0"/>
        <v>-1</v>
      </c>
      <c r="H32" s="17"/>
    </row>
    <row r="33" spans="2:8" ht="14.25">
      <c r="B33" s="35"/>
      <c r="C33" s="34" t="s">
        <v>19</v>
      </c>
      <c r="D33" s="11" t="s">
        <v>38</v>
      </c>
      <c r="E33" s="9"/>
      <c r="F33" s="13">
        <v>0</v>
      </c>
      <c r="G33" s="13">
        <f t="shared" si="0"/>
        <v>0</v>
      </c>
      <c r="H33" s="13"/>
    </row>
    <row r="34" spans="2:8" ht="14.25">
      <c r="B34" s="35"/>
      <c r="C34" s="35"/>
      <c r="D34" s="11" t="s">
        <v>39</v>
      </c>
      <c r="E34" s="12">
        <v>1582945</v>
      </c>
      <c r="F34" s="13">
        <v>1582945</v>
      </c>
      <c r="G34" s="13">
        <f t="shared" si="0"/>
        <v>0</v>
      </c>
      <c r="H34" s="13"/>
    </row>
    <row r="35" spans="2:8" ht="14.25">
      <c r="B35" s="35"/>
      <c r="C35" s="35"/>
      <c r="D35" s="11" t="s">
        <v>40</v>
      </c>
      <c r="E35" s="12"/>
      <c r="F35" s="13">
        <v>1</v>
      </c>
      <c r="G35" s="13">
        <f t="shared" si="0"/>
        <v>-1</v>
      </c>
      <c r="H35" s="13"/>
    </row>
    <row r="36" spans="2:8" ht="14.25">
      <c r="B36" s="35"/>
      <c r="C36" s="35"/>
      <c r="D36" s="11" t="s">
        <v>41</v>
      </c>
      <c r="E36" s="12"/>
      <c r="F36" s="13">
        <v>0</v>
      </c>
      <c r="G36" s="13">
        <f t="shared" si="0"/>
        <v>0</v>
      </c>
      <c r="H36" s="13"/>
    </row>
    <row r="37" spans="2:8" ht="14.25">
      <c r="B37" s="35"/>
      <c r="C37" s="35"/>
      <c r="D37" s="11" t="s">
        <v>42</v>
      </c>
      <c r="E37" s="14"/>
      <c r="F37" s="13">
        <v>0</v>
      </c>
      <c r="G37" s="13">
        <f t="shared" si="0"/>
        <v>0</v>
      </c>
      <c r="H37" s="13"/>
    </row>
    <row r="38" spans="2:8" ht="14.25">
      <c r="B38" s="35"/>
      <c r="C38" s="36"/>
      <c r="D38" s="15" t="s">
        <v>43</v>
      </c>
      <c r="E38" s="16">
        <f>+E33+E34+E35+E36+E37</f>
        <v>1582945</v>
      </c>
      <c r="F38" s="17">
        <f>+F33+F34+F35+F36+F37</f>
        <v>1582946</v>
      </c>
      <c r="G38" s="17">
        <f t="shared" si="0"/>
        <v>-1</v>
      </c>
      <c r="H38" s="17"/>
    </row>
    <row r="39" spans="2:8" ht="14.25">
      <c r="B39" s="36"/>
      <c r="C39" s="21" t="s">
        <v>44</v>
      </c>
      <c r="D39" s="19"/>
      <c r="E39" s="16">
        <f xml:space="preserve"> +E32 - E38</f>
        <v>-1222945</v>
      </c>
      <c r="F39" s="20">
        <f xml:space="preserve"> +F32 - F38</f>
        <v>-1222945</v>
      </c>
      <c r="G39" s="20">
        <f t="shared" si="0"/>
        <v>0</v>
      </c>
      <c r="H39" s="20"/>
    </row>
    <row r="40" spans="2:8" ht="14.25">
      <c r="B40" s="34" t="s">
        <v>45</v>
      </c>
      <c r="C40" s="34" t="s">
        <v>10</v>
      </c>
      <c r="D40" s="11" t="s">
        <v>46</v>
      </c>
      <c r="E40" s="9"/>
      <c r="F40" s="13">
        <v>0</v>
      </c>
      <c r="G40" s="13">
        <f t="shared" si="0"/>
        <v>0</v>
      </c>
      <c r="H40" s="13"/>
    </row>
    <row r="41" spans="2:8" ht="14.25">
      <c r="B41" s="35"/>
      <c r="C41" s="35"/>
      <c r="D41" s="11" t="s">
        <v>47</v>
      </c>
      <c r="E41" s="12"/>
      <c r="F41" s="13">
        <v>0</v>
      </c>
      <c r="G41" s="13">
        <f t="shared" si="0"/>
        <v>0</v>
      </c>
      <c r="H41" s="13"/>
    </row>
    <row r="42" spans="2:8" ht="14.25">
      <c r="B42" s="35"/>
      <c r="C42" s="35"/>
      <c r="D42" s="11" t="s">
        <v>48</v>
      </c>
      <c r="E42" s="12"/>
      <c r="F42" s="13">
        <v>0</v>
      </c>
      <c r="G42" s="13">
        <f t="shared" si="0"/>
        <v>0</v>
      </c>
      <c r="H42" s="13"/>
    </row>
    <row r="43" spans="2:8" ht="14.25">
      <c r="B43" s="35"/>
      <c r="C43" s="35"/>
      <c r="D43" s="11" t="s">
        <v>49</v>
      </c>
      <c r="E43" s="12"/>
      <c r="F43" s="13">
        <v>0</v>
      </c>
      <c r="G43" s="13">
        <f t="shared" si="0"/>
        <v>0</v>
      </c>
      <c r="H43" s="13"/>
    </row>
    <row r="44" spans="2:8" ht="14.25">
      <c r="B44" s="35"/>
      <c r="C44" s="35"/>
      <c r="D44" s="11" t="s">
        <v>50</v>
      </c>
      <c r="E44" s="12"/>
      <c r="F44" s="13">
        <v>0</v>
      </c>
      <c r="G44" s="13">
        <f t="shared" si="0"/>
        <v>0</v>
      </c>
      <c r="H44" s="13"/>
    </row>
    <row r="45" spans="2:8" ht="14.25">
      <c r="B45" s="35"/>
      <c r="C45" s="35"/>
      <c r="D45" s="11" t="s">
        <v>51</v>
      </c>
      <c r="E45" s="12"/>
      <c r="F45" s="13">
        <v>0</v>
      </c>
      <c r="G45" s="13">
        <f t="shared" si="0"/>
        <v>0</v>
      </c>
      <c r="H45" s="13"/>
    </row>
    <row r="46" spans="2:8" ht="14.25">
      <c r="B46" s="35"/>
      <c r="C46" s="35"/>
      <c r="D46" s="11" t="s">
        <v>52</v>
      </c>
      <c r="E46" s="14"/>
      <c r="F46" s="13">
        <v>0</v>
      </c>
      <c r="G46" s="13">
        <f t="shared" si="0"/>
        <v>0</v>
      </c>
      <c r="H46" s="13"/>
    </row>
    <row r="47" spans="2:8" ht="14.25">
      <c r="B47" s="35"/>
      <c r="C47" s="36"/>
      <c r="D47" s="15" t="s">
        <v>53</v>
      </c>
      <c r="E47" s="16">
        <f>+E40+E41+E42+E43+E44+E45+E46</f>
        <v>0</v>
      </c>
      <c r="F47" s="17">
        <f>+F40+F41+F42+F43+F44+F45+F46</f>
        <v>0</v>
      </c>
      <c r="G47" s="17">
        <f t="shared" si="0"/>
        <v>0</v>
      </c>
      <c r="H47" s="17"/>
    </row>
    <row r="48" spans="2:8" ht="14.25">
      <c r="B48" s="35"/>
      <c r="C48" s="34" t="s">
        <v>19</v>
      </c>
      <c r="D48" s="11" t="s">
        <v>54</v>
      </c>
      <c r="E48" s="9"/>
      <c r="F48" s="13">
        <v>0</v>
      </c>
      <c r="G48" s="13">
        <f t="shared" si="0"/>
        <v>0</v>
      </c>
      <c r="H48" s="13"/>
    </row>
    <row r="49" spans="2:8" ht="14.25">
      <c r="B49" s="35"/>
      <c r="C49" s="35"/>
      <c r="D49" s="11" t="s">
        <v>55</v>
      </c>
      <c r="E49" s="12"/>
      <c r="F49" s="13">
        <v>0</v>
      </c>
      <c r="G49" s="13">
        <f t="shared" si="0"/>
        <v>0</v>
      </c>
      <c r="H49" s="13"/>
    </row>
    <row r="50" spans="2:8" ht="14.25">
      <c r="B50" s="35"/>
      <c r="C50" s="35"/>
      <c r="D50" s="11" t="s">
        <v>56</v>
      </c>
      <c r="E50" s="12"/>
      <c r="F50" s="13">
        <v>0</v>
      </c>
      <c r="G50" s="13">
        <f t="shared" si="0"/>
        <v>0</v>
      </c>
      <c r="H50" s="13"/>
    </row>
    <row r="51" spans="2:8" ht="14.25">
      <c r="B51" s="35"/>
      <c r="C51" s="35"/>
      <c r="D51" s="11" t="s">
        <v>57</v>
      </c>
      <c r="E51" s="12"/>
      <c r="F51" s="13">
        <v>0</v>
      </c>
      <c r="G51" s="13">
        <f t="shared" si="0"/>
        <v>0</v>
      </c>
      <c r="H51" s="13"/>
    </row>
    <row r="52" spans="2:8" ht="14.25">
      <c r="B52" s="35"/>
      <c r="C52" s="35"/>
      <c r="D52" s="11" t="s">
        <v>58</v>
      </c>
      <c r="E52" s="12"/>
      <c r="F52" s="13">
        <v>0</v>
      </c>
      <c r="G52" s="13">
        <f t="shared" si="0"/>
        <v>0</v>
      </c>
      <c r="H52" s="13"/>
    </row>
    <row r="53" spans="2:8" ht="14.25">
      <c r="B53" s="35"/>
      <c r="C53" s="35"/>
      <c r="D53" s="22" t="s">
        <v>59</v>
      </c>
      <c r="E53" s="14"/>
      <c r="F53" s="23">
        <v>0</v>
      </c>
      <c r="G53" s="23">
        <f t="shared" si="0"/>
        <v>0</v>
      </c>
      <c r="H53" s="23"/>
    </row>
    <row r="54" spans="2:8" ht="14.25">
      <c r="B54" s="35"/>
      <c r="C54" s="36"/>
      <c r="D54" s="24" t="s">
        <v>60</v>
      </c>
      <c r="E54" s="16">
        <f>+E48+E49+E50+E51+E52+E53</f>
        <v>0</v>
      </c>
      <c r="F54" s="25">
        <f>+F48+F49+F50+F51+F52+F53</f>
        <v>0</v>
      </c>
      <c r="G54" s="25">
        <f t="shared" si="0"/>
        <v>0</v>
      </c>
      <c r="H54" s="25"/>
    </row>
    <row r="55" spans="2:8" ht="14.25">
      <c r="B55" s="36"/>
      <c r="C55" s="21" t="s">
        <v>61</v>
      </c>
      <c r="D55" s="19"/>
      <c r="E55" s="16">
        <f xml:space="preserve"> +E47 - E54</f>
        <v>0</v>
      </c>
      <c r="F55" s="20">
        <f xml:space="preserve"> +F47 - F54</f>
        <v>0</v>
      </c>
      <c r="G55" s="20">
        <f t="shared" si="0"/>
        <v>0</v>
      </c>
      <c r="H55" s="20"/>
    </row>
    <row r="56" spans="2:8" ht="14.25">
      <c r="B56" s="26" t="s">
        <v>62</v>
      </c>
      <c r="C56" s="27"/>
      <c r="D56" s="28"/>
      <c r="E56" s="9">
        <v>683096</v>
      </c>
      <c r="F56" s="29"/>
      <c r="G56" s="29">
        <f>E56 + E57</f>
        <v>683096</v>
      </c>
      <c r="H56" s="29"/>
    </row>
    <row r="57" spans="2:8" ht="14.25">
      <c r="B57" s="30"/>
      <c r="C57" s="31"/>
      <c r="D57" s="32"/>
      <c r="E57" s="14"/>
      <c r="F57" s="33"/>
      <c r="G57" s="33"/>
      <c r="H57" s="33"/>
    </row>
    <row r="58" spans="2:8" ht="14.25">
      <c r="B58" s="21" t="s">
        <v>63</v>
      </c>
      <c r="C58" s="18"/>
      <c r="D58" s="19"/>
      <c r="E58" s="16">
        <f xml:space="preserve"> +E26 +E39 +E55 - (E56 + E57)</f>
        <v>0</v>
      </c>
      <c r="F58" s="20">
        <f xml:space="preserve"> +F26 +F39 +F55 - (F56 + F57)</f>
        <v>70176664</v>
      </c>
      <c r="G58" s="20">
        <f t="shared" si="0"/>
        <v>-70176664</v>
      </c>
      <c r="H58" s="20"/>
    </row>
    <row r="59" spans="2:8" ht="14.25">
      <c r="B59" s="21" t="s">
        <v>64</v>
      </c>
      <c r="C59" s="18"/>
      <c r="D59" s="19"/>
      <c r="E59" s="16"/>
      <c r="F59" s="20">
        <v>0</v>
      </c>
      <c r="G59" s="20">
        <f t="shared" si="0"/>
        <v>0</v>
      </c>
      <c r="H59" s="20"/>
    </row>
    <row r="60" spans="2:8" ht="14.25">
      <c r="B60" s="21" t="s">
        <v>65</v>
      </c>
      <c r="C60" s="18"/>
      <c r="D60" s="19"/>
      <c r="E60" s="16">
        <f xml:space="preserve"> +E58 +E59</f>
        <v>0</v>
      </c>
      <c r="F60" s="20">
        <f xml:space="preserve"> +F58 +F59</f>
        <v>70176664</v>
      </c>
      <c r="G60" s="20">
        <f t="shared" si="0"/>
        <v>-70176664</v>
      </c>
      <c r="H60" s="20"/>
    </row>
  </sheetData>
  <mergeCells count="12">
    <mergeCell ref="B3:H3"/>
    <mergeCell ref="B5:H5"/>
    <mergeCell ref="B7:D7"/>
    <mergeCell ref="B8:B26"/>
    <mergeCell ref="C8:C15"/>
    <mergeCell ref="C16:C25"/>
    <mergeCell ref="B27:B39"/>
    <mergeCell ref="C27:C32"/>
    <mergeCell ref="C33:C38"/>
    <mergeCell ref="B40:B55"/>
    <mergeCell ref="C40:C47"/>
    <mergeCell ref="C48:C54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57"/>
      <c r="C1" s="57"/>
      <c r="D1" s="57"/>
      <c r="E1" s="57"/>
      <c r="F1" s="57"/>
      <c r="G1" s="57"/>
    </row>
    <row r="2" spans="2:7" ht="21">
      <c r="B2" s="5"/>
      <c r="C2" s="5"/>
      <c r="D2" s="5"/>
      <c r="E2" s="3"/>
      <c r="F2" s="3"/>
      <c r="G2" s="4" t="s">
        <v>139</v>
      </c>
    </row>
    <row r="3" spans="2:7" ht="21">
      <c r="B3" s="37" t="s">
        <v>138</v>
      </c>
      <c r="C3" s="37"/>
      <c r="D3" s="37"/>
      <c r="E3" s="37"/>
      <c r="F3" s="37"/>
      <c r="G3" s="37"/>
    </row>
    <row r="4" spans="2:7" ht="14.25">
      <c r="B4" s="56"/>
      <c r="C4" s="56"/>
      <c r="D4" s="56"/>
      <c r="E4" s="56"/>
      <c r="F4" s="56"/>
      <c r="G4" s="3"/>
    </row>
    <row r="5" spans="2:7" ht="21">
      <c r="B5" s="38" t="s">
        <v>137</v>
      </c>
      <c r="C5" s="38"/>
      <c r="D5" s="38"/>
      <c r="E5" s="38"/>
      <c r="F5" s="38"/>
      <c r="G5" s="38"/>
    </row>
    <row r="6" spans="2:7" ht="15.75">
      <c r="B6" s="6"/>
      <c r="C6" s="6"/>
      <c r="D6" s="6"/>
      <c r="E6" s="6"/>
      <c r="F6" s="3"/>
      <c r="G6" s="6" t="s">
        <v>136</v>
      </c>
    </row>
    <row r="7" spans="2:7" ht="14.25">
      <c r="B7" s="39" t="s">
        <v>4</v>
      </c>
      <c r="C7" s="39"/>
      <c r="D7" s="39"/>
      <c r="E7" s="7" t="s">
        <v>135</v>
      </c>
      <c r="F7" s="7" t="s">
        <v>134</v>
      </c>
      <c r="G7" s="7" t="s">
        <v>133</v>
      </c>
    </row>
    <row r="8" spans="2:7" ht="14.25">
      <c r="B8" s="52" t="s">
        <v>132</v>
      </c>
      <c r="C8" s="52" t="s">
        <v>91</v>
      </c>
      <c r="D8" s="55" t="s">
        <v>131</v>
      </c>
      <c r="E8" s="54">
        <v>9725288</v>
      </c>
      <c r="F8" s="9"/>
      <c r="G8" s="54">
        <f>E8-F8</f>
        <v>9725288</v>
      </c>
    </row>
    <row r="9" spans="2:7" ht="14.25">
      <c r="B9" s="50"/>
      <c r="C9" s="50"/>
      <c r="D9" s="51" t="s">
        <v>130</v>
      </c>
      <c r="E9" s="23">
        <v>45162661</v>
      </c>
      <c r="F9" s="12"/>
      <c r="G9" s="23">
        <f>E9-F9</f>
        <v>45162661</v>
      </c>
    </row>
    <row r="10" spans="2:7" ht="14.25">
      <c r="B10" s="50"/>
      <c r="C10" s="50"/>
      <c r="D10" s="51" t="s">
        <v>129</v>
      </c>
      <c r="E10" s="23">
        <v>69702399</v>
      </c>
      <c r="F10" s="12"/>
      <c r="G10" s="23">
        <f>E10-F10</f>
        <v>69702399</v>
      </c>
    </row>
    <row r="11" spans="2:7" ht="14.25">
      <c r="B11" s="50"/>
      <c r="C11" s="50"/>
      <c r="D11" s="51" t="s">
        <v>128</v>
      </c>
      <c r="E11" s="23">
        <v>0</v>
      </c>
      <c r="F11" s="14"/>
      <c r="G11" s="23">
        <f>E11-F11</f>
        <v>0</v>
      </c>
    </row>
    <row r="12" spans="2:7" ht="14.25">
      <c r="B12" s="50"/>
      <c r="C12" s="48"/>
      <c r="D12" s="49" t="s">
        <v>127</v>
      </c>
      <c r="E12" s="25">
        <f>+E8+E9+E10+E11</f>
        <v>124590348</v>
      </c>
      <c r="F12" s="16">
        <f>+F8+F9+F10+F11</f>
        <v>0</v>
      </c>
      <c r="G12" s="25">
        <f>E12-F12</f>
        <v>124590348</v>
      </c>
    </row>
    <row r="13" spans="2:7" ht="14.25">
      <c r="B13" s="50"/>
      <c r="C13" s="52" t="s">
        <v>83</v>
      </c>
      <c r="D13" s="51" t="s">
        <v>126</v>
      </c>
      <c r="E13" s="23">
        <v>32460290</v>
      </c>
      <c r="F13" s="9"/>
      <c r="G13" s="23">
        <f>E13-F13</f>
        <v>32460290</v>
      </c>
    </row>
    <row r="14" spans="2:7" ht="14.25">
      <c r="B14" s="50"/>
      <c r="C14" s="50"/>
      <c r="D14" s="51" t="s">
        <v>125</v>
      </c>
      <c r="E14" s="23">
        <v>3222853</v>
      </c>
      <c r="F14" s="12"/>
      <c r="G14" s="23">
        <f>E14-F14</f>
        <v>3222853</v>
      </c>
    </row>
    <row r="15" spans="2:7" ht="14.25">
      <c r="B15" s="50"/>
      <c r="C15" s="50"/>
      <c r="D15" s="51" t="s">
        <v>124</v>
      </c>
      <c r="E15" s="23">
        <v>7228222</v>
      </c>
      <c r="F15" s="12"/>
      <c r="G15" s="23">
        <f>E15-F15</f>
        <v>7228222</v>
      </c>
    </row>
    <row r="16" spans="2:7" ht="14.25">
      <c r="B16" s="50"/>
      <c r="C16" s="50"/>
      <c r="D16" s="51" t="s">
        <v>123</v>
      </c>
      <c r="E16" s="23">
        <v>10601439</v>
      </c>
      <c r="F16" s="12"/>
      <c r="G16" s="23">
        <f>E16-F16</f>
        <v>10601439</v>
      </c>
    </row>
    <row r="17" spans="2:7" ht="14.25">
      <c r="B17" s="50"/>
      <c r="C17" s="50"/>
      <c r="D17" s="51" t="s">
        <v>122</v>
      </c>
      <c r="E17" s="23">
        <v>0</v>
      </c>
      <c r="F17" s="12"/>
      <c r="G17" s="23">
        <f>E17-F17</f>
        <v>0</v>
      </c>
    </row>
    <row r="18" spans="2:7" ht="14.25">
      <c r="B18" s="50"/>
      <c r="C18" s="50"/>
      <c r="D18" s="51" t="s">
        <v>25</v>
      </c>
      <c r="E18" s="23">
        <v>0</v>
      </c>
      <c r="F18" s="12"/>
      <c r="G18" s="23">
        <f>E18-F18</f>
        <v>0</v>
      </c>
    </row>
    <row r="19" spans="2:7" ht="14.25">
      <c r="B19" s="50"/>
      <c r="C19" s="50"/>
      <c r="D19" s="51" t="s">
        <v>121</v>
      </c>
      <c r="E19" s="23">
        <v>2809557</v>
      </c>
      <c r="F19" s="12"/>
      <c r="G19" s="23">
        <f>E19-F19</f>
        <v>2809557</v>
      </c>
    </row>
    <row r="20" spans="2:7" ht="14.25">
      <c r="B20" s="50"/>
      <c r="C20" s="50"/>
      <c r="D20" s="51" t="s">
        <v>120</v>
      </c>
      <c r="E20" s="23">
        <v>0</v>
      </c>
      <c r="F20" s="12"/>
      <c r="G20" s="23">
        <f>E20-F20</f>
        <v>0</v>
      </c>
    </row>
    <row r="21" spans="2:7" ht="14.25">
      <c r="B21" s="50"/>
      <c r="C21" s="50"/>
      <c r="D21" s="51" t="s">
        <v>119</v>
      </c>
      <c r="E21" s="23">
        <v>0</v>
      </c>
      <c r="F21" s="12"/>
      <c r="G21" s="23">
        <f>E21-F21</f>
        <v>0</v>
      </c>
    </row>
    <row r="22" spans="2:7" ht="14.25">
      <c r="B22" s="50"/>
      <c r="C22" s="50"/>
      <c r="D22" s="51" t="s">
        <v>118</v>
      </c>
      <c r="E22" s="23">
        <v>0</v>
      </c>
      <c r="F22" s="12"/>
      <c r="G22" s="23">
        <f>E22-F22</f>
        <v>0</v>
      </c>
    </row>
    <row r="23" spans="2:7" ht="14.25">
      <c r="B23" s="50"/>
      <c r="C23" s="50"/>
      <c r="D23" s="51" t="s">
        <v>117</v>
      </c>
      <c r="E23" s="23">
        <v>0</v>
      </c>
      <c r="F23" s="14"/>
      <c r="G23" s="23">
        <f>E23-F23</f>
        <v>0</v>
      </c>
    </row>
    <row r="24" spans="2:7" ht="14.25">
      <c r="B24" s="50"/>
      <c r="C24" s="48"/>
      <c r="D24" s="49" t="s">
        <v>116</v>
      </c>
      <c r="E24" s="25">
        <f>+E13+E14+E15+E16+E17+E18+E19+E20+E21+E22+E23</f>
        <v>56322361</v>
      </c>
      <c r="F24" s="16">
        <f>+F13+F14+F15+F16+F17+F18+F19+F20+F21+F22+F23</f>
        <v>0</v>
      </c>
      <c r="G24" s="25">
        <f>E24-F24</f>
        <v>56322361</v>
      </c>
    </row>
    <row r="25" spans="2:7" ht="14.25">
      <c r="B25" s="48"/>
      <c r="C25" s="21" t="s">
        <v>115</v>
      </c>
      <c r="D25" s="19"/>
      <c r="E25" s="20">
        <f xml:space="preserve"> +E12 - E24</f>
        <v>68267987</v>
      </c>
      <c r="F25" s="16">
        <f xml:space="preserve"> +F12 - F24</f>
        <v>0</v>
      </c>
      <c r="G25" s="20">
        <f>E25-F25</f>
        <v>68267987</v>
      </c>
    </row>
    <row r="26" spans="2:7" ht="14.25">
      <c r="B26" s="52" t="s">
        <v>114</v>
      </c>
      <c r="C26" s="52" t="s">
        <v>91</v>
      </c>
      <c r="D26" s="51" t="s">
        <v>113</v>
      </c>
      <c r="E26" s="23">
        <v>0</v>
      </c>
      <c r="F26" s="9"/>
      <c r="G26" s="23">
        <f>E26-F26</f>
        <v>0</v>
      </c>
    </row>
    <row r="27" spans="2:7" ht="14.25">
      <c r="B27" s="50"/>
      <c r="C27" s="50"/>
      <c r="D27" s="51" t="s">
        <v>112</v>
      </c>
      <c r="E27" s="23">
        <v>123</v>
      </c>
      <c r="F27" s="12"/>
      <c r="G27" s="23">
        <f>E27-F27</f>
        <v>123</v>
      </c>
    </row>
    <row r="28" spans="2:7" ht="14.25">
      <c r="B28" s="50"/>
      <c r="C28" s="50"/>
      <c r="D28" s="51" t="s">
        <v>111</v>
      </c>
      <c r="E28" s="23">
        <v>0</v>
      </c>
      <c r="F28" s="12"/>
      <c r="G28" s="23">
        <f>E28-F28</f>
        <v>0</v>
      </c>
    </row>
    <row r="29" spans="2:7" ht="14.25">
      <c r="B29" s="50"/>
      <c r="C29" s="50"/>
      <c r="D29" s="51" t="s">
        <v>110</v>
      </c>
      <c r="E29" s="23">
        <v>0</v>
      </c>
      <c r="F29" s="12"/>
      <c r="G29" s="23">
        <f>E29-F29</f>
        <v>0</v>
      </c>
    </row>
    <row r="30" spans="2:7" ht="14.25">
      <c r="B30" s="50"/>
      <c r="C30" s="50"/>
      <c r="D30" s="51" t="s">
        <v>109</v>
      </c>
      <c r="E30" s="23">
        <v>0</v>
      </c>
      <c r="F30" s="12"/>
      <c r="G30" s="23">
        <f>E30-F30</f>
        <v>0</v>
      </c>
    </row>
    <row r="31" spans="2:7" ht="14.25">
      <c r="B31" s="50"/>
      <c r="C31" s="50"/>
      <c r="D31" s="51" t="s">
        <v>108</v>
      </c>
      <c r="E31" s="23">
        <v>0</v>
      </c>
      <c r="F31" s="12"/>
      <c r="G31" s="23">
        <f>E31-F31</f>
        <v>0</v>
      </c>
    </row>
    <row r="32" spans="2:7" ht="14.25">
      <c r="B32" s="50"/>
      <c r="C32" s="50"/>
      <c r="D32" s="51" t="s">
        <v>107</v>
      </c>
      <c r="E32" s="23">
        <v>0</v>
      </c>
      <c r="F32" s="12"/>
      <c r="G32" s="23">
        <f>E32-F32</f>
        <v>0</v>
      </c>
    </row>
    <row r="33" spans="2:7" ht="14.25">
      <c r="B33" s="50"/>
      <c r="C33" s="50"/>
      <c r="D33" s="51" t="s">
        <v>106</v>
      </c>
      <c r="E33" s="23">
        <v>0</v>
      </c>
      <c r="F33" s="12"/>
      <c r="G33" s="23">
        <f>E33-F33</f>
        <v>0</v>
      </c>
    </row>
    <row r="34" spans="2:7" ht="14.25">
      <c r="B34" s="50"/>
      <c r="C34" s="50"/>
      <c r="D34" s="51" t="s">
        <v>105</v>
      </c>
      <c r="E34" s="23">
        <v>388716</v>
      </c>
      <c r="F34" s="14"/>
      <c r="G34" s="23">
        <f>E34-F34</f>
        <v>388716</v>
      </c>
    </row>
    <row r="35" spans="2:7" ht="14.25">
      <c r="B35" s="50"/>
      <c r="C35" s="48"/>
      <c r="D35" s="49" t="s">
        <v>104</v>
      </c>
      <c r="E35" s="25">
        <f>+E26+E27+E28+E29+E30+E31+E32+E33+E34</f>
        <v>388839</v>
      </c>
      <c r="F35" s="16">
        <f>+F26+F27+F28+F29+F30+F31+F32+F33+F34</f>
        <v>0</v>
      </c>
      <c r="G35" s="25">
        <f>E35-F35</f>
        <v>388839</v>
      </c>
    </row>
    <row r="36" spans="2:7" ht="14.25">
      <c r="B36" s="50"/>
      <c r="C36" s="52" t="s">
        <v>83</v>
      </c>
      <c r="D36" s="51" t="s">
        <v>103</v>
      </c>
      <c r="E36" s="23">
        <v>0</v>
      </c>
      <c r="F36" s="9"/>
      <c r="G36" s="23">
        <f>E36-F36</f>
        <v>0</v>
      </c>
    </row>
    <row r="37" spans="2:7" ht="14.25">
      <c r="B37" s="50"/>
      <c r="C37" s="50"/>
      <c r="D37" s="51" t="s">
        <v>102</v>
      </c>
      <c r="E37" s="23">
        <v>0</v>
      </c>
      <c r="F37" s="12"/>
      <c r="G37" s="23">
        <f>E37-F37</f>
        <v>0</v>
      </c>
    </row>
    <row r="38" spans="2:7" ht="14.25">
      <c r="B38" s="50"/>
      <c r="C38" s="50"/>
      <c r="D38" s="51" t="s">
        <v>101</v>
      </c>
      <c r="E38" s="23">
        <v>0</v>
      </c>
      <c r="F38" s="12"/>
      <c r="G38" s="23">
        <f>E38-F38</f>
        <v>0</v>
      </c>
    </row>
    <row r="39" spans="2:7" ht="14.25">
      <c r="B39" s="50"/>
      <c r="C39" s="50"/>
      <c r="D39" s="51" t="s">
        <v>100</v>
      </c>
      <c r="E39" s="23">
        <v>0</v>
      </c>
      <c r="F39" s="12"/>
      <c r="G39" s="23">
        <f>E39-F39</f>
        <v>0</v>
      </c>
    </row>
    <row r="40" spans="2:7" ht="14.25">
      <c r="B40" s="50"/>
      <c r="C40" s="50"/>
      <c r="D40" s="51" t="s">
        <v>99</v>
      </c>
      <c r="E40" s="23">
        <v>0</v>
      </c>
      <c r="F40" s="12"/>
      <c r="G40" s="23">
        <f>E40-F40</f>
        <v>0</v>
      </c>
    </row>
    <row r="41" spans="2:7" ht="14.25">
      <c r="B41" s="50"/>
      <c r="C41" s="50"/>
      <c r="D41" s="51" t="s">
        <v>98</v>
      </c>
      <c r="E41" s="23">
        <v>0</v>
      </c>
      <c r="F41" s="12"/>
      <c r="G41" s="23">
        <f>E41-F41</f>
        <v>0</v>
      </c>
    </row>
    <row r="42" spans="2:7" ht="14.25">
      <c r="B42" s="50"/>
      <c r="C42" s="50"/>
      <c r="D42" s="51" t="s">
        <v>97</v>
      </c>
      <c r="E42" s="23">
        <v>0</v>
      </c>
      <c r="F42" s="12"/>
      <c r="G42" s="23">
        <f>E42-F42</f>
        <v>0</v>
      </c>
    </row>
    <row r="43" spans="2:7" ht="14.25">
      <c r="B43" s="50"/>
      <c r="C43" s="50"/>
      <c r="D43" s="51" t="s">
        <v>96</v>
      </c>
      <c r="E43" s="23">
        <v>1000</v>
      </c>
      <c r="F43" s="14"/>
      <c r="G43" s="23">
        <f>E43-F43</f>
        <v>1000</v>
      </c>
    </row>
    <row r="44" spans="2:7" ht="14.25">
      <c r="B44" s="50"/>
      <c r="C44" s="48"/>
      <c r="D44" s="49" t="s">
        <v>95</v>
      </c>
      <c r="E44" s="25">
        <f>+E36+E37+E38+E39+E40+E41+E42+E43</f>
        <v>1000</v>
      </c>
      <c r="F44" s="16">
        <f>+F36+F37+F38+F39+F40+F41+F42+F43</f>
        <v>0</v>
      </c>
      <c r="G44" s="25">
        <f>E44-F44</f>
        <v>1000</v>
      </c>
    </row>
    <row r="45" spans="2:7" ht="14.25">
      <c r="B45" s="48"/>
      <c r="C45" s="21" t="s">
        <v>94</v>
      </c>
      <c r="D45" s="32"/>
      <c r="E45" s="53">
        <f xml:space="preserve"> +E35 - E44</f>
        <v>387839</v>
      </c>
      <c r="F45" s="16">
        <f xml:space="preserve"> +F35 - F44</f>
        <v>0</v>
      </c>
      <c r="G45" s="53">
        <f>E45-F45</f>
        <v>387839</v>
      </c>
    </row>
    <row r="46" spans="2:7" ht="14.25">
      <c r="B46" s="21" t="s">
        <v>93</v>
      </c>
      <c r="C46" s="18"/>
      <c r="D46" s="19"/>
      <c r="E46" s="20">
        <f xml:space="preserve"> +E25 +E45</f>
        <v>68655826</v>
      </c>
      <c r="F46" s="16">
        <f xml:space="preserve"> +F25 +F45</f>
        <v>0</v>
      </c>
      <c r="G46" s="20">
        <f>E46-F46</f>
        <v>68655826</v>
      </c>
    </row>
    <row r="47" spans="2:7" ht="14.25">
      <c r="B47" s="52" t="s">
        <v>92</v>
      </c>
      <c r="C47" s="52" t="s">
        <v>91</v>
      </c>
      <c r="D47" s="51" t="s">
        <v>90</v>
      </c>
      <c r="E47" s="23">
        <v>360000</v>
      </c>
      <c r="F47" s="9"/>
      <c r="G47" s="23">
        <f>E47-F47</f>
        <v>360000</v>
      </c>
    </row>
    <row r="48" spans="2:7" ht="14.25">
      <c r="B48" s="50"/>
      <c r="C48" s="50"/>
      <c r="D48" s="51" t="s">
        <v>89</v>
      </c>
      <c r="E48" s="23">
        <v>0</v>
      </c>
      <c r="F48" s="12"/>
      <c r="G48" s="23">
        <f>E48-F48</f>
        <v>0</v>
      </c>
    </row>
    <row r="49" spans="2:7" ht="14.25">
      <c r="B49" s="50"/>
      <c r="C49" s="50"/>
      <c r="D49" s="51" t="s">
        <v>88</v>
      </c>
      <c r="E49" s="23">
        <v>0</v>
      </c>
      <c r="F49" s="12"/>
      <c r="G49" s="23">
        <f>E49-F49</f>
        <v>0</v>
      </c>
    </row>
    <row r="50" spans="2:7" ht="14.25">
      <c r="B50" s="50"/>
      <c r="C50" s="50"/>
      <c r="D50" s="51" t="s">
        <v>87</v>
      </c>
      <c r="E50" s="23">
        <v>133858623</v>
      </c>
      <c r="F50" s="12"/>
      <c r="G50" s="23">
        <f>E50-F50</f>
        <v>133858623</v>
      </c>
    </row>
    <row r="51" spans="2:7" ht="14.25">
      <c r="B51" s="50"/>
      <c r="C51" s="50"/>
      <c r="D51" s="51" t="s">
        <v>86</v>
      </c>
      <c r="E51" s="23">
        <v>0</v>
      </c>
      <c r="F51" s="12"/>
      <c r="G51" s="23">
        <f>E51-F51</f>
        <v>0</v>
      </c>
    </row>
    <row r="52" spans="2:7" ht="14.25">
      <c r="B52" s="50"/>
      <c r="C52" s="50"/>
      <c r="D52" s="51" t="s">
        <v>85</v>
      </c>
      <c r="E52" s="23">
        <v>0</v>
      </c>
      <c r="F52" s="14"/>
      <c r="G52" s="23">
        <f>E52-F52</f>
        <v>0</v>
      </c>
    </row>
    <row r="53" spans="2:7" ht="14.25">
      <c r="B53" s="50"/>
      <c r="C53" s="48"/>
      <c r="D53" s="49" t="s">
        <v>84</v>
      </c>
      <c r="E53" s="25">
        <f>+E47+E48+E49+E50+E51+E52</f>
        <v>134218623</v>
      </c>
      <c r="F53" s="16">
        <f>+F47+F48+F49+F50+F51+F52</f>
        <v>0</v>
      </c>
      <c r="G53" s="25">
        <f>E53-F53</f>
        <v>134218623</v>
      </c>
    </row>
    <row r="54" spans="2:7" ht="14.25">
      <c r="B54" s="50"/>
      <c r="C54" s="52" t="s">
        <v>83</v>
      </c>
      <c r="D54" s="51" t="s">
        <v>82</v>
      </c>
      <c r="E54" s="23">
        <v>161726070</v>
      </c>
      <c r="F54" s="9"/>
      <c r="G54" s="23">
        <f>E54-F54</f>
        <v>161726070</v>
      </c>
    </row>
    <row r="55" spans="2:7" ht="14.25">
      <c r="B55" s="50"/>
      <c r="C55" s="50"/>
      <c r="D55" s="51" t="s">
        <v>81</v>
      </c>
      <c r="E55" s="23">
        <v>0</v>
      </c>
      <c r="F55" s="12"/>
      <c r="G55" s="23">
        <f>E55-F55</f>
        <v>0</v>
      </c>
    </row>
    <row r="56" spans="2:7" ht="14.25">
      <c r="B56" s="50"/>
      <c r="C56" s="50"/>
      <c r="D56" s="51" t="s">
        <v>80</v>
      </c>
      <c r="E56" s="23">
        <v>1</v>
      </c>
      <c r="F56" s="12"/>
      <c r="G56" s="23">
        <f>E56-F56</f>
        <v>1</v>
      </c>
    </row>
    <row r="57" spans="2:7" ht="14.25">
      <c r="B57" s="50"/>
      <c r="C57" s="50"/>
      <c r="D57" s="51" t="s">
        <v>79</v>
      </c>
      <c r="E57" s="23">
        <v>0</v>
      </c>
      <c r="F57" s="12"/>
      <c r="G57" s="23">
        <f>E57-F57</f>
        <v>0</v>
      </c>
    </row>
    <row r="58" spans="2:7" ht="14.25">
      <c r="B58" s="50"/>
      <c r="C58" s="50"/>
      <c r="D58" s="51" t="s">
        <v>78</v>
      </c>
      <c r="E58" s="23">
        <v>0</v>
      </c>
      <c r="F58" s="12"/>
      <c r="G58" s="23">
        <f>E58-F58</f>
        <v>0</v>
      </c>
    </row>
    <row r="59" spans="2:7" ht="14.25">
      <c r="B59" s="50"/>
      <c r="C59" s="50"/>
      <c r="D59" s="51" t="s">
        <v>77</v>
      </c>
      <c r="E59" s="23">
        <v>0</v>
      </c>
      <c r="F59" s="12"/>
      <c r="G59" s="23">
        <f>E59-F59</f>
        <v>0</v>
      </c>
    </row>
    <row r="60" spans="2:7" ht="14.25">
      <c r="B60" s="50"/>
      <c r="C60" s="50"/>
      <c r="D60" s="51" t="s">
        <v>76</v>
      </c>
      <c r="E60" s="23">
        <v>0</v>
      </c>
      <c r="F60" s="14"/>
      <c r="G60" s="23">
        <f>E60-F60</f>
        <v>0</v>
      </c>
    </row>
    <row r="61" spans="2:7" ht="14.25">
      <c r="B61" s="50"/>
      <c r="C61" s="48"/>
      <c r="D61" s="49" t="s">
        <v>75</v>
      </c>
      <c r="E61" s="25">
        <f>+E54+E55+E56+E57+E58+E59+E60</f>
        <v>161726071</v>
      </c>
      <c r="F61" s="16">
        <f>+F54+F55+F56+F57+F58+F59+F60</f>
        <v>0</v>
      </c>
      <c r="G61" s="25">
        <f>E61-F61</f>
        <v>161726071</v>
      </c>
    </row>
    <row r="62" spans="2:7" ht="14.25">
      <c r="B62" s="48"/>
      <c r="C62" s="26" t="s">
        <v>74</v>
      </c>
      <c r="D62" s="47"/>
      <c r="E62" s="46">
        <f xml:space="preserve"> +E53 - E61</f>
        <v>-27507448</v>
      </c>
      <c r="F62" s="16">
        <f xml:space="preserve"> +F53 - F61</f>
        <v>0</v>
      </c>
      <c r="G62" s="46">
        <f>E62-F62</f>
        <v>-27507448</v>
      </c>
    </row>
    <row r="63" spans="2:7" ht="14.25">
      <c r="B63" s="21" t="s">
        <v>73</v>
      </c>
      <c r="C63" s="42"/>
      <c r="D63" s="41"/>
      <c r="E63" s="40">
        <f xml:space="preserve"> +E46 +E62</f>
        <v>41148378</v>
      </c>
      <c r="F63" s="16">
        <f xml:space="preserve"> +F46 +F62</f>
        <v>0</v>
      </c>
      <c r="G63" s="40">
        <f>E63-F63</f>
        <v>41148378</v>
      </c>
    </row>
    <row r="64" spans="2:7" ht="14.25">
      <c r="B64" s="45" t="s">
        <v>72</v>
      </c>
      <c r="C64" s="42" t="s">
        <v>71</v>
      </c>
      <c r="D64" s="41"/>
      <c r="E64" s="40">
        <v>0</v>
      </c>
      <c r="F64" s="16"/>
      <c r="G64" s="40">
        <f>E64-F64</f>
        <v>0</v>
      </c>
    </row>
    <row r="65" spans="2:7" ht="14.25">
      <c r="B65" s="44"/>
      <c r="C65" s="42" t="s">
        <v>70</v>
      </c>
      <c r="D65" s="41"/>
      <c r="E65" s="40">
        <f xml:space="preserve"> +E63 +E64</f>
        <v>41148378</v>
      </c>
      <c r="F65" s="16">
        <f xml:space="preserve"> +F63 +F64</f>
        <v>0</v>
      </c>
      <c r="G65" s="40">
        <f>E65-F65</f>
        <v>41148378</v>
      </c>
    </row>
    <row r="66" spans="2:7" ht="14.25">
      <c r="B66" s="44"/>
      <c r="C66" s="42" t="s">
        <v>69</v>
      </c>
      <c r="D66" s="41"/>
      <c r="E66" s="40">
        <v>0</v>
      </c>
      <c r="F66" s="16"/>
      <c r="G66" s="40">
        <f>E66-F66</f>
        <v>0</v>
      </c>
    </row>
    <row r="67" spans="2:7" ht="14.25">
      <c r="B67" s="44"/>
      <c r="C67" s="42" t="s">
        <v>68</v>
      </c>
      <c r="D67" s="41"/>
      <c r="E67" s="40">
        <v>0</v>
      </c>
      <c r="F67" s="16"/>
      <c r="G67" s="40">
        <f>E67-F67</f>
        <v>0</v>
      </c>
    </row>
    <row r="68" spans="2:7" ht="14.25">
      <c r="B68" s="44"/>
      <c r="C68" s="42" t="s">
        <v>67</v>
      </c>
      <c r="D68" s="41"/>
      <c r="E68" s="40">
        <v>0</v>
      </c>
      <c r="F68" s="16"/>
      <c r="G68" s="40">
        <f>E68-F68</f>
        <v>0</v>
      </c>
    </row>
    <row r="69" spans="2:7" ht="14.25">
      <c r="B69" s="43"/>
      <c r="C69" s="42" t="s">
        <v>66</v>
      </c>
      <c r="D69" s="41"/>
      <c r="E69" s="40">
        <f xml:space="preserve"> +E65 +E66 +E67 - E68</f>
        <v>41148378</v>
      </c>
      <c r="F69" s="16">
        <f xml:space="preserve"> +F65 +F66 +F67 - F68</f>
        <v>0</v>
      </c>
      <c r="G69" s="40">
        <f>E69-F69</f>
        <v>41148378</v>
      </c>
    </row>
  </sheetData>
  <mergeCells count="13">
    <mergeCell ref="B64:B69"/>
    <mergeCell ref="B26:B45"/>
    <mergeCell ref="C26:C35"/>
    <mergeCell ref="C36:C44"/>
    <mergeCell ref="B47:B62"/>
    <mergeCell ref="C47:C53"/>
    <mergeCell ref="C54:C61"/>
    <mergeCell ref="B3:G3"/>
    <mergeCell ref="B5:G5"/>
    <mergeCell ref="B7:D7"/>
    <mergeCell ref="B8:B25"/>
    <mergeCell ref="C8:C12"/>
    <mergeCell ref="C13:C24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第一号第一様式</vt:lpstr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Desk01</cp:lastModifiedBy>
  <dcterms:created xsi:type="dcterms:W3CDTF">2019-07-19T06:26:07Z</dcterms:created>
  <dcterms:modified xsi:type="dcterms:W3CDTF">2019-09-09T01:35:24Z</dcterms:modified>
</cp:coreProperties>
</file>