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209"/>
  <workbookPr codeName="ThisWorkbook"/>
  <mc:AlternateContent xmlns:mc="http://schemas.openxmlformats.org/markup-compatibility/2006">
    <mc:Choice Requires="x15">
      <x15ac:absPath xmlns:x15ac="http://schemas.microsoft.com/office/spreadsheetml/2010/11/ac" url="/Users/NakaiHiroshi1/Desktop/日本財団/"/>
    </mc:Choice>
  </mc:AlternateContent>
  <workbookProtection workbookPassword="A9FE" lockStructure="1"/>
  <bookViews>
    <workbookView xWindow="0" yWindow="460" windowWidth="38400" windowHeight="20280" activeTab="1"/>
  </bookViews>
  <sheets>
    <sheet name="収支予算等入力例" sheetId="28" r:id="rId1"/>
    <sheet name="収支予算等入力フォーム" sheetId="30" r:id="rId2"/>
    <sheet name="申請準備ワークシート記入例" sheetId="32" r:id="rId3"/>
    <sheet name="申請準備ワークシート入力フォーム" sheetId="31" r:id="rId4"/>
  </sheets>
  <definedNames>
    <definedName name="_xlnm.Print_Area" localSheetId="1">収支予算等入力フォーム!$A$1:$N$122</definedName>
    <definedName name="_xlnm.Print_Area" localSheetId="0">収支予算等入力例!$A$1:$N$118</definedName>
    <definedName name="あなたのまちづくり">収支予算等入力フォーム!$U$2:$U$5</definedName>
    <definedName name="みんなのいのち">収支予算等入力フォーム!$V$2:$V$4</definedName>
    <definedName name="海と身近にふれあう">収支予算等入力フォーム!$S$2</definedName>
    <definedName name="海と船の研究">収支予算等入力フォーム!$P$2</definedName>
    <definedName name="海の安全・環境をまもる">収支予算等入力フォーム!$R$2</definedName>
    <definedName name="海をささえる人づくり">収支予算等入力フォーム!$Q$2</definedName>
    <definedName name="海洋教育の推進">収支予算等入力フォーム!$T$2</definedName>
    <definedName name="子ども・若者の未来">収支予算等入力フォーム!$W$2:$W$4</definedName>
    <definedName name="豊かな文化">収支予算等入力フォーム!$X$2:$X$4</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79" i="28" l="1"/>
  <c r="M84" i="28"/>
  <c r="M89" i="28"/>
  <c r="M94" i="28"/>
  <c r="F37" i="28"/>
  <c r="F36" i="28"/>
  <c r="F35" i="28"/>
  <c r="M50" i="28"/>
  <c r="M55" i="28"/>
  <c r="M61" i="28"/>
  <c r="M65" i="28"/>
  <c r="F34" i="28"/>
  <c r="M43" i="28"/>
  <c r="M49" i="28"/>
  <c r="M53" i="28"/>
  <c r="M54" i="28"/>
  <c r="M44" i="28"/>
  <c r="M45" i="28"/>
  <c r="M46" i="28"/>
  <c r="M47" i="28"/>
  <c r="M48" i="28"/>
  <c r="M51" i="28"/>
  <c r="M52" i="28"/>
  <c r="M56" i="28"/>
  <c r="M57" i="28"/>
  <c r="M58" i="28"/>
  <c r="M59" i="28"/>
  <c r="M60" i="28"/>
  <c r="M62" i="28"/>
  <c r="M63" i="28"/>
  <c r="M64" i="28"/>
  <c r="M66" i="28"/>
  <c r="M67" i="28"/>
  <c r="M68" i="28"/>
  <c r="M69" i="28"/>
  <c r="M70" i="28"/>
  <c r="M71" i="28"/>
  <c r="M72" i="28"/>
  <c r="M73" i="28"/>
  <c r="M74" i="28"/>
  <c r="M75" i="28"/>
  <c r="M76" i="28"/>
  <c r="M77" i="28"/>
  <c r="M78" i="28"/>
  <c r="M80" i="28"/>
  <c r="M81" i="28"/>
  <c r="M82" i="28"/>
  <c r="M83" i="28"/>
  <c r="M85" i="28"/>
  <c r="M86" i="28"/>
  <c r="M87" i="28"/>
  <c r="M88" i="28"/>
  <c r="M90" i="28"/>
  <c r="M91" i="28"/>
  <c r="M92" i="28"/>
  <c r="M93" i="28"/>
  <c r="M95" i="28"/>
  <c r="M96" i="28"/>
  <c r="M97" i="28"/>
  <c r="M98" i="28"/>
  <c r="B43" i="28"/>
  <c r="B48" i="28"/>
  <c r="B53" i="28"/>
  <c r="B58" i="28"/>
  <c r="B64" i="28"/>
  <c r="B69" i="28"/>
  <c r="B74" i="28"/>
  <c r="B79" i="28"/>
  <c r="B84" i="28"/>
  <c r="B89" i="28"/>
  <c r="B94" i="28"/>
  <c r="M99" i="28"/>
  <c r="M101" i="28"/>
  <c r="M100" i="28"/>
  <c r="F33" i="28"/>
  <c r="F32" i="28"/>
  <c r="M53" i="30"/>
  <c r="F32" i="30"/>
  <c r="G17" i="32"/>
  <c r="G16" i="32"/>
  <c r="G15" i="32"/>
  <c r="G17" i="31"/>
  <c r="G16" i="31"/>
  <c r="G15" i="31"/>
  <c r="M102" i="30"/>
  <c r="M101" i="30"/>
  <c r="M100" i="30"/>
  <c r="M99" i="30"/>
  <c r="M98" i="30"/>
  <c r="B98" i="30"/>
  <c r="M97" i="30"/>
  <c r="M96" i="30"/>
  <c r="M95" i="30"/>
  <c r="M94" i="30"/>
  <c r="M93" i="30"/>
  <c r="B93" i="30"/>
  <c r="M92" i="30"/>
  <c r="M91" i="30"/>
  <c r="M90" i="30"/>
  <c r="M89" i="30"/>
  <c r="M88" i="30"/>
  <c r="B88" i="30"/>
  <c r="M87" i="30"/>
  <c r="M86" i="30"/>
  <c r="M85" i="30"/>
  <c r="M84" i="30"/>
  <c r="M83" i="30"/>
  <c r="B83" i="30"/>
  <c r="M82" i="30"/>
  <c r="M81" i="30"/>
  <c r="M80" i="30"/>
  <c r="M79" i="30"/>
  <c r="M78" i="30"/>
  <c r="B78" i="30"/>
  <c r="M77" i="30"/>
  <c r="M76" i="30"/>
  <c r="M75" i="30"/>
  <c r="M74" i="30"/>
  <c r="M73" i="30"/>
  <c r="B73" i="30"/>
  <c r="M72" i="30"/>
  <c r="M71" i="30"/>
  <c r="M70" i="30"/>
  <c r="M69" i="30"/>
  <c r="M68" i="30"/>
  <c r="B68" i="30"/>
  <c r="M67" i="30"/>
  <c r="M66" i="30"/>
  <c r="M65" i="30"/>
  <c r="M63" i="30"/>
  <c r="M64" i="30"/>
  <c r="B63" i="30"/>
  <c r="M62" i="30"/>
  <c r="M61" i="30"/>
  <c r="M60" i="30"/>
  <c r="M59" i="30"/>
  <c r="M58" i="30"/>
  <c r="B58" i="30"/>
  <c r="M57" i="30"/>
  <c r="M56" i="30"/>
  <c r="M55" i="30"/>
  <c r="M54" i="30"/>
  <c r="B53" i="30"/>
  <c r="M52" i="30"/>
  <c r="M51" i="30"/>
  <c r="M50" i="30"/>
  <c r="M49" i="30"/>
  <c r="M48" i="30"/>
  <c r="M47" i="30"/>
  <c r="M46" i="30"/>
  <c r="M45" i="30"/>
  <c r="M44" i="30"/>
  <c r="M43" i="30"/>
  <c r="B43" i="30"/>
  <c r="F33" i="30"/>
  <c r="F35" i="30"/>
  <c r="F34" i="30"/>
  <c r="F36" i="30"/>
  <c r="F37" i="30"/>
  <c r="B38" i="28"/>
  <c r="L65" i="28"/>
  <c r="I65" i="28"/>
  <c r="F65" i="28"/>
  <c r="L60" i="28"/>
  <c r="I60" i="28"/>
  <c r="F60" i="28"/>
  <c r="L102" i="30"/>
  <c r="I102" i="30"/>
  <c r="F102" i="30"/>
  <c r="L101" i="30"/>
  <c r="I101" i="30"/>
  <c r="F101" i="30"/>
  <c r="L100" i="30"/>
  <c r="I100" i="30"/>
  <c r="F100" i="30"/>
  <c r="L99" i="30"/>
  <c r="I99" i="30"/>
  <c r="F99" i="30"/>
  <c r="L98" i="30"/>
  <c r="I98" i="30"/>
  <c r="F98" i="30"/>
  <c r="L97" i="30"/>
  <c r="I97" i="30"/>
  <c r="F97" i="30"/>
  <c r="L96" i="30"/>
  <c r="I96" i="30"/>
  <c r="F96" i="30"/>
  <c r="L95" i="30"/>
  <c r="I95" i="30"/>
  <c r="F95" i="30"/>
  <c r="L94" i="30"/>
  <c r="I94" i="30"/>
  <c r="F94" i="30"/>
  <c r="L93" i="30"/>
  <c r="I93" i="30"/>
  <c r="F93" i="30"/>
  <c r="L92" i="30"/>
  <c r="I92" i="30"/>
  <c r="F92" i="30"/>
  <c r="L91" i="30"/>
  <c r="I91" i="30"/>
  <c r="F91" i="30"/>
  <c r="L90" i="30"/>
  <c r="I90" i="30"/>
  <c r="F90" i="30"/>
  <c r="L89" i="30"/>
  <c r="I89" i="30"/>
  <c r="F89" i="30"/>
  <c r="L88" i="30"/>
  <c r="I88" i="30"/>
  <c r="F88" i="30"/>
  <c r="L87" i="30"/>
  <c r="I87" i="30"/>
  <c r="F87" i="30"/>
  <c r="L86" i="30"/>
  <c r="I86" i="30"/>
  <c r="F86" i="30"/>
  <c r="L85" i="30"/>
  <c r="I85" i="30"/>
  <c r="F85" i="30"/>
  <c r="L84" i="30"/>
  <c r="I84" i="30"/>
  <c r="F84" i="30"/>
  <c r="L83" i="30"/>
  <c r="I83" i="30"/>
  <c r="F83" i="30"/>
  <c r="L82" i="30"/>
  <c r="I82" i="30"/>
  <c r="F82" i="30"/>
  <c r="L81" i="30"/>
  <c r="I81" i="30"/>
  <c r="F81" i="30"/>
  <c r="L80" i="30"/>
  <c r="I80" i="30"/>
  <c r="F80" i="30"/>
  <c r="L79" i="30"/>
  <c r="I79" i="30"/>
  <c r="F79" i="30"/>
  <c r="L78" i="30"/>
  <c r="I78" i="30"/>
  <c r="F78" i="30"/>
  <c r="L77" i="30"/>
  <c r="I77" i="30"/>
  <c r="F77" i="30"/>
  <c r="L76" i="30"/>
  <c r="I76" i="30"/>
  <c r="F76" i="30"/>
  <c r="L75" i="30"/>
  <c r="I75" i="30"/>
  <c r="F75" i="30"/>
  <c r="L74" i="30"/>
  <c r="I74" i="30"/>
  <c r="F74" i="30"/>
  <c r="L73" i="30"/>
  <c r="I73" i="30"/>
  <c r="F73" i="30"/>
  <c r="L72" i="30"/>
  <c r="I72" i="30"/>
  <c r="F72" i="30"/>
  <c r="L71" i="30"/>
  <c r="I71" i="30"/>
  <c r="F71" i="30"/>
  <c r="L70" i="30"/>
  <c r="I70" i="30"/>
  <c r="F70" i="30"/>
  <c r="L69" i="30"/>
  <c r="I69" i="30"/>
  <c r="F69" i="30"/>
  <c r="L68" i="30"/>
  <c r="I68" i="30"/>
  <c r="F68" i="30"/>
  <c r="L67" i="30"/>
  <c r="I67" i="30"/>
  <c r="F67" i="30"/>
  <c r="L66" i="30"/>
  <c r="I66" i="30"/>
  <c r="F66" i="30"/>
  <c r="L65" i="30"/>
  <c r="I65" i="30"/>
  <c r="F65" i="30"/>
  <c r="L64" i="30"/>
  <c r="I64" i="30"/>
  <c r="F64" i="30"/>
  <c r="L63" i="30"/>
  <c r="I63" i="30"/>
  <c r="F63" i="30"/>
  <c r="L62" i="30"/>
  <c r="I62" i="30"/>
  <c r="F62" i="30"/>
  <c r="L61" i="30"/>
  <c r="I61" i="30"/>
  <c r="F61" i="30"/>
  <c r="L60" i="30"/>
  <c r="I60" i="30"/>
  <c r="F60" i="30"/>
  <c r="L59" i="30"/>
  <c r="I59" i="30"/>
  <c r="F59" i="30"/>
  <c r="L58" i="30"/>
  <c r="I58" i="30"/>
  <c r="F58" i="30"/>
  <c r="L57" i="30"/>
  <c r="I57" i="30"/>
  <c r="F57" i="30"/>
  <c r="L56" i="30"/>
  <c r="I56" i="30"/>
  <c r="F56" i="30"/>
  <c r="L55" i="30"/>
  <c r="I55" i="30"/>
  <c r="F55" i="30"/>
  <c r="L54" i="30"/>
  <c r="I54" i="30"/>
  <c r="F54" i="30"/>
  <c r="L53" i="30"/>
  <c r="I53" i="30"/>
  <c r="F53" i="30"/>
  <c r="L52" i="30"/>
  <c r="I52" i="30"/>
  <c r="F52" i="30"/>
  <c r="L51" i="30"/>
  <c r="I51" i="30"/>
  <c r="F51" i="30"/>
  <c r="L50" i="30"/>
  <c r="I50" i="30"/>
  <c r="F50" i="30"/>
  <c r="L49" i="30"/>
  <c r="I49" i="30"/>
  <c r="F49" i="30"/>
  <c r="L48" i="30"/>
  <c r="I48" i="30"/>
  <c r="F48" i="30"/>
  <c r="L47" i="30"/>
  <c r="I47" i="30"/>
  <c r="F47" i="30"/>
  <c r="L46" i="30"/>
  <c r="I46" i="30"/>
  <c r="F46" i="30"/>
  <c r="L45" i="30"/>
  <c r="I45" i="30"/>
  <c r="F45" i="30"/>
  <c r="L44" i="30"/>
  <c r="I44" i="30"/>
  <c r="F44" i="30"/>
  <c r="L43" i="30"/>
  <c r="I43" i="30"/>
  <c r="F43" i="30"/>
  <c r="L88" i="28"/>
  <c r="I88" i="28"/>
  <c r="F88" i="28"/>
  <c r="L87" i="28"/>
  <c r="I87" i="28"/>
  <c r="F87" i="28"/>
  <c r="L86" i="28"/>
  <c r="I86" i="28"/>
  <c r="F86" i="28"/>
  <c r="L85" i="28"/>
  <c r="I85" i="28"/>
  <c r="F85" i="28"/>
  <c r="L84" i="28"/>
  <c r="I84" i="28"/>
  <c r="F84" i="28"/>
  <c r="F61" i="28"/>
  <c r="I61" i="28"/>
  <c r="L61" i="28"/>
  <c r="F70" i="28"/>
  <c r="I70" i="28"/>
  <c r="L70" i="28"/>
  <c r="I64" i="28"/>
  <c r="L64" i="28"/>
  <c r="F64" i="28"/>
  <c r="F59" i="28"/>
  <c r="I59" i="28"/>
  <c r="L59" i="28"/>
  <c r="L55" i="28"/>
  <c r="F55" i="28"/>
  <c r="I55" i="28"/>
  <c r="L54" i="28"/>
  <c r="I54" i="28"/>
  <c r="F54" i="28"/>
  <c r="L98" i="28"/>
  <c r="L97" i="28"/>
  <c r="L96" i="28"/>
  <c r="L95" i="28"/>
  <c r="L94" i="28"/>
  <c r="L93" i="28"/>
  <c r="L92" i="28"/>
  <c r="L91" i="28"/>
  <c r="L90" i="28"/>
  <c r="L89" i="28"/>
  <c r="L83" i="28"/>
  <c r="L82" i="28"/>
  <c r="L79" i="28"/>
  <c r="L78" i="28"/>
  <c r="L77" i="28"/>
  <c r="L76" i="28"/>
  <c r="L75" i="28"/>
  <c r="L74" i="28"/>
  <c r="L73" i="28"/>
  <c r="L72" i="28"/>
  <c r="L71" i="28"/>
  <c r="L69" i="28"/>
  <c r="L68" i="28"/>
  <c r="L67" i="28"/>
  <c r="L66" i="28"/>
  <c r="L63" i="28"/>
  <c r="L62" i="28"/>
  <c r="L58" i="28"/>
  <c r="L57" i="28"/>
  <c r="L56" i="28"/>
  <c r="L53" i="28"/>
  <c r="L52" i="28"/>
  <c r="L51" i="28"/>
  <c r="L50" i="28"/>
  <c r="L49" i="28"/>
  <c r="L48" i="28"/>
  <c r="I98" i="28"/>
  <c r="I97" i="28"/>
  <c r="I96" i="28"/>
  <c r="I95" i="28"/>
  <c r="I94" i="28"/>
  <c r="I93" i="28"/>
  <c r="I92" i="28"/>
  <c r="I91" i="28"/>
  <c r="I90" i="28"/>
  <c r="I89" i="28"/>
  <c r="I83" i="28"/>
  <c r="I82" i="28"/>
  <c r="I79" i="28"/>
  <c r="I78" i="28"/>
  <c r="I77" i="28"/>
  <c r="I76" i="28"/>
  <c r="I75" i="28"/>
  <c r="I74" i="28"/>
  <c r="I73" i="28"/>
  <c r="I72" i="28"/>
  <c r="I71" i="28"/>
  <c r="I69" i="28"/>
  <c r="I68" i="28"/>
  <c r="I67" i="28"/>
  <c r="I66" i="28"/>
  <c r="I63" i="28"/>
  <c r="I62" i="28"/>
  <c r="I58" i="28"/>
  <c r="I57" i="28"/>
  <c r="I56" i="28"/>
  <c r="I53" i="28"/>
  <c r="F98" i="28"/>
  <c r="F97" i="28"/>
  <c r="F96" i="28"/>
  <c r="F95" i="28"/>
  <c r="F94" i="28"/>
  <c r="F93" i="28"/>
  <c r="F92" i="28"/>
  <c r="F91" i="28"/>
  <c r="F90" i="28"/>
  <c r="F89" i="28"/>
  <c r="F83" i="28"/>
  <c r="F82" i="28"/>
  <c r="F79" i="28"/>
  <c r="F78" i="28"/>
  <c r="F77" i="28"/>
  <c r="F76" i="28"/>
  <c r="F75" i="28"/>
  <c r="F74" i="28"/>
  <c r="F73" i="28"/>
  <c r="F72" i="28"/>
  <c r="F71" i="28"/>
  <c r="F69" i="28"/>
  <c r="F68" i="28"/>
  <c r="F67" i="28"/>
  <c r="F66" i="28"/>
  <c r="F63" i="28"/>
  <c r="F62" i="28"/>
  <c r="F58" i="28"/>
  <c r="F57" i="28"/>
  <c r="F56" i="28"/>
  <c r="F53" i="28"/>
  <c r="I52" i="28"/>
  <c r="I51" i="28"/>
  <c r="I50" i="28"/>
  <c r="I49" i="28"/>
  <c r="I48" i="28"/>
  <c r="F52" i="28"/>
  <c r="F51" i="28"/>
  <c r="F50" i="28"/>
  <c r="F49" i="28"/>
  <c r="F48" i="28"/>
  <c r="L47" i="28"/>
  <c r="L46" i="28"/>
  <c r="L45" i="28"/>
  <c r="L44" i="28"/>
  <c r="L43" i="28"/>
  <c r="I47" i="28"/>
  <c r="I46" i="28"/>
  <c r="I45" i="28"/>
  <c r="I44" i="28"/>
  <c r="I43" i="28"/>
  <c r="F43" i="28"/>
  <c r="F47" i="28"/>
  <c r="F46" i="28"/>
  <c r="F45" i="28"/>
  <c r="F44" i="28"/>
  <c r="B48" i="30"/>
  <c r="F38" i="28"/>
  <c r="F39" i="28"/>
  <c r="D27" i="28"/>
  <c r="I34" i="28"/>
  <c r="I37" i="28"/>
  <c r="I33" i="28"/>
  <c r="I36" i="28"/>
  <c r="I32" i="28"/>
  <c r="I35" i="28"/>
  <c r="D25" i="28"/>
  <c r="D26" i="28"/>
  <c r="I39" i="28"/>
  <c r="M103" i="30"/>
  <c r="M105" i="30"/>
  <c r="M104" i="30"/>
  <c r="F38" i="30"/>
  <c r="F39" i="30"/>
  <c r="D27" i="30"/>
  <c r="D26" i="30"/>
  <c r="I37" i="30"/>
  <c r="I33" i="30"/>
  <c r="I35" i="30"/>
  <c r="I32" i="30"/>
  <c r="I34" i="30"/>
  <c r="I36" i="30"/>
  <c r="I39" i="30"/>
</calcChain>
</file>

<file path=xl/sharedStrings.xml><?xml version="1.0" encoding="utf-8"?>
<sst xmlns="http://schemas.openxmlformats.org/spreadsheetml/2006/main" count="460" uniqueCount="288">
  <si>
    <t>算出根拠</t>
    <rPh sb="0" eb="2">
      <t>サンシュツ</t>
    </rPh>
    <rPh sb="2" eb="4">
      <t>コンキョ</t>
    </rPh>
    <phoneticPr fontId="3"/>
  </si>
  <si>
    <t>備考</t>
    <rPh sb="0" eb="2">
      <t>ビコウ</t>
    </rPh>
    <phoneticPr fontId="3"/>
  </si>
  <si>
    <t>回</t>
    <rPh sb="0" eb="1">
      <t>カイ</t>
    </rPh>
    <phoneticPr fontId="2"/>
  </si>
  <si>
    <t>委託費</t>
    <rPh sb="0" eb="2">
      <t>イタク</t>
    </rPh>
    <rPh sb="2" eb="3">
      <t>ヒ</t>
    </rPh>
    <phoneticPr fontId="2"/>
  </si>
  <si>
    <t>回</t>
    <rPh sb="0" eb="1">
      <t>カイ</t>
    </rPh>
    <phoneticPr fontId="2"/>
  </si>
  <si>
    <t>単位</t>
    <rPh sb="0" eb="2">
      <t>タンイ</t>
    </rPh>
    <phoneticPr fontId="2"/>
  </si>
  <si>
    <t>項目名</t>
    <rPh sb="0" eb="2">
      <t>コウモク</t>
    </rPh>
    <rPh sb="2" eb="3">
      <t>メイ</t>
    </rPh>
    <phoneticPr fontId="2"/>
  </si>
  <si>
    <t>積</t>
    <rPh sb="0" eb="1">
      <t>セキ</t>
    </rPh>
    <phoneticPr fontId="2"/>
  </si>
  <si>
    <t>値</t>
    <rPh sb="0" eb="1">
      <t>チ</t>
    </rPh>
    <phoneticPr fontId="2"/>
  </si>
  <si>
    <t>人</t>
    <rPh sb="0" eb="1">
      <t>ヒト</t>
    </rPh>
    <phoneticPr fontId="2"/>
  </si>
  <si>
    <t>費目</t>
    <rPh sb="0" eb="2">
      <t>ヒモク</t>
    </rPh>
    <phoneticPr fontId="2"/>
  </si>
  <si>
    <t>印刷製本費</t>
    <rPh sb="0" eb="2">
      <t>インサツ</t>
    </rPh>
    <rPh sb="2" eb="4">
      <t>セイホン</t>
    </rPh>
    <rPh sb="4" eb="5">
      <t>ヒ</t>
    </rPh>
    <phoneticPr fontId="2"/>
  </si>
  <si>
    <t>枚</t>
    <rPh sb="0" eb="1">
      <t>マイ</t>
    </rPh>
    <phoneticPr fontId="2"/>
  </si>
  <si>
    <t>雑費</t>
    <rPh sb="0" eb="2">
      <t>ザッピ</t>
    </rPh>
    <phoneticPr fontId="2"/>
  </si>
  <si>
    <t>単価(円）</t>
    <rPh sb="0" eb="2">
      <t>タンカ</t>
    </rPh>
    <rPh sb="3" eb="4">
      <t>エン</t>
    </rPh>
    <phoneticPr fontId="2"/>
  </si>
  <si>
    <t>収入</t>
    <rPh sb="0" eb="2">
      <t>シュウニュウ</t>
    </rPh>
    <phoneticPr fontId="3"/>
  </si>
  <si>
    <t>A.助成金申請額</t>
    <rPh sb="2" eb="4">
      <t>ジョセイ</t>
    </rPh>
    <rPh sb="4" eb="5">
      <t>キン</t>
    </rPh>
    <rPh sb="5" eb="7">
      <t>シンセイ</t>
    </rPh>
    <rPh sb="7" eb="8">
      <t>ガク</t>
    </rPh>
    <phoneticPr fontId="3"/>
  </si>
  <si>
    <t>B.自己負担金額</t>
    <rPh sb="2" eb="4">
      <t>ジコ</t>
    </rPh>
    <rPh sb="4" eb="6">
      <t>フタン</t>
    </rPh>
    <rPh sb="6" eb="7">
      <t>キン</t>
    </rPh>
    <rPh sb="7" eb="8">
      <t>ガク</t>
    </rPh>
    <phoneticPr fontId="3"/>
  </si>
  <si>
    <t>合計（事業費総額）</t>
    <rPh sb="0" eb="2">
      <t>ゴウケイ</t>
    </rPh>
    <rPh sb="3" eb="6">
      <t>ジギョウヒ</t>
    </rPh>
    <rPh sb="6" eb="8">
      <t>ソウガク</t>
    </rPh>
    <phoneticPr fontId="2"/>
  </si>
  <si>
    <t>金額(円）</t>
    <rPh sb="0" eb="2">
      <t>キンガク</t>
    </rPh>
    <rPh sb="3" eb="4">
      <t>エン</t>
    </rPh>
    <phoneticPr fontId="3"/>
  </si>
  <si>
    <t>←自動計算</t>
    <rPh sb="1" eb="3">
      <t>ジドウ</t>
    </rPh>
    <rPh sb="3" eb="5">
      <t>ケイサン</t>
    </rPh>
    <phoneticPr fontId="2"/>
  </si>
  <si>
    <t>申請事業費総額（1万円未満は切り捨て）</t>
    <rPh sb="0" eb="2">
      <t>シンセイ</t>
    </rPh>
    <rPh sb="2" eb="5">
      <t>ジギョウヒ</t>
    </rPh>
    <rPh sb="5" eb="7">
      <t>ソウガク</t>
    </rPh>
    <rPh sb="9" eb="11">
      <t>マンエン</t>
    </rPh>
    <rPh sb="11" eb="13">
      <t>ミマン</t>
    </rPh>
    <rPh sb="14" eb="15">
      <t>キ</t>
    </rPh>
    <rPh sb="16" eb="17">
      <t>ス</t>
    </rPh>
    <phoneticPr fontId="2"/>
  </si>
  <si>
    <t>C.申請事業費総額（A+B)</t>
    <rPh sb="2" eb="4">
      <t>シンセイ</t>
    </rPh>
    <rPh sb="4" eb="6">
      <t>ジギョウ</t>
    </rPh>
    <rPh sb="6" eb="7">
      <t>ヒ</t>
    </rPh>
    <rPh sb="7" eb="9">
      <t>ソウガク</t>
    </rPh>
    <phoneticPr fontId="3"/>
  </si>
  <si>
    <t>旅費交通費</t>
    <rPh sb="0" eb="2">
      <t>リョヒ</t>
    </rPh>
    <rPh sb="2" eb="5">
      <t>コウツウヒ</t>
    </rPh>
    <phoneticPr fontId="2"/>
  </si>
  <si>
    <t>諸謝金費</t>
    <rPh sb="0" eb="1">
      <t>ショ</t>
    </rPh>
    <rPh sb="1" eb="3">
      <t>シャキン</t>
    </rPh>
    <rPh sb="3" eb="4">
      <t>ヒ</t>
    </rPh>
    <phoneticPr fontId="2"/>
  </si>
  <si>
    <t>申請時調整減額</t>
    <rPh sb="0" eb="2">
      <t>シンセイ</t>
    </rPh>
    <rPh sb="2" eb="3">
      <t>トキ</t>
    </rPh>
    <rPh sb="3" eb="5">
      <t>チョウセイ</t>
    </rPh>
    <rPh sb="5" eb="7">
      <t>ゲンガク</t>
    </rPh>
    <phoneticPr fontId="2"/>
  </si>
  <si>
    <t>臨時アルバイト</t>
    <rPh sb="0" eb="2">
      <t>リンジ</t>
    </rPh>
    <phoneticPr fontId="2"/>
  </si>
  <si>
    <t>時間</t>
    <rPh sb="0" eb="2">
      <t>ジカン</t>
    </rPh>
    <phoneticPr fontId="2"/>
  </si>
  <si>
    <t>消耗什器備品費</t>
  </si>
  <si>
    <t>通信運搬費</t>
  </si>
  <si>
    <t>会議費</t>
    <rPh sb="0" eb="3">
      <t>カイギヒ</t>
    </rPh>
    <phoneticPr fontId="2"/>
  </si>
  <si>
    <t>日</t>
    <rPh sb="0" eb="1">
      <t>ニチ</t>
    </rPh>
    <phoneticPr fontId="2"/>
  </si>
  <si>
    <t>回</t>
    <rPh sb="0" eb="1">
      <t>カイ</t>
    </rPh>
    <phoneticPr fontId="2"/>
  </si>
  <si>
    <t>人</t>
    <rPh sb="0" eb="1">
      <t>ニン</t>
    </rPh>
    <phoneticPr fontId="2"/>
  </si>
  <si>
    <t>臨時雇用費</t>
    <rPh sb="0" eb="2">
      <t>リンジ</t>
    </rPh>
    <rPh sb="2" eb="5">
      <t>コヨウヒ</t>
    </rPh>
    <phoneticPr fontId="2"/>
  </si>
  <si>
    <t>間接経費</t>
    <rPh sb="0" eb="2">
      <t>カンセツ</t>
    </rPh>
    <rPh sb="2" eb="4">
      <t>ケイヒ</t>
    </rPh>
    <phoneticPr fontId="2"/>
  </si>
  <si>
    <t>←自動計算</t>
    <phoneticPr fontId="2"/>
  </si>
  <si>
    <t>内容</t>
    <rPh sb="0" eb="2">
      <t>ナイヨウ</t>
    </rPh>
    <phoneticPr fontId="2"/>
  </si>
  <si>
    <t>備考</t>
    <rPh sb="0" eb="2">
      <t>ビコウ</t>
    </rPh>
    <phoneticPr fontId="2"/>
  </si>
  <si>
    <t>団体名</t>
    <rPh sb="0" eb="2">
      <t>ダンタイ</t>
    </rPh>
    <rPh sb="2" eb="3">
      <t>メイ</t>
    </rPh>
    <phoneticPr fontId="2"/>
  </si>
  <si>
    <t>事業名</t>
    <rPh sb="0" eb="2">
      <t>ジギョウ</t>
    </rPh>
    <rPh sb="2" eb="3">
      <t>メイ</t>
    </rPh>
    <phoneticPr fontId="2"/>
  </si>
  <si>
    <t>役職名称</t>
    <rPh sb="0" eb="2">
      <t>ヤクショク</t>
    </rPh>
    <rPh sb="2" eb="4">
      <t>メイショウ</t>
    </rPh>
    <phoneticPr fontId="2"/>
  </si>
  <si>
    <t>役員名</t>
    <rPh sb="0" eb="2">
      <t>ヤクイン</t>
    </rPh>
    <rPh sb="2" eb="3">
      <t>メイ</t>
    </rPh>
    <phoneticPr fontId="2"/>
  </si>
  <si>
    <t>職業・ＴＥＬ</t>
    <rPh sb="0" eb="2">
      <t>ショクギョウ</t>
    </rPh>
    <phoneticPr fontId="2"/>
  </si>
  <si>
    <t>理事長</t>
    <rPh sb="0" eb="3">
      <t>リジチョウ</t>
    </rPh>
    <phoneticPr fontId="2"/>
  </si>
  <si>
    <t>監事</t>
    <rPh sb="0" eb="2">
      <t>カンジ</t>
    </rPh>
    <phoneticPr fontId="2"/>
  </si>
  <si>
    <t>理事</t>
    <rPh sb="0" eb="2">
      <t>リジ</t>
    </rPh>
    <phoneticPr fontId="2"/>
  </si>
  <si>
    <t>日本　花子</t>
    <rPh sb="0" eb="2">
      <t>ニホン</t>
    </rPh>
    <rPh sb="3" eb="5">
      <t>ハナコ</t>
    </rPh>
    <phoneticPr fontId="2"/>
  </si>
  <si>
    <t>公益　次郎</t>
    <rPh sb="0" eb="2">
      <t>コウエキ</t>
    </rPh>
    <rPh sb="3" eb="5">
      <t>ジロウ</t>
    </rPh>
    <phoneticPr fontId="2"/>
  </si>
  <si>
    <t>海洋　太郎</t>
    <rPh sb="0" eb="2">
      <t>カイヨウ</t>
    </rPh>
    <rPh sb="3" eb="5">
      <t>タロウ</t>
    </rPh>
    <phoneticPr fontId="2"/>
  </si>
  <si>
    <t>常勤</t>
    <rPh sb="0" eb="2">
      <t>ジョウキン</t>
    </rPh>
    <phoneticPr fontId="2"/>
  </si>
  <si>
    <t>非常勤</t>
    <rPh sb="0" eb="3">
      <t>ヒジョウキン</t>
    </rPh>
    <phoneticPr fontId="2"/>
  </si>
  <si>
    <t>会社員　 （×× - ×××× - ××××）</t>
    <phoneticPr fontId="2"/>
  </si>
  <si>
    <t>資料郵送費</t>
    <rPh sb="0" eb="2">
      <t>シリョウ</t>
    </rPh>
    <rPh sb="2" eb="4">
      <t>ユウソウ</t>
    </rPh>
    <rPh sb="4" eb="5">
      <t>ヒ</t>
    </rPh>
    <phoneticPr fontId="2"/>
  </si>
  <si>
    <t>支出</t>
    <rPh sb="0" eb="2">
      <t>シシュツ</t>
    </rPh>
    <phoneticPr fontId="2"/>
  </si>
  <si>
    <t>１．役員名簿</t>
    <rPh sb="2" eb="4">
      <t>ヤクイン</t>
    </rPh>
    <rPh sb="4" eb="6">
      <t>メイボ</t>
    </rPh>
    <phoneticPr fontId="2"/>
  </si>
  <si>
    <t>２．収支予算</t>
    <rPh sb="2" eb="4">
      <t>シュウシ</t>
    </rPh>
    <rPh sb="4" eb="6">
      <t>ヨサン</t>
    </rPh>
    <phoneticPr fontId="2"/>
  </si>
  <si>
    <t>３．事業スケジュール</t>
    <rPh sb="2" eb="4">
      <t>ジギョウ</t>
    </rPh>
    <phoneticPr fontId="2"/>
  </si>
  <si>
    <t>費目合計
(自動計算）</t>
    <rPh sb="0" eb="2">
      <t>ヒモク</t>
    </rPh>
    <rPh sb="2" eb="4">
      <t>ゴウケイ</t>
    </rPh>
    <phoneticPr fontId="2"/>
  </si>
  <si>
    <t>人</t>
    <rPh sb="0" eb="1">
      <t>ニン</t>
    </rPh>
    <phoneticPr fontId="2"/>
  </si>
  <si>
    <t>回</t>
    <rPh sb="0" eb="1">
      <t>カイ</t>
    </rPh>
    <phoneticPr fontId="2"/>
  </si>
  <si>
    <t>事務局交通費</t>
    <rPh sb="0" eb="3">
      <t>ジムキョク</t>
    </rPh>
    <rPh sb="3" eb="6">
      <t>コウツウヒ</t>
    </rPh>
    <phoneticPr fontId="2"/>
  </si>
  <si>
    <t>資料印刷費</t>
    <rPh sb="0" eb="2">
      <t>シリョウ</t>
    </rPh>
    <rPh sb="2" eb="4">
      <t>インサツ</t>
    </rPh>
    <rPh sb="4" eb="5">
      <t>ヒ</t>
    </rPh>
    <phoneticPr fontId="2"/>
  </si>
  <si>
    <t>日</t>
    <rPh sb="0" eb="1">
      <t>ヒ</t>
    </rPh>
    <phoneticPr fontId="2"/>
  </si>
  <si>
    <t>委員会会場費</t>
    <rPh sb="0" eb="3">
      <t>イインカイ</t>
    </rPh>
    <rPh sb="3" eb="5">
      <t>カイジョウ</t>
    </rPh>
    <rPh sb="5" eb="6">
      <t>ヒ</t>
    </rPh>
    <phoneticPr fontId="2"/>
  </si>
  <si>
    <t>式</t>
    <rPh sb="0" eb="1">
      <t>シキ</t>
    </rPh>
    <phoneticPr fontId="2"/>
  </si>
  <si>
    <t>部</t>
    <rPh sb="0" eb="1">
      <t>ブ</t>
    </rPh>
    <phoneticPr fontId="2"/>
  </si>
  <si>
    <t>振込み手数料等</t>
    <rPh sb="0" eb="2">
      <t>フリコ</t>
    </rPh>
    <rPh sb="3" eb="7">
      <t>テスウリョウトウ</t>
    </rPh>
    <phoneticPr fontId="2"/>
  </si>
  <si>
    <t>名札ケース等</t>
    <rPh sb="0" eb="2">
      <t>ナフダ</t>
    </rPh>
    <rPh sb="5" eb="6">
      <t>トウ</t>
    </rPh>
    <phoneticPr fontId="2"/>
  </si>
  <si>
    <t>式</t>
    <rPh sb="0" eb="1">
      <t>シキ</t>
    </rPh>
    <phoneticPr fontId="2"/>
  </si>
  <si>
    <t>D. 補助率</t>
    <rPh sb="3" eb="5">
      <t>ホジョ</t>
    </rPh>
    <rPh sb="5" eb="6">
      <t>リツ</t>
    </rPh>
    <phoneticPr fontId="2"/>
  </si>
  <si>
    <t>広告宣伝費</t>
    <rPh sb="0" eb="2">
      <t>コウコク</t>
    </rPh>
    <rPh sb="2" eb="5">
      <t>センデンヒ</t>
    </rPh>
    <phoneticPr fontId="2"/>
  </si>
  <si>
    <t>按分</t>
    <rPh sb="0" eb="2">
      <t>アンブン</t>
    </rPh>
    <phoneticPr fontId="2"/>
  </si>
  <si>
    <t>小計
(自動計算）</t>
    <rPh sb="0" eb="2">
      <t>コバカリ</t>
    </rPh>
    <rPh sb="4" eb="6">
      <t>ジドウ</t>
    </rPh>
    <rPh sb="6" eb="8">
      <t>ケイサン</t>
    </rPh>
    <phoneticPr fontId="2"/>
  </si>
  <si>
    <t>赤坂会</t>
    <rPh sb="0" eb="2">
      <t>アカサカ</t>
    </rPh>
    <rPh sb="2" eb="3">
      <t>カイ</t>
    </rPh>
    <phoneticPr fontId="2"/>
  </si>
  <si>
    <t>学校教員（△△ - △△△△ - △△△△）</t>
    <phoneticPr fontId="2"/>
  </si>
  <si>
    <t>ア．障害者や高齢者の地域生活を支える車両の整備</t>
  </si>
  <si>
    <t>イ．障害者の地域生活や社会参加を支える仕組みづくり</t>
  </si>
  <si>
    <t>ア．在宅ホスピス・緩和ケア等の推進</t>
  </si>
  <si>
    <t>ア．特別養子縁組や里親など子どもが家庭で暮らすための取り組み</t>
  </si>
  <si>
    <t>イ．貧困の世代間連鎖を防ぐ施策を実証する取り組み</t>
  </si>
  <si>
    <t>ア．新たな手法を取り入れ伝統文化を発展させる取り組み</t>
  </si>
  <si>
    <t>子ども・若者の未来</t>
  </si>
  <si>
    <t>海と船の研究</t>
  </si>
  <si>
    <t>海をささえる人づくり</t>
  </si>
  <si>
    <t>海の安全・環境をまもる</t>
  </si>
  <si>
    <t>海と身近にふれあう</t>
  </si>
  <si>
    <t>海洋教育の推進</t>
  </si>
  <si>
    <t>あなたのまちづくり</t>
  </si>
  <si>
    <t>豊かな文化</t>
  </si>
  <si>
    <t>イ．障害の有無を超えた価値ある芸術作品を、社会に伝え広める取り組み</t>
  </si>
  <si>
    <t>ウ．その他 みんなのいのち</t>
  </si>
  <si>
    <t>ウ．その他 子ども・若者の未来</t>
  </si>
  <si>
    <t>ウ．その他 豊かな文化</t>
  </si>
  <si>
    <t>みんなのいのち</t>
    <phoneticPr fontId="2"/>
  </si>
  <si>
    <t>イ．医療依存度の高い子どもと家族を地域で支える取り組み</t>
    <phoneticPr fontId="2"/>
  </si>
  <si>
    <t>場所(都道府県）</t>
    <rPh sb="0" eb="2">
      <t>バショ</t>
    </rPh>
    <rPh sb="3" eb="7">
      <t>トドウフケン</t>
    </rPh>
    <phoneticPr fontId="2"/>
  </si>
  <si>
    <t>年月日
(予定）</t>
    <rPh sb="0" eb="3">
      <t>ネンガッピ</t>
    </rPh>
    <rPh sb="5" eb="7">
      <t>ヨテイ</t>
    </rPh>
    <phoneticPr fontId="2"/>
  </si>
  <si>
    <t>常勤/非常勤</t>
    <rPh sb="0" eb="2">
      <t>ジョウキン</t>
    </rPh>
    <rPh sb="3" eb="6">
      <t>ヒジョウキン</t>
    </rPh>
    <phoneticPr fontId="2"/>
  </si>
  <si>
    <r>
      <t>支援の柱</t>
    </r>
    <r>
      <rPr>
        <sz val="10"/>
        <rFont val="ＭＳ Ｐゴシック"/>
        <family val="3"/>
        <charset val="128"/>
      </rPr>
      <t>（プルダウンメニューより該当するものを選択してください）</t>
    </r>
    <rPh sb="0" eb="2">
      <t>シエン</t>
    </rPh>
    <rPh sb="3" eb="4">
      <t>ハシラ</t>
    </rPh>
    <rPh sb="16" eb="18">
      <t>ガイトウ</t>
    </rPh>
    <rPh sb="23" eb="25">
      <t>センタク</t>
    </rPh>
    <phoneticPr fontId="2"/>
  </si>
  <si>
    <r>
      <t>詳細</t>
    </r>
    <r>
      <rPr>
        <sz val="10"/>
        <rFont val="ＭＳ Ｐゴシック"/>
        <family val="3"/>
        <charset val="128"/>
      </rPr>
      <t>（プルダウンメニューより該当するものを選択してください）</t>
    </r>
    <rPh sb="0" eb="2">
      <t>ショウサイ</t>
    </rPh>
    <phoneticPr fontId="2"/>
  </si>
  <si>
    <t>事業内容</t>
    <rPh sb="0" eb="2">
      <t>ジギョウ</t>
    </rPh>
    <rPh sb="2" eb="4">
      <t>ナイヨウ</t>
    </rPh>
    <phoneticPr fontId="2"/>
  </si>
  <si>
    <t>事業番号</t>
    <rPh sb="0" eb="2">
      <t>ジギョウ</t>
    </rPh>
    <rPh sb="2" eb="4">
      <t>バンゴウ</t>
    </rPh>
    <phoneticPr fontId="2"/>
  </si>
  <si>
    <t>多職種による事例検討会</t>
    <rPh sb="0" eb="3">
      <t>タショクシュ</t>
    </rPh>
    <rPh sb="6" eb="8">
      <t>ジレイ</t>
    </rPh>
    <rPh sb="8" eb="11">
      <t>ケントウカイ</t>
    </rPh>
    <phoneticPr fontId="2"/>
  </si>
  <si>
    <t>地域交流イベントの実施</t>
    <phoneticPr fontId="2"/>
  </si>
  <si>
    <t>家族向け小冊子の作成配布</t>
    <phoneticPr fontId="2"/>
  </si>
  <si>
    <t>医療的ケアに対応した地域連携ハブ拠点づくり</t>
    <rPh sb="0" eb="3">
      <t>イリョウテキ</t>
    </rPh>
    <rPh sb="6" eb="8">
      <t>タイオウ</t>
    </rPh>
    <rPh sb="10" eb="12">
      <t>チイキ</t>
    </rPh>
    <rPh sb="12" eb="14">
      <t>レンケイ</t>
    </rPh>
    <rPh sb="16" eb="18">
      <t>キョテン</t>
    </rPh>
    <phoneticPr fontId="2"/>
  </si>
  <si>
    <t>医師 （○○ - ○○○○ - ○○○○）</t>
    <rPh sb="0" eb="2">
      <t>イシ</t>
    </rPh>
    <phoneticPr fontId="2"/>
  </si>
  <si>
    <t>プロジェクト2の担当者の業務量のうち、本事業は半分</t>
    <rPh sb="8" eb="11">
      <t>タントウシャ</t>
    </rPh>
    <rPh sb="12" eb="15">
      <t>ギョウムリョウ</t>
    </rPh>
    <rPh sb="19" eb="20">
      <t>ホン</t>
    </rPh>
    <rPh sb="20" eb="22">
      <t>ジギョウ</t>
    </rPh>
    <rPh sb="23" eb="25">
      <t>ハンブン</t>
    </rPh>
    <phoneticPr fontId="2"/>
  </si>
  <si>
    <t>担当者給与費（1人）</t>
    <rPh sb="0" eb="3">
      <t>タントウシャ</t>
    </rPh>
    <rPh sb="3" eb="5">
      <t>キュウヨ</t>
    </rPh>
    <rPh sb="5" eb="6">
      <t>ヒ</t>
    </rPh>
    <rPh sb="8" eb="9">
      <t>ニン</t>
    </rPh>
    <phoneticPr fontId="2"/>
  </si>
  <si>
    <t>ヵ月</t>
    <rPh sb="1" eb="2">
      <t>ゲツ</t>
    </rPh>
    <phoneticPr fontId="2"/>
  </si>
  <si>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2"/>
  </si>
  <si>
    <t>事務局給与費（1人）</t>
    <rPh sb="0" eb="3">
      <t>ジムキョク</t>
    </rPh>
    <rPh sb="3" eb="5">
      <t>キュウヨ</t>
    </rPh>
    <rPh sb="5" eb="6">
      <t>ヒ</t>
    </rPh>
    <rPh sb="8" eb="9">
      <t>ニン</t>
    </rPh>
    <phoneticPr fontId="2"/>
  </si>
  <si>
    <t>小冊子デザイン委託費</t>
    <rPh sb="0" eb="3">
      <t>ショウサッシ</t>
    </rPh>
    <rPh sb="7" eb="9">
      <t>イタク</t>
    </rPh>
    <rPh sb="9" eb="10">
      <t>ヒ</t>
    </rPh>
    <phoneticPr fontId="2"/>
  </si>
  <si>
    <t>ポスター印刷費</t>
    <rPh sb="4" eb="6">
      <t>インサツ</t>
    </rPh>
    <rPh sb="6" eb="7">
      <t>ヒ</t>
    </rPh>
    <phoneticPr fontId="2"/>
  </si>
  <si>
    <t>チラシ印刷費</t>
    <rPh sb="3" eb="5">
      <t>インサツ</t>
    </rPh>
    <rPh sb="5" eb="6">
      <t>ヒ</t>
    </rPh>
    <phoneticPr fontId="2"/>
  </si>
  <si>
    <t>小冊子印刷費</t>
    <rPh sb="0" eb="3">
      <t>ショウサッシ</t>
    </rPh>
    <rPh sb="3" eb="5">
      <t>インサツ</t>
    </rPh>
    <rPh sb="5" eb="6">
      <t>ヒ</t>
    </rPh>
    <phoneticPr fontId="2"/>
  </si>
  <si>
    <t>発表団体交通費</t>
    <rPh sb="0" eb="2">
      <t>ハッピョウ</t>
    </rPh>
    <rPh sb="2" eb="4">
      <t>ダンタイ</t>
    </rPh>
    <rPh sb="4" eb="7">
      <t>コウツウヒ</t>
    </rPh>
    <phoneticPr fontId="2"/>
  </si>
  <si>
    <t>ボランティア交通費補助</t>
    <rPh sb="6" eb="9">
      <t>コウツウヒ</t>
    </rPh>
    <rPh sb="9" eb="11">
      <t>ホジョ</t>
    </rPh>
    <phoneticPr fontId="2"/>
  </si>
  <si>
    <t>発表団体謝金</t>
    <rPh sb="0" eb="2">
      <t>ハッピョウ</t>
    </rPh>
    <rPh sb="2" eb="4">
      <t>ダンタイ</t>
    </rPh>
    <rPh sb="4" eb="6">
      <t>シャキン</t>
    </rPh>
    <phoneticPr fontId="2"/>
  </si>
  <si>
    <t>事例検討委員会謝金</t>
    <rPh sb="0" eb="2">
      <t>ジレイ</t>
    </rPh>
    <rPh sb="2" eb="4">
      <t>ケントウ</t>
    </rPh>
    <rPh sb="4" eb="7">
      <t>イインカイ</t>
    </rPh>
    <rPh sb="7" eb="9">
      <t>シャキン</t>
    </rPh>
    <phoneticPr fontId="2"/>
  </si>
  <si>
    <t>ポスター、チラシデザイン委託費</t>
    <rPh sb="12" eb="14">
      <t>イタク</t>
    </rPh>
    <rPh sb="14" eb="15">
      <t>ヒ</t>
    </rPh>
    <phoneticPr fontId="2"/>
  </si>
  <si>
    <t>小冊子監修者謝金</t>
    <rPh sb="0" eb="3">
      <t>ショウサッシ</t>
    </rPh>
    <rPh sb="3" eb="6">
      <t>カンシュウシャ</t>
    </rPh>
    <rPh sb="6" eb="8">
      <t>シャキン</t>
    </rPh>
    <phoneticPr fontId="2"/>
  </si>
  <si>
    <t>人</t>
    <rPh sb="0" eb="1">
      <t>ニン</t>
    </rPh>
    <phoneticPr fontId="2"/>
  </si>
  <si>
    <t>回</t>
    <rPh sb="0" eb="1">
      <t>カイ</t>
    </rPh>
    <phoneticPr fontId="2"/>
  </si>
  <si>
    <t>イベント会場費</t>
    <rPh sb="4" eb="6">
      <t>カイジョウ</t>
    </rPh>
    <rPh sb="6" eb="7">
      <t>ヒ</t>
    </rPh>
    <phoneticPr fontId="2"/>
  </si>
  <si>
    <t>事務用品</t>
    <rPh sb="0" eb="2">
      <t>ジム</t>
    </rPh>
    <rPh sb="2" eb="4">
      <t>ヨウヒン</t>
    </rPh>
    <phoneticPr fontId="2"/>
  </si>
  <si>
    <t>ウェブサイト更新料</t>
    <rPh sb="6" eb="9">
      <t>コウシンリョウ</t>
    </rPh>
    <phoneticPr fontId="2"/>
  </si>
  <si>
    <t>金額（円）</t>
    <rPh sb="0" eb="2">
      <t>キンガク</t>
    </rPh>
    <rPh sb="3" eb="4">
      <t>エン</t>
    </rPh>
    <phoneticPr fontId="2"/>
  </si>
  <si>
    <t>事業費全体の内の割合（自動計算）</t>
    <rPh sb="0" eb="3">
      <t>ジギョウヒ</t>
    </rPh>
    <rPh sb="3" eb="5">
      <t>ゼンタイ</t>
    </rPh>
    <rPh sb="6" eb="7">
      <t>ウチ</t>
    </rPh>
    <rPh sb="8" eb="10">
      <t>ワリアイ</t>
    </rPh>
    <rPh sb="11" eb="13">
      <t>ジドウ</t>
    </rPh>
    <rPh sb="13" eb="15">
      <t>ケイサン</t>
    </rPh>
    <phoneticPr fontId="2"/>
  </si>
  <si>
    <t>申請事業費総額</t>
    <rPh sb="0" eb="2">
      <t>シンセイ</t>
    </rPh>
    <rPh sb="2" eb="5">
      <t>ジギョウヒ</t>
    </rPh>
    <rPh sb="5" eb="7">
      <t>ソウガク</t>
    </rPh>
    <phoneticPr fontId="2"/>
  </si>
  <si>
    <t>1～3</t>
    <phoneticPr fontId="2"/>
  </si>
  <si>
    <t>全事業共通</t>
    <rPh sb="0" eb="3">
      <t>ゼンジギョウ</t>
    </rPh>
    <rPh sb="3" eb="5">
      <t>キョウツウ</t>
    </rPh>
    <phoneticPr fontId="2"/>
  </si>
  <si>
    <t>ウ．その他 あなたのまちづくり</t>
    <phoneticPr fontId="8"/>
  </si>
  <si>
    <t>東京都港区</t>
    <rPh sb="0" eb="3">
      <t>トウキョウト</t>
    </rPh>
    <rPh sb="3" eb="5">
      <t>ミナトク</t>
    </rPh>
    <phoneticPr fontId="2"/>
  </si>
  <si>
    <t>多職種による事例検討会</t>
    <rPh sb="0" eb="1">
      <t>タ</t>
    </rPh>
    <rPh sb="1" eb="3">
      <t>ショクシュ</t>
    </rPh>
    <rPh sb="6" eb="8">
      <t>ジレイ</t>
    </rPh>
    <rPh sb="8" eb="11">
      <t>ケントウカイ</t>
    </rPh>
    <phoneticPr fontId="6"/>
  </si>
  <si>
    <t>2018年4月～2019年2月、計8回開催</t>
    <rPh sb="4" eb="5">
      <t>ネン</t>
    </rPh>
    <rPh sb="6" eb="7">
      <t>ガツ</t>
    </rPh>
    <rPh sb="12" eb="13">
      <t>ネン</t>
    </rPh>
    <rPh sb="14" eb="15">
      <t>ガツ</t>
    </rPh>
    <rPh sb="16" eb="17">
      <t>ケイ</t>
    </rPh>
    <rPh sb="18" eb="19">
      <t>カイ</t>
    </rPh>
    <rPh sb="19" eb="21">
      <t>カイサイ</t>
    </rPh>
    <phoneticPr fontId="2"/>
  </si>
  <si>
    <t>地域交流イベント</t>
    <rPh sb="0" eb="2">
      <t>チイキ</t>
    </rPh>
    <rPh sb="2" eb="4">
      <t>コウリュウ</t>
    </rPh>
    <phoneticPr fontId="6"/>
  </si>
  <si>
    <t>家族向け小冊子の公開</t>
    <rPh sb="0" eb="2">
      <t>カゾク</t>
    </rPh>
    <rPh sb="2" eb="3">
      <t>ム</t>
    </rPh>
    <rPh sb="4" eb="7">
      <t>ショウサッシ</t>
    </rPh>
    <rPh sb="8" eb="10">
      <t>コウカイ</t>
    </rPh>
    <phoneticPr fontId="2"/>
  </si>
  <si>
    <t>申請時調整減額</t>
    <phoneticPr fontId="8"/>
  </si>
  <si>
    <t>申請事業費総額</t>
    <rPh sb="0" eb="2">
      <t>シンセイ</t>
    </rPh>
    <rPh sb="2" eb="5">
      <t>ジギョウヒ</t>
    </rPh>
    <rPh sb="5" eb="7">
      <t>ソウガク</t>
    </rPh>
    <phoneticPr fontId="8"/>
  </si>
  <si>
    <t>金額（円）</t>
    <rPh sb="0" eb="2">
      <t>キンガク</t>
    </rPh>
    <rPh sb="3" eb="4">
      <t>エン</t>
    </rPh>
    <phoneticPr fontId="8"/>
  </si>
  <si>
    <t>事業費全体の内の割合（自動計算）</t>
    <phoneticPr fontId="8"/>
  </si>
  <si>
    <t>全事業共通</t>
    <rPh sb="0" eb="3">
      <t>ゼンジギョウ</t>
    </rPh>
    <rPh sb="3" eb="5">
      <t>キョウツウ</t>
    </rPh>
    <phoneticPr fontId="8"/>
  </si>
  <si>
    <t>←変更可能</t>
    <rPh sb="1" eb="3">
      <t>ヘンコウ</t>
    </rPh>
    <rPh sb="3" eb="5">
      <t>カノウ</t>
    </rPh>
    <phoneticPr fontId="2"/>
  </si>
  <si>
    <t>←自動計算、変更可能（1万円未満は切り捨て）</t>
    <rPh sb="1" eb="3">
      <t>ジドウ</t>
    </rPh>
    <rPh sb="3" eb="5">
      <t>ケイサン</t>
    </rPh>
    <rPh sb="6" eb="8">
      <t>ヘンコウ</t>
    </rPh>
    <rPh sb="8" eb="10">
      <t>カノウ</t>
    </rPh>
    <rPh sb="12" eb="14">
      <t>マンエン</t>
    </rPh>
    <rPh sb="14" eb="16">
      <t>ミマン</t>
    </rPh>
    <rPh sb="17" eb="18">
      <t>キ</t>
    </rPh>
    <rPh sb="19" eb="20">
      <t>ス</t>
    </rPh>
    <phoneticPr fontId="2"/>
  </si>
  <si>
    <t>申請準備ワークシート</t>
  </si>
  <si>
    <r>
      <t>事業名</t>
    </r>
    <r>
      <rPr>
        <b/>
        <sz val="10.5"/>
        <color indexed="10"/>
        <rFont val="メイリオ"/>
        <family val="3"/>
        <charset val="128"/>
      </rPr>
      <t>（インターネット申請の入力項目番号76）</t>
    </r>
    <r>
      <rPr>
        <b/>
        <sz val="10.5"/>
        <color indexed="8"/>
        <rFont val="Meiryo UI"/>
        <family val="3"/>
        <charset val="128"/>
      </rPr>
      <t>(事業内容を端的に表してください)</t>
    </r>
  </si>
  <si>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9"/>
  </si>
  <si>
    <r>
      <rPr>
        <b/>
        <sz val="11"/>
        <color indexed="21"/>
        <rFont val="メイリオ"/>
        <family val="3"/>
        <charset val="128"/>
      </rPr>
      <t>⑤</t>
    </r>
    <r>
      <rPr>
        <b/>
        <sz val="11"/>
        <color indexed="10"/>
        <rFont val="メイリオ"/>
        <family val="3"/>
        <charset val="128"/>
      </rPr>
      <t xml:space="preserve">事業目的（インターネット申請の入力項目番号79）
</t>
    </r>
    <r>
      <rPr>
        <b/>
        <sz val="11"/>
        <color indexed="8"/>
        <rFont val="メイリオ"/>
        <family val="3"/>
        <charset val="128"/>
      </rPr>
      <t>（中長期的、最終的にどうなってほしいか？）</t>
    </r>
    <r>
      <rPr>
        <sz val="11"/>
        <color indexed="8"/>
        <rFont val="メイリオ"/>
        <family val="3"/>
        <charset val="128"/>
      </rPr>
      <t xml:space="preserve">
</t>
    </r>
    <phoneticPr fontId="19"/>
  </si>
  <si>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9"/>
  </si>
  <si>
    <r>
      <rPr>
        <b/>
        <sz val="10.5"/>
        <color indexed="21"/>
        <rFont val="メイリオ"/>
        <family val="3"/>
        <charset val="128"/>
      </rPr>
      <t>③</t>
    </r>
    <r>
      <rPr>
        <b/>
        <sz val="10.5"/>
        <color indexed="10"/>
        <rFont val="メイリオ"/>
        <family val="3"/>
        <charset val="128"/>
      </rPr>
      <t xml:space="preserve">事業内容（インターネット申請の入力項目番号81）
</t>
    </r>
    <r>
      <rPr>
        <b/>
        <sz val="10.5"/>
        <color indexed="8"/>
        <rFont val="メイリオ"/>
        <family val="3"/>
        <charset val="128"/>
      </rPr>
      <t>（助成事業の活動）</t>
    </r>
    <phoneticPr fontId="19"/>
  </si>
  <si>
    <r>
      <rPr>
        <b/>
        <sz val="10.5"/>
        <color indexed="21"/>
        <rFont val="メイリオ"/>
        <family val="3"/>
        <charset val="128"/>
      </rPr>
      <t>④</t>
    </r>
    <r>
      <rPr>
        <b/>
        <sz val="10.5"/>
        <color indexed="10"/>
        <rFont val="メイリオ"/>
        <family val="3"/>
        <charset val="128"/>
      </rPr>
      <t>事業目標</t>
    </r>
    <r>
      <rPr>
        <b/>
        <sz val="10.5"/>
        <rFont val="メイリオ"/>
        <family val="3"/>
        <charset val="128"/>
      </rPr>
      <t xml:space="preserve">（単年度の事業の成果を、何の指標で図り、どこまで達成したいか？）
</t>
    </r>
    <rPh sb="1" eb="3">
      <t>ジギョウ</t>
    </rPh>
    <rPh sb="3" eb="5">
      <t>モクヒョウ</t>
    </rPh>
    <rPh sb="6" eb="9">
      <t>タンネンド</t>
    </rPh>
    <rPh sb="10" eb="12">
      <t>ジギョウ</t>
    </rPh>
    <rPh sb="13" eb="15">
      <t>セイカ</t>
    </rPh>
    <rPh sb="17" eb="18">
      <t>ナン</t>
    </rPh>
    <rPh sb="19" eb="21">
      <t>シヒョウ</t>
    </rPh>
    <rPh sb="22" eb="23">
      <t>ハカ</t>
    </rPh>
    <rPh sb="29" eb="31">
      <t>タッセイ</t>
    </rPh>
    <phoneticPr fontId="19"/>
  </si>
  <si>
    <t>文字数制限（スペース含む）</t>
    <rPh sb="0" eb="2">
      <t>モジ</t>
    </rPh>
    <rPh sb="2" eb="3">
      <t>スウ</t>
    </rPh>
    <rPh sb="3" eb="5">
      <t>セイゲン</t>
    </rPh>
    <rPh sb="10" eb="11">
      <t>フク</t>
    </rPh>
    <phoneticPr fontId="19"/>
  </si>
  <si>
    <t>③事業内容：700文字</t>
    <rPh sb="1" eb="3">
      <t>ジギョウ</t>
    </rPh>
    <rPh sb="3" eb="5">
      <t>ナイヨウ</t>
    </rPh>
    <rPh sb="9" eb="11">
      <t>モジ</t>
    </rPh>
    <phoneticPr fontId="19"/>
  </si>
  <si>
    <t>←自動的にカウントされます</t>
    <rPh sb="1" eb="4">
      <t>ジドウテキ</t>
    </rPh>
    <phoneticPr fontId="19"/>
  </si>
  <si>
    <t>④事業目標：700文字</t>
    <rPh sb="1" eb="3">
      <t>ジギョウ</t>
    </rPh>
    <rPh sb="3" eb="5">
      <t>モクヒョウ</t>
    </rPh>
    <rPh sb="9" eb="11">
      <t>モジ</t>
    </rPh>
    <phoneticPr fontId="19"/>
  </si>
  <si>
    <t>⑤事業目的：350文字</t>
    <rPh sb="1" eb="3">
      <t>ジギョウ</t>
    </rPh>
    <rPh sb="3" eb="5">
      <t>モクテキ</t>
    </rPh>
    <rPh sb="9" eb="11">
      <t>モジ</t>
    </rPh>
    <phoneticPr fontId="19"/>
  </si>
  <si>
    <t>申請準備ワークシート（記入例）</t>
    <rPh sb="11" eb="13">
      <t>キニュウ</t>
    </rPh>
    <rPh sb="13" eb="14">
      <t>レイ</t>
    </rPh>
    <phoneticPr fontId="13"/>
  </si>
  <si>
    <t xml:space="preserve">1．多職種による事例検討会
(1)時期：2018年4月～2019年2月 (計8回)
(2)場所：東京都港区
(3)参加者：160名（医療従事者、相談支援専門員、教育関係）
(4)内容：事例報告、意見交換
２.　地域交流イベントの実施
(1)時期：2018年7月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3"/>
  </si>
  <si>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3"/>
  </si>
  <si>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3"/>
  </si>
  <si>
    <t>医療的ケアに対応した地域連携ハブ拠点づくり</t>
    <phoneticPr fontId="13"/>
  </si>
  <si>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3"/>
  </si>
  <si>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3"/>
  </si>
  <si>
    <t>1～5</t>
    <phoneticPr fontId="8"/>
  </si>
  <si>
    <t xml:space="preserve">認定NPO法人　脳脊髄液減少症患者•家族支援協会            </t>
    <phoneticPr fontId="2"/>
  </si>
  <si>
    <t>第四期　脳脊髄液減少症の医療難民救済及び世界の患者支援事業</t>
    <rPh sb="1" eb="2">
      <t>④</t>
    </rPh>
    <rPh sb="18" eb="19">
      <t>オヨビ</t>
    </rPh>
    <rPh sb="20" eb="22">
      <t>セカイ</t>
    </rPh>
    <rPh sb="23" eb="25">
      <t>カンジャ</t>
    </rPh>
    <rPh sb="25" eb="27">
      <t>シエン</t>
    </rPh>
    <phoneticPr fontId="2"/>
  </si>
  <si>
    <t>みんなのいのち</t>
  </si>
  <si>
    <t>代表理事</t>
    <rPh sb="0" eb="2">
      <t>ダイヒョウ</t>
    </rPh>
    <rPh sb="2" eb="4">
      <t>リジ</t>
    </rPh>
    <phoneticPr fontId="2"/>
  </si>
  <si>
    <t>中井宏</t>
    <rPh sb="0" eb="2">
      <t>ナカイ</t>
    </rPh>
    <rPh sb="2" eb="3">
      <t>ヒロシ</t>
    </rPh>
    <phoneticPr fontId="2"/>
  </si>
  <si>
    <t>ＮＰＯ職員　070-5081-3559</t>
    <phoneticPr fontId="2"/>
  </si>
  <si>
    <t>副理事長</t>
    <rPh sb="0" eb="4">
      <t>フクリジチョウ</t>
    </rPh>
    <phoneticPr fontId="2"/>
  </si>
  <si>
    <t>松本英信</t>
    <rPh sb="0" eb="2">
      <t>マツモト</t>
    </rPh>
    <rPh sb="3" eb="4">
      <t>シン</t>
    </rPh>
    <phoneticPr fontId="2"/>
  </si>
  <si>
    <t>ＮＰＯ職員　045-716-4646</t>
    <phoneticPr fontId="2"/>
  </si>
  <si>
    <t>副理事長</t>
    <phoneticPr fontId="2"/>
  </si>
  <si>
    <t>藤原松子</t>
    <rPh sb="0" eb="2">
      <t>フジハラ</t>
    </rPh>
    <rPh sb="2" eb="4">
      <t>マツコ</t>
    </rPh>
    <phoneticPr fontId="2"/>
  </si>
  <si>
    <t>070-5045-6621 パート会社員</t>
    <rPh sb="17" eb="20">
      <t>カイシャイン</t>
    </rPh>
    <phoneticPr fontId="2"/>
  </si>
  <si>
    <t>角田秀樹</t>
    <rPh sb="0" eb="2">
      <t>ツノダ</t>
    </rPh>
    <rPh sb="2" eb="4">
      <t>ヒデキ</t>
    </rPh>
    <phoneticPr fontId="2"/>
  </si>
  <si>
    <t>元県議会議員　現在無職　09014440247</t>
    <phoneticPr fontId="2"/>
  </si>
  <si>
    <t>川野忠昭</t>
    <rPh sb="0" eb="2">
      <t>カワノ</t>
    </rPh>
    <rPh sb="2" eb="3">
      <t>タダアキ</t>
    </rPh>
    <rPh sb="3" eb="4">
      <t>ショウワ</t>
    </rPh>
    <phoneticPr fontId="2"/>
  </si>
  <si>
    <t>会社員　048‐838‐6736</t>
    <phoneticPr fontId="2"/>
  </si>
  <si>
    <t>友延隆俊</t>
    <rPh sb="0" eb="1">
      <t>トモノブ</t>
    </rPh>
    <phoneticPr fontId="2"/>
  </si>
  <si>
    <t>会社員　050-3356-8045</t>
    <phoneticPr fontId="2"/>
  </si>
  <si>
    <t>人</t>
    <rPh sb="0" eb="1">
      <t>ニn</t>
    </rPh>
    <phoneticPr fontId="8"/>
  </si>
  <si>
    <t>人</t>
    <rPh sb="0" eb="1">
      <t>ニン</t>
    </rPh>
    <phoneticPr fontId="8"/>
  </si>
  <si>
    <t>回</t>
    <rPh sb="0" eb="1">
      <t>カイ</t>
    </rPh>
    <phoneticPr fontId="8"/>
  </si>
  <si>
    <t>①</t>
    <phoneticPr fontId="8"/>
  </si>
  <si>
    <t>②</t>
    <phoneticPr fontId="8"/>
  </si>
  <si>
    <t>２０１９年度世界シンポジウムの準備の為の海外渡航費</t>
    <rPh sb="5" eb="6">
      <t>ド</t>
    </rPh>
    <rPh sb="6" eb="8">
      <t>セカイ</t>
    </rPh>
    <rPh sb="15" eb="17">
      <t>ジュンビ</t>
    </rPh>
    <rPh sb="18" eb="19">
      <t>タメ</t>
    </rPh>
    <rPh sb="20" eb="22">
      <t>カイガイ</t>
    </rPh>
    <rPh sb="22" eb="25">
      <t>トコウヒ</t>
    </rPh>
    <phoneticPr fontId="8"/>
  </si>
  <si>
    <t>委託費</t>
    <rPh sb="0" eb="3">
      <t>イタクヒ</t>
    </rPh>
    <phoneticPr fontId="8"/>
  </si>
  <si>
    <t>月</t>
    <rPh sb="0" eb="1">
      <t>ツキ</t>
    </rPh>
    <phoneticPr fontId="8"/>
  </si>
  <si>
    <t>人</t>
    <rPh sb="0" eb="1">
      <t>ヒト</t>
    </rPh>
    <phoneticPr fontId="8"/>
  </si>
  <si>
    <t>DM発送その他</t>
    <rPh sb="2" eb="4">
      <t>ハッソウ</t>
    </rPh>
    <phoneticPr fontId="2"/>
  </si>
  <si>
    <t>プロバイダ</t>
    <phoneticPr fontId="2"/>
  </si>
  <si>
    <t>NTT</t>
    <phoneticPr fontId="2"/>
  </si>
  <si>
    <t>携帯電話</t>
    <rPh sb="0" eb="2">
      <t>ケイタイ</t>
    </rPh>
    <rPh sb="2" eb="4">
      <t>デンワ</t>
    </rPh>
    <phoneticPr fontId="2"/>
  </si>
  <si>
    <t>ドメイン料　レンタルサーバー</t>
    <rPh sb="4" eb="5">
      <t>リョウ</t>
    </rPh>
    <phoneticPr fontId="2"/>
  </si>
  <si>
    <t>月</t>
    <rPh sb="0" eb="1">
      <t>ツキ</t>
    </rPh>
    <phoneticPr fontId="2"/>
  </si>
  <si>
    <t>式</t>
    <rPh sb="0" eb="1">
      <t>シキ</t>
    </rPh>
    <phoneticPr fontId="8"/>
  </si>
  <si>
    <t>専門業者に依頼する</t>
    <rPh sb="0" eb="2">
      <t>センモン</t>
    </rPh>
    <rPh sb="2" eb="4">
      <t>ギョウシャ</t>
    </rPh>
    <rPh sb="5" eb="7">
      <t>イライ</t>
    </rPh>
    <phoneticPr fontId="8"/>
  </si>
  <si>
    <t>委託費（システム構築費）</t>
    <rPh sb="0" eb="3">
      <t>イタクヒ</t>
    </rPh>
    <rPh sb="8" eb="11">
      <t>コウチクヒ</t>
    </rPh>
    <phoneticPr fontId="8"/>
  </si>
  <si>
    <t>第１〜３期まで構築してあるシステム及びソフトの更新、ホームページの更新、作成などを専門業者に依頼する</t>
    <rPh sb="0" eb="1">
      <t>ダイ</t>
    </rPh>
    <rPh sb="7" eb="9">
      <t>コウチク</t>
    </rPh>
    <rPh sb="17" eb="18">
      <t>オヨビ</t>
    </rPh>
    <rPh sb="23" eb="25">
      <t>コウシン</t>
    </rPh>
    <rPh sb="33" eb="35">
      <t>コウシン</t>
    </rPh>
    <rPh sb="41" eb="43">
      <t>センモン</t>
    </rPh>
    <rPh sb="43" eb="45">
      <t>ギョウシャ</t>
    </rPh>
    <rPh sb="46" eb="48">
      <t>イライスル</t>
    </rPh>
    <phoneticPr fontId="8"/>
  </si>
  <si>
    <t>随時変化する新しい脳脊髄液減少症の研究成果をできるかぎり翻訳して世界に発信する</t>
    <rPh sb="0" eb="2">
      <t>ズイジ</t>
    </rPh>
    <rPh sb="2" eb="4">
      <t>ヘンカ</t>
    </rPh>
    <rPh sb="6" eb="7">
      <t>アタラシイ</t>
    </rPh>
    <rPh sb="9" eb="16">
      <t>ノウ</t>
    </rPh>
    <rPh sb="17" eb="21">
      <t>ケンキュウセイカ</t>
    </rPh>
    <rPh sb="28" eb="30">
      <t>ホンヤクシ</t>
    </rPh>
    <rPh sb="32" eb="34">
      <t>セカイニ</t>
    </rPh>
    <rPh sb="35" eb="37">
      <t>ハッシン</t>
    </rPh>
    <phoneticPr fontId="8"/>
  </si>
  <si>
    <t>完成した会報を行政と連携し関係各所に配布する</t>
  </si>
  <si>
    <t>インターネット　通信構築費</t>
    <rPh sb="8" eb="10">
      <t>ツウシン</t>
    </rPh>
    <rPh sb="10" eb="12">
      <t>コウチク</t>
    </rPh>
    <rPh sb="12" eb="13">
      <t>ヒ</t>
    </rPh>
    <phoneticPr fontId="2"/>
  </si>
  <si>
    <t>完成した会報を行政と連携し関係各所に配布する</t>
    <rPh sb="0" eb="2">
      <t>カンセイ</t>
    </rPh>
    <rPh sb="4" eb="6">
      <t>カイホウ</t>
    </rPh>
    <rPh sb="7" eb="9">
      <t>ギョウセイ</t>
    </rPh>
    <rPh sb="10" eb="12">
      <t>レンケイ</t>
    </rPh>
    <rPh sb="13" eb="15">
      <t>カンケイ</t>
    </rPh>
    <rPh sb="15" eb="17">
      <t>カクショ</t>
    </rPh>
    <rPh sb="18" eb="20">
      <t>ハイフ</t>
    </rPh>
    <phoneticPr fontId="2"/>
  </si>
  <si>
    <t>部</t>
    <rPh sb="0" eb="1">
      <t>ブ</t>
    </rPh>
    <phoneticPr fontId="8"/>
  </si>
  <si>
    <t>会議費</t>
    <rPh sb="0" eb="3">
      <t>カイギヒ</t>
    </rPh>
    <phoneticPr fontId="8"/>
  </si>
  <si>
    <t>印刷製本費</t>
    <rPh sb="4" eb="5">
      <t>ヒ</t>
    </rPh>
    <phoneticPr fontId="2"/>
  </si>
  <si>
    <t>第四期　脳脊髄液減少症の医療難民救済及び世界の患者支援事業</t>
    <phoneticPr fontId="13"/>
  </si>
  <si>
    <t>雑費</t>
    <rPh sb="0" eb="2">
      <t>ザッピ</t>
    </rPh>
    <phoneticPr fontId="8"/>
  </si>
  <si>
    <t>間接経費</t>
    <rPh sb="0" eb="4">
      <t>カンセツケイヒ</t>
    </rPh>
    <phoneticPr fontId="2"/>
  </si>
  <si>
    <t>振り込み手数料等</t>
    <rPh sb="0" eb="1">
      <t>フリコミテスウリョウ</t>
    </rPh>
    <rPh sb="7" eb="8">
      <t>トウ</t>
    </rPh>
    <phoneticPr fontId="2"/>
  </si>
  <si>
    <t>回</t>
    <phoneticPr fontId="8"/>
  </si>
  <si>
    <t>委託費</t>
    <rPh sb="0" eb="3">
      <t>イタクヒ</t>
    </rPh>
    <phoneticPr fontId="2"/>
  </si>
  <si>
    <t>去年の実績から</t>
    <rPh sb="0" eb="2">
      <t>キョネン</t>
    </rPh>
    <rPh sb="3" eb="5">
      <t>ジッセキ</t>
    </rPh>
    <phoneticPr fontId="8"/>
  </si>
  <si>
    <t>同時通訳　中国　オーストラリアの医師が参加する国際シンポジウムの同時通訳料金　</t>
    <rPh sb="0" eb="4">
      <t>ドウジツウヤク</t>
    </rPh>
    <rPh sb="5" eb="7">
      <t>チュウゴク</t>
    </rPh>
    <rPh sb="16" eb="18">
      <t>イシ</t>
    </rPh>
    <rPh sb="19" eb="21">
      <t>サンカ</t>
    </rPh>
    <rPh sb="23" eb="25">
      <t>コクサイ</t>
    </rPh>
    <rPh sb="32" eb="34">
      <t>ドウジ</t>
    </rPh>
    <rPh sb="34" eb="36">
      <t>ツウヤク</t>
    </rPh>
    <rPh sb="36" eb="38">
      <t>リョウキン</t>
    </rPh>
    <phoneticPr fontId="8"/>
  </si>
  <si>
    <t>出張時に要する短時間会議</t>
    <rPh sb="0" eb="3">
      <t>シュッチョウジ</t>
    </rPh>
    <rPh sb="4" eb="5">
      <t>ヨウスル</t>
    </rPh>
    <rPh sb="8" eb="10">
      <t>ジカン</t>
    </rPh>
    <rPh sb="10" eb="12">
      <t>カイギ</t>
    </rPh>
    <phoneticPr fontId="8"/>
  </si>
  <si>
    <t>各県教育長への陳情費</t>
    <rPh sb="0" eb="1">
      <t>カク</t>
    </rPh>
    <rPh sb="1" eb="2">
      <t>ケン</t>
    </rPh>
    <rPh sb="2" eb="4">
      <t>キョウイク</t>
    </rPh>
    <rPh sb="4" eb="5">
      <t>チョウ</t>
    </rPh>
    <rPh sb="7" eb="9">
      <t>チンジョウ</t>
    </rPh>
    <rPh sb="9" eb="10">
      <t>ヒ</t>
    </rPh>
    <phoneticPr fontId="8"/>
  </si>
  <si>
    <t>次年度シンポジウム開催準備渡航費　視察含む</t>
    <rPh sb="0" eb="3">
      <t>ジネンド</t>
    </rPh>
    <rPh sb="9" eb="11">
      <t>カイサイ</t>
    </rPh>
    <rPh sb="11" eb="13">
      <t>ジュンビ</t>
    </rPh>
    <rPh sb="13" eb="16">
      <t>トコウヒ</t>
    </rPh>
    <rPh sb="17" eb="19">
      <t>シサツ</t>
    </rPh>
    <rPh sb="19" eb="20">
      <t>フクム</t>
    </rPh>
    <phoneticPr fontId="8"/>
  </si>
  <si>
    <t>本事業の中心となるネット構築の</t>
    <rPh sb="0" eb="3">
      <t>ホンジギョウ</t>
    </rPh>
    <rPh sb="4" eb="6">
      <t>チュウシン</t>
    </rPh>
    <rPh sb="12" eb="14">
      <t>コウチク</t>
    </rPh>
    <phoneticPr fontId="8"/>
  </si>
  <si>
    <t>日</t>
    <rPh sb="0" eb="1">
      <t>ヒ</t>
    </rPh>
    <phoneticPr fontId="8"/>
  </si>
  <si>
    <t>小会議維持費</t>
    <rPh sb="0" eb="3">
      <t>ショウカイギ</t>
    </rPh>
    <rPh sb="3" eb="6">
      <t>イジヒ</t>
    </rPh>
    <phoneticPr fontId="8"/>
  </si>
  <si>
    <t>担当者給与費</t>
    <rPh sb="0" eb="3">
      <t>タントウシャ</t>
    </rPh>
    <rPh sb="3" eb="5">
      <t>キュウヨ</t>
    </rPh>
    <rPh sb="5" eb="6">
      <t>ヒ</t>
    </rPh>
    <phoneticPr fontId="2"/>
  </si>
  <si>
    <t>日</t>
    <rPh sb="0" eb="1">
      <t>ニチ</t>
    </rPh>
    <phoneticPr fontId="8"/>
  </si>
  <si>
    <t>国際医療福祉大学　症例データ入力及び事務局実働準備</t>
    <rPh sb="16" eb="17">
      <t>オヨビ</t>
    </rPh>
    <rPh sb="18" eb="21">
      <t>ジムキョク</t>
    </rPh>
    <rPh sb="21" eb="23">
      <t>ジツドウ</t>
    </rPh>
    <rPh sb="23" eb="25">
      <t>ジュンビ</t>
    </rPh>
    <phoneticPr fontId="8"/>
  </si>
  <si>
    <t>全ての事業で補助的な作業に必要な作業人件費</t>
    <rPh sb="0" eb="1">
      <t>スベテノ</t>
    </rPh>
    <rPh sb="3" eb="5">
      <t>ジギョウ</t>
    </rPh>
    <rPh sb="6" eb="9">
      <t>ホジョテキナ</t>
    </rPh>
    <rPh sb="10" eb="12">
      <t>サギョウ</t>
    </rPh>
    <rPh sb="13" eb="15">
      <t>ヒツヨウナ</t>
    </rPh>
    <rPh sb="16" eb="18">
      <t>サギョウ</t>
    </rPh>
    <rPh sb="18" eb="21">
      <t>ジンケンヒ</t>
    </rPh>
    <phoneticPr fontId="8"/>
  </si>
  <si>
    <t>各地で開催するセミナー会場費その他</t>
    <rPh sb="0" eb="2">
      <t>カクチ</t>
    </rPh>
    <rPh sb="3" eb="5">
      <t>カイサイスル</t>
    </rPh>
    <rPh sb="13" eb="14">
      <t>ヒ</t>
    </rPh>
    <phoneticPr fontId="8"/>
  </si>
  <si>
    <t>会報その他必要パンフ印刷製本</t>
    <rPh sb="0" eb="2">
      <t>カイホウ</t>
    </rPh>
    <rPh sb="5" eb="7">
      <t>ヒツヨウ</t>
    </rPh>
    <rPh sb="10" eb="12">
      <t>インサツ</t>
    </rPh>
    <rPh sb="12" eb="14">
      <t>セイホン</t>
    </rPh>
    <phoneticPr fontId="8"/>
  </si>
  <si>
    <t>会場</t>
    <rPh sb="0" eb="2">
      <t>カイジョウ</t>
    </rPh>
    <phoneticPr fontId="8"/>
  </si>
  <si>
    <t>個</t>
    <rPh sb="0" eb="1">
      <t>コ</t>
    </rPh>
    <phoneticPr fontId="8"/>
  </si>
  <si>
    <t>インクカートリッジ　製本用</t>
    <rPh sb="10" eb="13">
      <t>セイホンヨウ</t>
    </rPh>
    <phoneticPr fontId="8"/>
  </si>
  <si>
    <t>通信運搬費</t>
    <rPh sb="0" eb="2">
      <t>ツウシン</t>
    </rPh>
    <rPh sb="2" eb="5">
      <t>ウンパンヒ</t>
    </rPh>
    <phoneticPr fontId="8"/>
  </si>
  <si>
    <t>横浜</t>
    <rPh sb="0" eb="2">
      <t>ヨコハマ</t>
    </rPh>
    <phoneticPr fontId="2"/>
  </si>
  <si>
    <t>①②③④⑤</t>
    <phoneticPr fontId="2"/>
  </si>
  <si>
    <t>会報製作</t>
    <rPh sb="0" eb="2">
      <t>カイホウ</t>
    </rPh>
    <rPh sb="2" eb="4">
      <t>セイサク</t>
    </rPh>
    <phoneticPr fontId="2"/>
  </si>
  <si>
    <t>全国</t>
    <rPh sb="0" eb="2">
      <t>ゼンコク</t>
    </rPh>
    <phoneticPr fontId="2"/>
  </si>
  <si>
    <t>セミナー　会議開催</t>
    <rPh sb="5" eb="7">
      <t>カイギ</t>
    </rPh>
    <rPh sb="7" eb="9">
      <t>カイサイ</t>
    </rPh>
    <phoneticPr fontId="2"/>
  </si>
  <si>
    <t>振り込み手数料</t>
    <rPh sb="0" eb="1">
      <t>フリコミ</t>
    </rPh>
    <rPh sb="4" eb="7">
      <t>テスウリョウ</t>
    </rPh>
    <phoneticPr fontId="2"/>
  </si>
  <si>
    <t>通信運搬費</t>
    <rPh sb="0" eb="2">
      <t>ツウシン</t>
    </rPh>
    <rPh sb="2" eb="5">
      <t>ウンパンヒ</t>
    </rPh>
    <phoneticPr fontId="2"/>
  </si>
  <si>
    <t>ネット回線　プロバイダ　ドメイン　その他</t>
    <rPh sb="3" eb="5">
      <t>カイセン</t>
    </rPh>
    <phoneticPr fontId="2"/>
  </si>
  <si>
    <t>間接経費　人件費</t>
    <rPh sb="0" eb="2">
      <t>カンセツ</t>
    </rPh>
    <rPh sb="2" eb="4">
      <t>ケイヒ</t>
    </rPh>
    <rPh sb="5" eb="8">
      <t>ジンケンヒ</t>
    </rPh>
    <phoneticPr fontId="2"/>
  </si>
  <si>
    <t>その他事業を実施する上で必要な事務局人件費・諸経費</t>
    <phoneticPr fontId="2"/>
  </si>
  <si>
    <t>2018.4.1〜2019.3.31</t>
  </si>
  <si>
    <t>2018.4.1〜2019.3.31</t>
    <phoneticPr fontId="2"/>
  </si>
  <si>
    <t>35都道府県</t>
    <rPh sb="2" eb="6">
      <t>トドウフケン</t>
    </rPh>
    <phoneticPr fontId="8"/>
  </si>
  <si>
    <t>各県教育長への陳情</t>
    <rPh sb="0" eb="1">
      <t>カク</t>
    </rPh>
    <rPh sb="1" eb="2">
      <t>ケン</t>
    </rPh>
    <rPh sb="2" eb="5">
      <t>キョウイクチョウ</t>
    </rPh>
    <rPh sb="7" eb="9">
      <t>チンジョウ</t>
    </rPh>
    <phoneticPr fontId="8"/>
  </si>
  <si>
    <t>行政首長・教育長に本事業の協力を直接依頼する</t>
    <rPh sb="0" eb="2">
      <t>ギョウセイ</t>
    </rPh>
    <rPh sb="2" eb="4">
      <t>シュチョウ</t>
    </rPh>
    <rPh sb="5" eb="8">
      <t>キョウイクチョウb</t>
    </rPh>
    <rPh sb="9" eb="12">
      <t>ホンジギョウ</t>
    </rPh>
    <rPh sb="13" eb="15">
      <t>キョウリョク</t>
    </rPh>
    <rPh sb="16" eb="18">
      <t>チョクセツ</t>
    </rPh>
    <rPh sb="18" eb="20">
      <t>イライ</t>
    </rPh>
    <phoneticPr fontId="2"/>
  </si>
  <si>
    <t>2018.10.1〜</t>
    <phoneticPr fontId="8"/>
  </si>
  <si>
    <t>東京都</t>
    <rPh sb="0" eb="3">
      <t>トウキョウト</t>
    </rPh>
    <phoneticPr fontId="8"/>
  </si>
  <si>
    <t>②③④⑤</t>
    <phoneticPr fontId="2"/>
  </si>
  <si>
    <t>セミナーやミニ会議を開催</t>
    <rPh sb="7" eb="9">
      <t>カイギ</t>
    </rPh>
    <rPh sb="10" eb="12">
      <t>カイサイ</t>
    </rPh>
    <phoneticPr fontId="2"/>
  </si>
  <si>
    <t>2018.4.1〜2019.3.31</t>
    <phoneticPr fontId="8"/>
  </si>
  <si>
    <t>世界</t>
    <rPh sb="0" eb="2">
      <t>セカイ</t>
    </rPh>
    <phoneticPr fontId="8"/>
  </si>
  <si>
    <t>世界</t>
    <rPh sb="0" eb="2">
      <t>セカイ</t>
    </rPh>
    <phoneticPr fontId="8"/>
  </si>
  <si>
    <t>国際シンポジウム時　同時通訳をつける</t>
    <rPh sb="0" eb="2">
      <t>コクサイ</t>
    </rPh>
    <rPh sb="8" eb="9">
      <t>ジ</t>
    </rPh>
    <rPh sb="10" eb="12">
      <t>ドウジ</t>
    </rPh>
    <rPh sb="12" eb="14">
      <t>ツウヤク</t>
    </rPh>
    <phoneticPr fontId="8"/>
  </si>
  <si>
    <t>セミナー開催と必要な小会議をその都度行う</t>
    <rPh sb="4" eb="6">
      <t>カイサイ</t>
    </rPh>
    <rPh sb="7" eb="9">
      <t>ヒツヨウ</t>
    </rPh>
    <rPh sb="10" eb="11">
      <t>ショウ</t>
    </rPh>
    <rPh sb="11" eb="13">
      <t>カイギ</t>
    </rPh>
    <rPh sb="18" eb="19">
      <t>オコナウ</t>
    </rPh>
    <phoneticPr fontId="2"/>
  </si>
  <si>
    <t>熱海</t>
    <rPh sb="0" eb="2">
      <t>アタミ</t>
    </rPh>
    <phoneticPr fontId="2"/>
  </si>
  <si>
    <t>④</t>
    <phoneticPr fontId="8"/>
  </si>
  <si>
    <t>専門家に依頼する</t>
    <rPh sb="0" eb="3">
      <t>センモンカ</t>
    </rPh>
    <rPh sb="4" eb="6">
      <t>イライ</t>
    </rPh>
    <phoneticPr fontId="8"/>
  </si>
  <si>
    <t>篠永教授と馬場弁護士（元看護士）相互協力の中データー入力と世界救済の受け皿となる事務局開設を目指す</t>
    <rPh sb="0" eb="1">
      <t>シノ</t>
    </rPh>
    <rPh sb="1" eb="2">
      <t>エイ</t>
    </rPh>
    <rPh sb="2" eb="4">
      <t>キョウジュ</t>
    </rPh>
    <rPh sb="5" eb="7">
      <t>ババ</t>
    </rPh>
    <rPh sb="7" eb="10">
      <t>ベンゴシ</t>
    </rPh>
    <rPh sb="11" eb="12">
      <t>モト</t>
    </rPh>
    <rPh sb="12" eb="15">
      <t>カンゴシ</t>
    </rPh>
    <rPh sb="16" eb="18">
      <t>ソウゴ</t>
    </rPh>
    <rPh sb="18" eb="20">
      <t>キョウリョク</t>
    </rPh>
    <rPh sb="21" eb="22">
      <t>ナカ</t>
    </rPh>
    <rPh sb="26" eb="28">
      <t>ニュウリョク</t>
    </rPh>
    <rPh sb="29" eb="31">
      <t>セカイ</t>
    </rPh>
    <rPh sb="31" eb="33">
      <t>キュウサイ</t>
    </rPh>
    <rPh sb="34" eb="35">
      <t>ウ</t>
    </rPh>
    <rPh sb="36" eb="37">
      <t>サラ</t>
    </rPh>
    <rPh sb="40" eb="43">
      <t>ジムキョク</t>
    </rPh>
    <rPh sb="43" eb="45">
      <t>カイセツ</t>
    </rPh>
    <rPh sb="46" eb="48">
      <t>メザ</t>
    </rPh>
    <phoneticPr fontId="8"/>
  </si>
  <si>
    <t>国際医療福祉大学　症例データ入力及び事務局実働準備</t>
    <phoneticPr fontId="8"/>
  </si>
  <si>
    <t xml:space="preserve"> １. 脳脊髄液減少症国際シンポジウム　（１）時期　秋期～冬期　（２）場所　東京都港区　（３）参加者　一般　医師　行政関係者　政治家　（４）脳脊髄液減少症の理解を深める為の礎となるように計画する。
２.官民.半官民（認定NPO/財団）連携　脳脊髄液減少症データベース普及活動及び医療難民救済活動　（１）時期１８年４月１日～１９年３月３１日（２）場所　各都道府県庁（３）参加者　各都道府県教育長　国の教育関係行政担当者（４）小児の若年者救済パンフの配布協力と公式ホームページに日本財団入りバナーのリンクをお願いする。１８年３月時点で１０道府県予定。
３．世界の脳脊髄液減少症救済事業　（１）時期　１８年４月～１９年３月　（２）場所　各事務所　（３）参加者ネット閲覧者　（４）英文　中文の訳した脳脊髄液減少症データベースページをグーグルの助成制度でターゲット国を選び順序良く情報（広告）を出す事を開始する。　　
４．データ入力事業   及び事務局設置準備（１）時期　１８年４～１９年３　（２）場所　国際医療福祉大学熱海病院　（３）参加者　篠永教授　馬場典子弁護士（４）脳脊髄液減少症のデータ入力と脳脊髄液減少症研究会事務局の設置を目指す。
５．脳脊髄液減少症セミナー事業   （１）時期　１８年４月～１９年３月　（２）場所　臨機応変　（３）参加者　必要に応じ　（４）本事業を成功される上で必要に応じセミナーや小会議を行い、本事業の推進円滑化を図る</t>
    <phoneticPr fontId="13"/>
  </si>
  <si>
    <t>結論から言えば、未だに本疾患を知らず様々な症状で苦しむ日本そして世界の患者を救済したい。我が国では新しい疾患が発見された場合、医学会や公的に認められには、知見を経なければいけないのは当然であるが、例え知見を行うにしても各医学会が新しい疾患に向き合う場合、各医学会に絡む柵を省かないと平等に公平にその疾患と向き合うのは今の日本には厳しい面があることを経験した。過去、水俣病患者の救済に時間を要したように、日本は過去の例から学んでいない状況にある。また日本は世界の医学会に影響を受けやすい事も学んだ。日本に遅れる事４年隣の中国が本疾患に対する医学会の動きが目まぐるしく発展しはじめた、今後中国との連携は必須であると感じる。</t>
    <rPh sb="0" eb="2">
      <t>ケツロン</t>
    </rPh>
    <rPh sb="4" eb="5">
      <t>イエバ</t>
    </rPh>
    <rPh sb="8" eb="9">
      <t>イマダ</t>
    </rPh>
    <rPh sb="11" eb="12">
      <t>ホン</t>
    </rPh>
    <rPh sb="12" eb="14">
      <t>シッカン</t>
    </rPh>
    <rPh sb="15" eb="16">
      <t>シラズ</t>
    </rPh>
    <rPh sb="18" eb="19">
      <t>サマザマ</t>
    </rPh>
    <rPh sb="21" eb="23">
      <t>ショウジョウ</t>
    </rPh>
    <rPh sb="24" eb="25">
      <t>クルシム</t>
    </rPh>
    <rPh sb="27" eb="29">
      <t>ニホン</t>
    </rPh>
    <rPh sb="32" eb="34">
      <t>セカイ</t>
    </rPh>
    <rPh sb="35" eb="37">
      <t>カンジャ</t>
    </rPh>
    <rPh sb="38" eb="40">
      <t>キュウサイ</t>
    </rPh>
    <rPh sb="44" eb="45">
      <t>ワガクニ</t>
    </rPh>
    <rPh sb="49" eb="50">
      <t>アタラシイ</t>
    </rPh>
    <rPh sb="52" eb="54">
      <t>シッカン</t>
    </rPh>
    <rPh sb="55" eb="57">
      <t>ハッケン</t>
    </rPh>
    <rPh sb="60" eb="62">
      <t>バアイ</t>
    </rPh>
    <rPh sb="63" eb="66">
      <t>イガクカイ</t>
    </rPh>
    <rPh sb="67" eb="69">
      <t>コウテキ</t>
    </rPh>
    <rPh sb="70" eb="71">
      <t>ミトメラレ</t>
    </rPh>
    <rPh sb="77" eb="79">
      <t>チケン</t>
    </rPh>
    <rPh sb="80" eb="81">
      <t>ヘテ</t>
    </rPh>
    <rPh sb="91" eb="93">
      <t>トウゼン</t>
    </rPh>
    <rPh sb="98" eb="99">
      <t>タトエ</t>
    </rPh>
    <rPh sb="100" eb="102">
      <t>チケン</t>
    </rPh>
    <rPh sb="103" eb="104">
      <t>オコナウニ</t>
    </rPh>
    <rPh sb="109" eb="110">
      <t>カク</t>
    </rPh>
    <rPh sb="110" eb="113">
      <t>イガクカイ</t>
    </rPh>
    <rPh sb="114" eb="115">
      <t>アタラシイ</t>
    </rPh>
    <rPh sb="117" eb="119">
      <t>シッカン</t>
    </rPh>
    <rPh sb="120" eb="121">
      <t>ムキアウ</t>
    </rPh>
    <rPh sb="124" eb="126">
      <t>バアイ</t>
    </rPh>
    <rPh sb="127" eb="128">
      <t>カク</t>
    </rPh>
    <rPh sb="128" eb="131">
      <t>イガクカイ</t>
    </rPh>
    <rPh sb="132" eb="133">
      <t>カラム</t>
    </rPh>
    <rPh sb="134" eb="135">
      <t>シガラミ</t>
    </rPh>
    <rPh sb="136" eb="137">
      <t>ハブ</t>
    </rPh>
    <rPh sb="141" eb="143">
      <t>ビョウドウ</t>
    </rPh>
    <rPh sb="144" eb="146">
      <t>コウヘイ</t>
    </rPh>
    <rPh sb="152" eb="153">
      <t>ムキアウノ</t>
    </rPh>
    <rPh sb="158" eb="159">
      <t>イマノ</t>
    </rPh>
    <rPh sb="160" eb="162">
      <t>ニホン</t>
    </rPh>
    <rPh sb="164" eb="165">
      <t>キビシイ</t>
    </rPh>
    <rPh sb="167" eb="168">
      <t>メン</t>
    </rPh>
    <rPh sb="174" eb="176">
      <t>ケイケン</t>
    </rPh>
    <rPh sb="179" eb="181">
      <t>カコ</t>
    </rPh>
    <rPh sb="182" eb="184">
      <t>ミナマタ</t>
    </rPh>
    <rPh sb="184" eb="185">
      <t>ビョウ</t>
    </rPh>
    <rPh sb="185" eb="187">
      <t>カンジャ</t>
    </rPh>
    <rPh sb="188" eb="190">
      <t>キュウサイ</t>
    </rPh>
    <rPh sb="191" eb="193">
      <t>ジカン</t>
    </rPh>
    <rPh sb="194" eb="195">
      <t>ヨウシタ</t>
    </rPh>
    <rPh sb="201" eb="203">
      <t>ニホン</t>
    </rPh>
    <rPh sb="204" eb="206">
      <t>カコ</t>
    </rPh>
    <rPh sb="207" eb="208">
      <t>レイ</t>
    </rPh>
    <rPh sb="210" eb="211">
      <t>マナンデ</t>
    </rPh>
    <rPh sb="216" eb="218">
      <t>ジョウキョウ</t>
    </rPh>
    <rPh sb="224" eb="226">
      <t>ニホン</t>
    </rPh>
    <rPh sb="227" eb="229">
      <t>セカイ</t>
    </rPh>
    <rPh sb="230" eb="233">
      <t>イガクカイ</t>
    </rPh>
    <rPh sb="234" eb="236">
      <t>エイキョウ</t>
    </rPh>
    <rPh sb="237" eb="238">
      <t>ウケヤスイ</t>
    </rPh>
    <rPh sb="242" eb="243">
      <t>コト</t>
    </rPh>
    <rPh sb="244" eb="245">
      <t>マナンダ</t>
    </rPh>
    <rPh sb="248" eb="250">
      <t>ニホン</t>
    </rPh>
    <rPh sb="251" eb="252">
      <t>オクレル</t>
    </rPh>
    <rPh sb="254" eb="255">
      <t>コト</t>
    </rPh>
    <rPh sb="257" eb="258">
      <t>トナリノ</t>
    </rPh>
    <rPh sb="259" eb="261">
      <t>チュウゴク</t>
    </rPh>
    <rPh sb="262" eb="265">
      <t>ホンシッカン</t>
    </rPh>
    <rPh sb="266" eb="267">
      <t>タイスル</t>
    </rPh>
    <rPh sb="269" eb="272">
      <t>イガクカイ</t>
    </rPh>
    <rPh sb="273" eb="274">
      <t>ウゴキ</t>
    </rPh>
    <rPh sb="276" eb="277">
      <t>メマグルシク</t>
    </rPh>
    <rPh sb="282" eb="284">
      <t>ハッテn</t>
    </rPh>
    <rPh sb="290" eb="292">
      <t>コンゴ</t>
    </rPh>
    <rPh sb="292" eb="294">
      <t>チュウゴク</t>
    </rPh>
    <rPh sb="296" eb="298">
      <t>レンケイ</t>
    </rPh>
    <rPh sb="299" eb="301">
      <t>ヒッス</t>
    </rPh>
    <rPh sb="305" eb="306">
      <t>カンジル</t>
    </rPh>
    <phoneticPr fontId="13"/>
  </si>
  <si>
    <t>＜原因＞　国（厚労省）は各医学会からのコンセンサスを得て初めて、公的な病気として認める制度になっている。しかし保険制度の枠組みはある一定と定まっていて、各学会がしのぎを削り、点数を得ようとする。それぞれメンツがあり、当人達も「表向きは患者救済の為」と考えているが、無意識のうちに、政治的、学会のメンツなどにとらわれていく面も少なからず原因の一つである。　また柵深い関係性（医学会ー企業）などからの影響もあると思われる。　　　　　　　　　　　　　　　　　　　　　　　　　　　　　　　　　　　　＜対策＞　今の日本の医学会はたとえそうであっても、明らかに優秀であり、世界と比較しても誇れる点は多い、それがゆえに、慢心になっている部分は多々あると感じるが、現状では、患者や患者会、そして理解ある医師、援助団体が世界を巻き込む活動をしていく事が重要だと感じる、社会問題化している本疾患であるがゆえに注目も高い、政党も政策化している、自治体と協力し半官民ー官民運動巻き込んだ持続性がりクオリティーの高いソーシャル活動が重要</t>
    <rPh sb="1" eb="3">
      <t>ゲンイン</t>
    </rPh>
    <rPh sb="5" eb="6">
      <t>クニハ</t>
    </rPh>
    <rPh sb="7" eb="10">
      <t>コウロウショウ</t>
    </rPh>
    <rPh sb="12" eb="13">
      <t>カク</t>
    </rPh>
    <rPh sb="13" eb="16">
      <t>イガクカイ</t>
    </rPh>
    <rPh sb="26" eb="27">
      <t>エテ</t>
    </rPh>
    <rPh sb="28" eb="29">
      <t>ハジメテ</t>
    </rPh>
    <rPh sb="32" eb="34">
      <t>コウテキ</t>
    </rPh>
    <rPh sb="35" eb="37">
      <t>ビョウキ</t>
    </rPh>
    <rPh sb="40" eb="41">
      <t>ミトメル</t>
    </rPh>
    <rPh sb="43" eb="45">
      <t>セイド</t>
    </rPh>
    <rPh sb="55" eb="57">
      <t>ホケン</t>
    </rPh>
    <rPh sb="57" eb="59">
      <t>セイド</t>
    </rPh>
    <rPh sb="60" eb="62">
      <t>ワクグミ</t>
    </rPh>
    <rPh sb="69" eb="70">
      <t>サダマッテ</t>
    </rPh>
    <rPh sb="76" eb="77">
      <t>カク</t>
    </rPh>
    <rPh sb="77" eb="79">
      <t>ガッカイ</t>
    </rPh>
    <rPh sb="84" eb="85">
      <t>ケズリ</t>
    </rPh>
    <rPh sb="87" eb="89">
      <t>テンスウ</t>
    </rPh>
    <rPh sb="90" eb="91">
      <t>エヨウト</t>
    </rPh>
    <rPh sb="108" eb="110">
      <t>トウニン</t>
    </rPh>
    <rPh sb="110" eb="111">
      <t>タチ</t>
    </rPh>
    <rPh sb="113" eb="115">
      <t>オモテムキ</t>
    </rPh>
    <rPh sb="117" eb="121">
      <t>カンジャキュウサイ</t>
    </rPh>
    <rPh sb="122" eb="123">
      <t>タメ</t>
    </rPh>
    <rPh sb="125" eb="126">
      <t>カンガエテ</t>
    </rPh>
    <rPh sb="132" eb="135">
      <t>ムイシキノ</t>
    </rPh>
    <rPh sb="140" eb="143">
      <t>セイジテキ</t>
    </rPh>
    <rPh sb="144" eb="146">
      <t>ガッカイ</t>
    </rPh>
    <rPh sb="160" eb="161">
      <t>メン</t>
    </rPh>
    <rPh sb="162" eb="163">
      <t>スクナカラズ</t>
    </rPh>
    <rPh sb="167" eb="169">
      <t>ゲンイン</t>
    </rPh>
    <rPh sb="170" eb="171">
      <t>ヒトツデ</t>
    </rPh>
    <rPh sb="179" eb="180">
      <t>シガラミ</t>
    </rPh>
    <rPh sb="180" eb="181">
      <t>フカイ</t>
    </rPh>
    <rPh sb="182" eb="185">
      <t>カンケイセイ</t>
    </rPh>
    <rPh sb="186" eb="189">
      <t>イガクカイ</t>
    </rPh>
    <rPh sb="190" eb="192">
      <t>キギョウ</t>
    </rPh>
    <rPh sb="198" eb="200">
      <t>エイキョウ</t>
    </rPh>
    <rPh sb="204" eb="205">
      <t>オモワレル</t>
    </rPh>
    <rPh sb="246" eb="248">
      <t>タイサク</t>
    </rPh>
    <rPh sb="250" eb="251">
      <t>イマノ</t>
    </rPh>
    <rPh sb="252" eb="254">
      <t>ニホン</t>
    </rPh>
    <rPh sb="255" eb="257">
      <t>イガク</t>
    </rPh>
    <rPh sb="257" eb="258">
      <t>カイ</t>
    </rPh>
    <rPh sb="270" eb="271">
      <t>アキラカニ</t>
    </rPh>
    <rPh sb="274" eb="276">
      <t>ユウシュウ</t>
    </rPh>
    <rPh sb="280" eb="282">
      <t>セカイ</t>
    </rPh>
    <rPh sb="283" eb="285">
      <t>ヒカク</t>
    </rPh>
    <rPh sb="288" eb="289">
      <t>ホコレル</t>
    </rPh>
    <rPh sb="291" eb="292">
      <t>テン</t>
    </rPh>
    <rPh sb="293" eb="294">
      <t>オオイ</t>
    </rPh>
    <rPh sb="303" eb="305">
      <t>マンシン</t>
    </rPh>
    <rPh sb="311" eb="313">
      <t>ブブン</t>
    </rPh>
    <rPh sb="314" eb="315">
      <t>タタ</t>
    </rPh>
    <rPh sb="319" eb="320">
      <t>カンジルガ</t>
    </rPh>
    <rPh sb="324" eb="326">
      <t>ゲンジョウ</t>
    </rPh>
    <rPh sb="329" eb="331">
      <t>カンジャ</t>
    </rPh>
    <rPh sb="332" eb="335">
      <t>カンジャカイ</t>
    </rPh>
    <rPh sb="339" eb="341">
      <t>リカイ</t>
    </rPh>
    <rPh sb="343" eb="345">
      <t>イシ</t>
    </rPh>
    <rPh sb="346" eb="350">
      <t>エンジョダンタイ</t>
    </rPh>
    <rPh sb="351" eb="353">
      <t>セカイ</t>
    </rPh>
    <rPh sb="358" eb="360">
      <t>カツドウ</t>
    </rPh>
    <rPh sb="365" eb="366">
      <t>コト</t>
    </rPh>
    <rPh sb="367" eb="369">
      <t>ジュウヨウ</t>
    </rPh>
    <rPh sb="371" eb="372">
      <t>カンジル</t>
    </rPh>
    <rPh sb="375" eb="379">
      <t>シャカイモンダイ</t>
    </rPh>
    <rPh sb="379" eb="380">
      <t>カ</t>
    </rPh>
    <rPh sb="384" eb="385">
      <t>ホン</t>
    </rPh>
    <rPh sb="385" eb="387">
      <t>シッカン</t>
    </rPh>
    <rPh sb="394" eb="396">
      <t>チュウモク</t>
    </rPh>
    <rPh sb="397" eb="398">
      <t>タカイ</t>
    </rPh>
    <rPh sb="400" eb="402">
      <t>セイトウ</t>
    </rPh>
    <rPh sb="403" eb="406">
      <t>セイサクカ</t>
    </rPh>
    <rPh sb="411" eb="412">
      <t>ジブン</t>
    </rPh>
    <rPh sb="413" eb="414">
      <t>タイ</t>
    </rPh>
    <rPh sb="415" eb="417">
      <t>キョウリョク</t>
    </rPh>
    <rPh sb="418" eb="419">
      <t>ハン</t>
    </rPh>
    <rPh sb="419" eb="421">
      <t>カンミン</t>
    </rPh>
    <rPh sb="422" eb="424">
      <t>カンミン</t>
    </rPh>
    <rPh sb="424" eb="426">
      <t>ウンドウ</t>
    </rPh>
    <rPh sb="426" eb="427">
      <t>マキコンダ</t>
    </rPh>
    <rPh sb="431" eb="434">
      <t>ジゾクセイ</t>
    </rPh>
    <rPh sb="443" eb="444">
      <t>タカ</t>
    </rPh>
    <rPh sb="450" eb="452">
      <t>カツドウ</t>
    </rPh>
    <rPh sb="453" eb="455">
      <t>ジュウヨウ</t>
    </rPh>
    <phoneticPr fontId="13"/>
  </si>
  <si>
    <t xml:space="preserve">脳脊髄液減少症国際シンポジウム　　（１）時期　秋期～冬期　（２）場所　東京都港区　（３）参加者　一般　医師　行政関係者　政治家　（４）脳脊髄液減少症の理解を深める為の礎となるように計画する。海外からの参加者は発展目覚ましい中国と強い興味をいだくオーストラリアの医師を招く
</t>
    <rPh sb="0" eb="7">
      <t>ノウ</t>
    </rPh>
    <rPh sb="7" eb="9">
      <t>コクサイ</t>
    </rPh>
    <phoneticPr fontId="8"/>
  </si>
  <si>
    <t xml:space="preserve">官民.半官民（認定NPO/財団）連携　脳脊髄液減少症データベース普及活動及び医療難民救済活動　（１）時期１８年４月１日～１９年３月３１日（２）場所　各都道府県庁（３）参加者　各都道府県教育長　国の教育関係行政担当者（４）小児の若年者救済パンフの配布協力と公式ホームページに日本財団入りバナーのリンクをお願いする。１８年３月時点で１０道府県予定。
</t>
    <rPh sb="36" eb="37">
      <t>オヨビ</t>
    </rPh>
    <rPh sb="38" eb="42">
      <t>イリョウナンミン</t>
    </rPh>
    <rPh sb="42" eb="44">
      <t>キュウサイ</t>
    </rPh>
    <rPh sb="44" eb="46">
      <t>カツドウ</t>
    </rPh>
    <phoneticPr fontId="8"/>
  </si>
  <si>
    <t xml:space="preserve">世界の脳脊髄液減少症救済事業　（１）時期　１８年４月～１９年３月　（２）場所　各事務所　（３）参加者ネット閲覧者　（４）英文　中文の訳した脳脊髄液減少症データベースページをグーグルの助成制度でターゲット国を選び順序良く情報（広告）を出す事を開始する。　　最初の半年はオーストラリアをターゲットとする
</t>
    <rPh sb="0" eb="2">
      <t>セカイ</t>
    </rPh>
    <rPh sb="3" eb="10">
      <t>ノウ</t>
    </rPh>
    <rPh sb="10" eb="12">
      <t>キュウサイ</t>
    </rPh>
    <rPh sb="12" eb="14">
      <t>ジギョウ</t>
    </rPh>
    <phoneticPr fontId="8"/>
  </si>
  <si>
    <t xml:space="preserve">データ入力事業   及び事務局設置準備（１）時期　１８年４～１９年３　（２）場所　国際医療福祉大学熱海病院　（３）参加者　篠永教授　馬場典子弁護士（４）脳脊髄液減少症のデータ入力と脳脊髄液減少症研究会事務局の設置を目指す。
</t>
    <rPh sb="10" eb="11">
      <t>オヨビ</t>
    </rPh>
    <rPh sb="12" eb="15">
      <t>ジムキョク</t>
    </rPh>
    <rPh sb="15" eb="17">
      <t>セッチ</t>
    </rPh>
    <rPh sb="17" eb="19">
      <t>ジュンビ</t>
    </rPh>
    <phoneticPr fontId="8"/>
  </si>
  <si>
    <t>脳脊髄液減少症セミナー事業    （１）時期　１８年４月～１９年３月　（２）場所　臨機応変　（３）参加者　必要に応じ　（４）本事業を成功される上で必要に応じセミナーや小会議を行い、本事業の推進円滑化を図る。</t>
    <phoneticPr fontId="8"/>
  </si>
  <si>
    <t>人</t>
    <rPh sb="0" eb="1">
      <t>ニン</t>
    </rPh>
    <phoneticPr fontId="8"/>
  </si>
  <si>
    <t>中国とオーストラリアからの医師の宿泊交通費　シンポジウム参加の為の費用（謝金含む）　今回のシンポジウムは理解あるまた連携している中国浙江大学の医師とオーストラリア　メルボルン大学の医師を招聘する　国会議員や厚労省の役人　厚労省研究班の主任研究者なども呼び世界の動きに驚いてもらう。</t>
    <rPh sb="0" eb="2">
      <t>チュウゴク</t>
    </rPh>
    <rPh sb="13" eb="15">
      <t>イシ</t>
    </rPh>
    <rPh sb="16" eb="18">
      <t>シュクハク</t>
    </rPh>
    <rPh sb="18" eb="21">
      <t>コウツウヒ</t>
    </rPh>
    <rPh sb="28" eb="30">
      <t>サンカ</t>
    </rPh>
    <rPh sb="31" eb="32">
      <t>タメ</t>
    </rPh>
    <rPh sb="33" eb="35">
      <t>ヒヨウ</t>
    </rPh>
    <rPh sb="36" eb="38">
      <t>シャキン</t>
    </rPh>
    <rPh sb="38" eb="39">
      <t>フクム</t>
    </rPh>
    <rPh sb="42" eb="44">
      <t>コンカイ</t>
    </rPh>
    <rPh sb="52" eb="54">
      <t>リカイ</t>
    </rPh>
    <rPh sb="58" eb="60">
      <t>レンケイ</t>
    </rPh>
    <rPh sb="64" eb="66">
      <t>チュウゴク</t>
    </rPh>
    <rPh sb="66" eb="70">
      <t>セッコウダイガク</t>
    </rPh>
    <rPh sb="71" eb="73">
      <t>イシ</t>
    </rPh>
    <rPh sb="87" eb="89">
      <t>ダイガク</t>
    </rPh>
    <rPh sb="90" eb="92">
      <t>イシ</t>
    </rPh>
    <rPh sb="93" eb="95">
      <t>ショウヘイ</t>
    </rPh>
    <rPh sb="98" eb="102">
      <t>コッカイギイン</t>
    </rPh>
    <rPh sb="103" eb="106">
      <t>コウロウショウ</t>
    </rPh>
    <rPh sb="107" eb="109">
      <t>ヤクニン</t>
    </rPh>
    <rPh sb="110" eb="113">
      <t>コウロウショウ</t>
    </rPh>
    <rPh sb="113" eb="116">
      <t>ケンキュウハン</t>
    </rPh>
    <rPh sb="117" eb="119">
      <t>シュニn</t>
    </rPh>
    <rPh sb="119" eb="122">
      <t>ケンキュウシャ</t>
    </rPh>
    <rPh sb="125" eb="126">
      <t>ヨブ</t>
    </rPh>
    <rPh sb="127" eb="129">
      <t>セカイ</t>
    </rPh>
    <rPh sb="130" eb="131">
      <t>ウゴ</t>
    </rPh>
    <rPh sb="133" eb="134">
      <t>オドロ</t>
    </rPh>
    <phoneticPr fontId="8"/>
  </si>
  <si>
    <t>第3期助成事業内において②の事業の中でデータベース普及事業47県公式HP相互リンク事業は終了予定、完全制覇であり、第4期では小児患者（医療難民）普及事業　残りの30都府道県を対象とする</t>
    <rPh sb="17" eb="18">
      <t>ナカ</t>
    </rPh>
    <rPh sb="25" eb="27">
      <t>フキュウ</t>
    </rPh>
    <rPh sb="27" eb="29">
      <t>ジギョウ</t>
    </rPh>
    <rPh sb="32" eb="34">
      <t>コウシキ</t>
    </rPh>
    <rPh sb="36" eb="38">
      <t>ソウゴ</t>
    </rPh>
    <rPh sb="41" eb="43">
      <t>ジギョウ</t>
    </rPh>
    <rPh sb="49" eb="51">
      <t>カンゼン</t>
    </rPh>
    <rPh sb="51" eb="53">
      <t>セイハ</t>
    </rPh>
    <rPh sb="62" eb="64">
      <t>ショウニ</t>
    </rPh>
    <rPh sb="64" eb="66">
      <t>カンジャ</t>
    </rPh>
    <rPh sb="67" eb="71">
      <t>イリョウナンミン</t>
    </rPh>
    <rPh sb="72" eb="74">
      <t>フキュウ</t>
    </rPh>
    <rPh sb="74" eb="76">
      <t>ジギョウ</t>
    </rPh>
    <phoneticPr fontId="8"/>
  </si>
  <si>
    <t>本事業がインターネット検索グーグルサイトより世界発信に価する貴重な事業とみなされ、毎月１００数十万円分の広告費を無料で使用できるグーグルグラントを取得した。世界数十カ国よりターゲット国を選び広告を出す事ができる,その維持管理費</t>
    <rPh sb="0" eb="1">
      <t>ホン</t>
    </rPh>
    <rPh sb="1" eb="3">
      <t>ジギョウ</t>
    </rPh>
    <rPh sb="22" eb="26">
      <t>セカイハッシン</t>
    </rPh>
    <rPh sb="27" eb="28">
      <t>アタイスル</t>
    </rPh>
    <rPh sb="30" eb="32">
      <t>キチョウ</t>
    </rPh>
    <rPh sb="33" eb="35">
      <t>ジギョウ</t>
    </rPh>
    <rPh sb="41" eb="43">
      <t>マイツキ</t>
    </rPh>
    <rPh sb="47" eb="48">
      <t>ジュウ</t>
    </rPh>
    <rPh sb="48" eb="49">
      <t>マン</t>
    </rPh>
    <rPh sb="49" eb="50">
      <t>エン</t>
    </rPh>
    <rPh sb="50" eb="51">
      <t>ブン</t>
    </rPh>
    <rPh sb="52" eb="55">
      <t>コウコクヒ</t>
    </rPh>
    <rPh sb="56" eb="58">
      <t>ムリョウ</t>
    </rPh>
    <rPh sb="59" eb="61">
      <t>シヨウ</t>
    </rPh>
    <rPh sb="73" eb="75">
      <t>シュトク</t>
    </rPh>
    <rPh sb="78" eb="80">
      <t>セカイ</t>
    </rPh>
    <rPh sb="80" eb="82">
      <t>スウジュッカコク</t>
    </rPh>
    <rPh sb="91" eb="92">
      <t>コク</t>
    </rPh>
    <rPh sb="93" eb="94">
      <t>エラビ</t>
    </rPh>
    <rPh sb="95" eb="97">
      <t>コウコク</t>
    </rPh>
    <rPh sb="98" eb="99">
      <t>ダス</t>
    </rPh>
    <rPh sb="100" eb="101">
      <t>コト</t>
    </rPh>
    <rPh sb="108" eb="113">
      <t>イジカンリヒ</t>
    </rPh>
    <phoneticPr fontId="8"/>
  </si>
  <si>
    <t>看護婦資格と弁護士資格両資格持参の馬場乃里子氏（都内大本総合法律事務所）に
病院内(熱海病院）でアシスタントとして脳脊髄液減少症のデータを入力していただく一回の費用は交通費　食事代込み　研究会事務局設置準備</t>
    <rPh sb="0" eb="3">
      <t>カンゴフ</t>
    </rPh>
    <rPh sb="3" eb="5">
      <t>シカク</t>
    </rPh>
    <rPh sb="6" eb="9">
      <t>ベンゴシ</t>
    </rPh>
    <rPh sb="9" eb="11">
      <t>シカク</t>
    </rPh>
    <rPh sb="11" eb="12">
      <t>リョウ</t>
    </rPh>
    <rPh sb="12" eb="14">
      <t>シカク</t>
    </rPh>
    <rPh sb="14" eb="16">
      <t>ジサン</t>
    </rPh>
    <rPh sb="17" eb="19">
      <t>ババ</t>
    </rPh>
    <rPh sb="20" eb="21">
      <t>リ</t>
    </rPh>
    <rPh sb="21" eb="22">
      <t>コ</t>
    </rPh>
    <rPh sb="22" eb="23">
      <t>シ</t>
    </rPh>
    <rPh sb="24" eb="26">
      <t>トナイ</t>
    </rPh>
    <rPh sb="26" eb="28">
      <t>オオモト</t>
    </rPh>
    <rPh sb="28" eb="30">
      <t>ソウゴウ</t>
    </rPh>
    <rPh sb="30" eb="35">
      <t>ホウリツジムショ</t>
    </rPh>
    <rPh sb="37" eb="38">
      <t>シノ</t>
    </rPh>
    <rPh sb="38" eb="40">
      <t>ビョウイン</t>
    </rPh>
    <rPh sb="40" eb="41">
      <t>ナイ</t>
    </rPh>
    <rPh sb="42" eb="44">
      <t>アタミ</t>
    </rPh>
    <rPh sb="44" eb="46">
      <t>ビョウイン</t>
    </rPh>
    <rPh sb="57" eb="64">
      <t>ノウ</t>
    </rPh>
    <rPh sb="69" eb="71">
      <t>ニュウリョク</t>
    </rPh>
    <rPh sb="93" eb="96">
      <t>ケンキュウカイ</t>
    </rPh>
    <rPh sb="96" eb="99">
      <t>ジムキョク</t>
    </rPh>
    <rPh sb="99" eb="101">
      <t>セッチ</t>
    </rPh>
    <rPh sb="101" eb="103">
      <t>ジュンビ</t>
    </rPh>
    <phoneticPr fontId="2"/>
  </si>
  <si>
    <t>本事業を説明する会報やパンフを多用し広く普及させる　</t>
    <rPh sb="15" eb="17">
      <t>タヨウ</t>
    </rPh>
    <phoneticPr fontId="2"/>
  </si>
  <si>
    <t xml:space="preserve">（１）今、我々の活動が世界的社会運動に発展するかどうかの域にきている。本疾患は日本発信 世界初の疾患概念である。日本で１０数年にわたり各マスメディアを賑わしてきた。しかしその反面、医学会の動きは柵にとらわれ、その動きは鈍くこの問題自体風化されてしまうのではという危機感もあった。しかし患者は増える一方でその分だけ矛盾が発生する。よって２０年近く本疾患に関わってきているが、風化することは今後も無いと断言できる。その反面、すくなからず、国が９年の月日を要し、「軽微な外傷でも脳脊髄液は漏れる、学校現場で発生する不登校生の中に本疾患が多く存在する」と認めた事で国や自治体が無視できなくなった。そこで自治体が本事業に協力するかどうかという見極めができるように、と同時に本事業の進展具合を図る上で財団ロゴ入りのバナーを使用し相互リンク事業を思いつき、第１期の途中から実施、第１期では保険適用という大きな成果を助成事業で産み、第１期～第３期終了時点では日本の全ての県がバナーを貼る予定。このバナー運動は最初、反対だらけだった。広告とみなされ、かなり説得を要する県も多くあり県の規約まで変更しバナー貼り付けを協力実施県も多数ありました。第３期の小児・若年者救済の新たな事業のバナーは今期１０道県になりそうで、この教育委員会のバナー設置状況が第４期の到達目標の目安の一つとなる。      
（２）第４期の助成事業の目安はグーグルの助成制度による月１００数十万円分の広告費を一定の国に決め（例オーストラリア）そのアクセス数なども目安となる。
</t>
    <phoneticPr fontId="13"/>
  </si>
  <si>
    <t xml:space="preserve">＜中長期３年後＞ 昨年４月開始予定の厚労省研究事業が本年度１０月１日現在、進展なし。各学会の政治的背景が原因。厚労省の課長や当該研究者と何度も協議、国会内で会議をしたが、政府や患者では触れ得ない領域が存在する。来年にはスタートできる見通しだが、２０２１年の診断基準完成までには時間を要する。しかし希 望も。発展がめざましい中国の「超現実主義」正しいものは正しいという思考。中国、またオセアニア地域も巻き込み、国の研究遅延間に、国際シンポジウム開催や他国と協力し、厚労省の研究班に影響をあたえ、現実的な診断基準作りに寄与することを３年後に目指す。　　　　　　　　　　＜最終的＞ 日本が世界をリードし、情報を流し、未解明な部分が多い髄液研究が本格化され、世界中の患者を救済し、世界に平和的な活動を寄与することが目標。
</t>
    <phoneticPr fontId="13"/>
  </si>
  <si>
    <t>2</t>
    <phoneticPr fontId="8"/>
  </si>
  <si>
    <t>5</t>
    <phoneticPr fontId="8"/>
  </si>
  <si>
    <t>5</t>
    <phoneticPr fontId="8"/>
  </si>
  <si>
    <t>4</t>
    <phoneticPr fontId="8"/>
  </si>
  <si>
    <t>1～5</t>
  </si>
  <si>
    <t>按分</t>
    <rPh sb="0" eb="2">
      <t>アンブン</t>
    </rPh>
    <phoneticPr fontId="8"/>
  </si>
  <si>
    <t>式</t>
    <rPh sb="0" eb="1">
      <t>シキ</t>
    </rPh>
    <phoneticPr fontId="8"/>
  </si>
  <si>
    <t>その他システムを維持するための費用（ソフト更新、機材その他）</t>
    <rPh sb="2" eb="3">
      <t>タ</t>
    </rPh>
    <rPh sb="8" eb="10">
      <t>イジ</t>
    </rPh>
    <rPh sb="15" eb="17">
      <t>ヒヨウ</t>
    </rPh>
    <rPh sb="21" eb="23">
      <t>コウシン</t>
    </rPh>
    <rPh sb="24" eb="26">
      <t>キザイ</t>
    </rPh>
    <rPh sb="28" eb="29">
      <t>タ</t>
    </rPh>
    <phoneticPr fontId="8"/>
  </si>
  <si>
    <t>業者に依頼しないパンフの印刷</t>
    <rPh sb="0" eb="2">
      <t>ギョウシャ</t>
    </rPh>
    <rPh sb="3" eb="5">
      <t>イライ</t>
    </rPh>
    <rPh sb="12" eb="14">
      <t>インサツ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</si>
</sst>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yyyy/m/d;@"/>
    <numFmt numFmtId="178" formatCode="0.0%"/>
    <numFmt numFmtId="179" formatCode="0_ "/>
  </numFmts>
  <fonts count="37"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6"/>
      <name val="ＭＳ 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9"/>
      <name val="ＭＳ Ｐゴシック"/>
      <family val="3"/>
      <charset val="128"/>
    </font>
    <font>
      <sz val="6"/>
      <name val="ＭＳ Ｐゴシック"/>
      <family val="3"/>
      <charset val="128"/>
    </font>
    <font>
      <sz val="11"/>
      <color indexed="8"/>
      <name val="メイリオ"/>
      <family val="3"/>
      <charset val="128"/>
    </font>
    <font>
      <b/>
      <sz val="10.5"/>
      <color indexed="10"/>
      <name val="メイリオ"/>
      <family val="3"/>
      <charset val="128"/>
    </font>
    <font>
      <b/>
      <sz val="10.5"/>
      <color indexed="8"/>
      <name val="Meiryo UI"/>
      <family val="3"/>
      <charset val="128"/>
    </font>
    <font>
      <b/>
      <sz val="10.5"/>
      <color indexed="21"/>
      <name val="メイリオ"/>
      <family val="3"/>
      <charset val="128"/>
    </font>
    <font>
      <b/>
      <sz val="10.5"/>
      <color indexed="8"/>
      <name val="メイリオ"/>
      <family val="3"/>
      <charset val="128"/>
    </font>
    <font>
      <sz val="6"/>
      <name val="ＭＳ Ｐゴシック"/>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9"/>
      <name val="メイリオ"/>
      <family val="3"/>
      <charset val="128"/>
    </font>
    <font>
      <b/>
      <sz val="10.5"/>
      <name val="メイリオ"/>
      <family val="3"/>
      <charset val="128"/>
    </font>
    <font>
      <sz val="11"/>
      <color theme="1"/>
      <name val="ＭＳ Ｐゴシック"/>
      <family val="3"/>
      <charset val="128"/>
      <scheme val="minor"/>
    </font>
    <font>
      <sz val="10"/>
      <name val="ＭＳ Ｐゴシック"/>
      <family val="3"/>
      <charset val="128"/>
      <scheme val="minor"/>
    </font>
    <font>
      <b/>
      <sz val="18"/>
      <color theme="1"/>
      <name val="Meiryo UI"/>
      <family val="3"/>
      <charset val="128"/>
    </font>
    <font>
      <sz val="11"/>
      <color theme="1"/>
      <name val="メイリオ"/>
      <family val="3"/>
      <charset val="128"/>
    </font>
    <font>
      <b/>
      <sz val="10.5"/>
      <color rgb="FFFF0000"/>
      <name val="Meiryo UI"/>
      <family val="3"/>
      <charset val="128"/>
    </font>
    <font>
      <b/>
      <sz val="10.5"/>
      <color rgb="FFFF0000"/>
      <name val="メイリオ"/>
      <family val="3"/>
      <charset val="128"/>
    </font>
    <font>
      <sz val="9"/>
      <color theme="1"/>
      <name val="メイリオ"/>
      <family val="3"/>
      <charset val="128"/>
    </font>
    <font>
      <b/>
      <sz val="9"/>
      <color rgb="FFFF0000"/>
      <name val="メイリオ"/>
      <family val="3"/>
      <charset val="128"/>
    </font>
    <font>
      <b/>
      <sz val="11"/>
      <color theme="1"/>
      <name val="メイリオ"/>
      <family val="3"/>
      <charset val="128"/>
    </font>
    <font>
      <b/>
      <sz val="10.5"/>
      <color theme="1"/>
      <name val="メイリオ"/>
      <family val="3"/>
      <charset val="128"/>
    </font>
    <font>
      <sz val="16"/>
      <color theme="1"/>
      <name val="ＭＳ Ｐゴシック"/>
      <family val="3"/>
      <charset val="128"/>
      <scheme val="minor"/>
    </font>
    <font>
      <sz val="11"/>
      <name val="ＭＳ Ｐゴシック"/>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right/>
      <top style="thin">
        <color auto="1"/>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s>
  <cellStyleXfs count="4">
    <xf numFmtId="0" fontId="0"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cellStyleXfs>
  <cellXfs count="285">
    <xf numFmtId="0" fontId="0" fillId="0" borderId="0" xfId="0">
      <alignment vertical="center"/>
    </xf>
    <xf numFmtId="38" fontId="1" fillId="0" borderId="0" xfId="2" applyFont="1" applyFill="1" applyBorder="1" applyAlignment="1">
      <alignment vertical="center"/>
    </xf>
    <xf numFmtId="38" fontId="1" fillId="0" borderId="0" xfId="2" applyFont="1" applyFill="1" applyBorder="1" applyAlignment="1">
      <alignment horizontal="center" vertical="center"/>
    </xf>
    <xf numFmtId="0" fontId="1" fillId="0" borderId="0" xfId="0" applyFont="1" applyBorder="1" applyAlignment="1">
      <alignment horizontal="center" vertical="center"/>
    </xf>
    <xf numFmtId="176" fontId="1" fillId="0" borderId="0" xfId="0" applyNumberFormat="1" applyFont="1">
      <alignment vertical="center"/>
    </xf>
    <xf numFmtId="0" fontId="1" fillId="0" borderId="0" xfId="0" applyFont="1" applyAlignment="1">
      <alignment horizontal="right" vertical="center"/>
    </xf>
    <xf numFmtId="0" fontId="1" fillId="0" borderId="0" xfId="0" applyFo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38" fontId="1" fillId="0" borderId="2" xfId="2" applyFont="1" applyFill="1" applyBorder="1" applyAlignment="1">
      <alignment vertical="center"/>
    </xf>
    <xf numFmtId="0" fontId="26" fillId="0" borderId="2" xfId="0" applyFont="1" applyFill="1" applyBorder="1">
      <alignment vertical="center"/>
    </xf>
    <xf numFmtId="38" fontId="1" fillId="2" borderId="3" xfId="2" applyFont="1" applyFill="1" applyBorder="1" applyAlignment="1">
      <alignment horizontal="center" vertical="center"/>
    </xf>
    <xf numFmtId="38" fontId="1" fillId="2" borderId="2" xfId="2" applyFont="1" applyFill="1" applyBorder="1" applyAlignment="1">
      <alignment horizontal="center" vertical="center"/>
    </xf>
    <xf numFmtId="38" fontId="1" fillId="2" borderId="4" xfId="2" applyFont="1" applyFill="1" applyBorder="1" applyAlignment="1">
      <alignment horizontal="center" vertical="center" wrapText="1"/>
    </xf>
    <xf numFmtId="38" fontId="1" fillId="2" borderId="2" xfId="2" applyFont="1" applyFill="1" applyBorder="1" applyAlignment="1">
      <alignment horizontal="center" vertical="center"/>
    </xf>
    <xf numFmtId="38" fontId="1" fillId="2" borderId="5" xfId="2" applyFont="1" applyFill="1" applyBorder="1" applyAlignment="1">
      <alignment horizontal="center" vertical="center"/>
    </xf>
    <xf numFmtId="38" fontId="9" fillId="2" borderId="2" xfId="2" applyFont="1" applyFill="1" applyBorder="1" applyAlignment="1">
      <alignment vertical="center"/>
    </xf>
    <xf numFmtId="176" fontId="9" fillId="2" borderId="2" xfId="0" applyNumberFormat="1" applyFont="1" applyFill="1" applyBorder="1" applyAlignment="1">
      <alignment vertical="center"/>
    </xf>
    <xf numFmtId="176" fontId="4" fillId="0" borderId="6"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38" fontId="9" fillId="0" borderId="2" xfId="2" applyFont="1" applyFill="1" applyBorder="1" applyAlignment="1">
      <alignment horizontal="right" vertical="center"/>
    </xf>
    <xf numFmtId="38" fontId="10" fillId="2" borderId="2" xfId="2" applyFont="1" applyFill="1" applyBorder="1" applyAlignment="1">
      <alignment vertical="center"/>
    </xf>
    <xf numFmtId="38" fontId="11" fillId="0" borderId="0" xfId="2" applyFont="1" applyFill="1" applyBorder="1" applyAlignment="1">
      <alignment vertical="center"/>
    </xf>
    <xf numFmtId="38" fontId="10" fillId="0" borderId="0" xfId="2" applyFont="1" applyFill="1" applyBorder="1" applyAlignment="1">
      <alignment vertical="center"/>
    </xf>
    <xf numFmtId="38" fontId="10" fillId="2" borderId="2" xfId="2" applyFont="1" applyFill="1" applyBorder="1" applyAlignment="1">
      <alignment horizontal="center" vertical="center" wrapText="1"/>
    </xf>
    <xf numFmtId="38" fontId="10" fillId="2" borderId="2" xfId="2" applyFont="1" applyFill="1" applyBorder="1" applyAlignment="1">
      <alignment horizontal="center" vertical="center"/>
    </xf>
    <xf numFmtId="38" fontId="10" fillId="2" borderId="4" xfId="2" applyFont="1" applyFill="1" applyBorder="1" applyAlignment="1">
      <alignment horizontal="center" vertical="center" wrapText="1"/>
    </xf>
    <xf numFmtId="0" fontId="11" fillId="0" borderId="7" xfId="0" applyFont="1" applyBorder="1" applyAlignment="1">
      <alignment horizontal="left" vertical="center"/>
    </xf>
    <xf numFmtId="38" fontId="10" fillId="0" borderId="0" xfId="2" applyFont="1" applyFill="1" applyBorder="1" applyAlignment="1">
      <alignment horizontal="center" vertical="center"/>
    </xf>
    <xf numFmtId="0" fontId="11" fillId="0" borderId="1" xfId="0" applyFont="1" applyBorder="1" applyAlignment="1">
      <alignment horizontal="left" vertical="center"/>
    </xf>
    <xf numFmtId="0" fontId="7" fillId="0" borderId="1" xfId="0" applyFont="1" applyBorder="1" applyAlignment="1">
      <alignment horizontal="center" vertical="center"/>
    </xf>
    <xf numFmtId="38" fontId="1" fillId="0" borderId="3" xfId="2" applyFont="1" applyFill="1" applyBorder="1" applyAlignment="1">
      <alignment vertical="center" shrinkToFit="1"/>
    </xf>
    <xf numFmtId="38" fontId="1" fillId="0" borderId="0"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7" xfId="2" applyFont="1" applyFill="1" applyBorder="1" applyAlignment="1">
      <alignment horizontal="justify" vertical="center" shrinkToFit="1"/>
    </xf>
    <xf numFmtId="38" fontId="1" fillId="0" borderId="9" xfId="2" applyFont="1" applyFill="1" applyBorder="1" applyAlignment="1">
      <alignment vertical="center" shrinkToFit="1"/>
    </xf>
    <xf numFmtId="38" fontId="1" fillId="0" borderId="10" xfId="2" applyFont="1" applyFill="1" applyBorder="1" applyAlignment="1">
      <alignment horizontal="center" vertical="center" shrinkToFit="1"/>
    </xf>
    <xf numFmtId="38" fontId="1" fillId="0" borderId="11" xfId="2" applyFont="1" applyFill="1" applyBorder="1" applyAlignment="1">
      <alignment horizontal="center" vertical="center" shrinkToFit="1"/>
    </xf>
    <xf numFmtId="38" fontId="1" fillId="0" borderId="12" xfId="2" applyFont="1" applyFill="1" applyBorder="1" applyAlignment="1">
      <alignment vertical="center" shrinkToFit="1"/>
    </xf>
    <xf numFmtId="38" fontId="1" fillId="0" borderId="13" xfId="2" applyFont="1" applyFill="1" applyBorder="1" applyAlignment="1">
      <alignment horizontal="center" vertical="center" shrinkToFit="1"/>
    </xf>
    <xf numFmtId="38" fontId="1" fillId="0" borderId="1" xfId="2" applyFont="1" applyFill="1" applyBorder="1" applyAlignment="1">
      <alignment horizontal="center" vertical="center" shrinkToFit="1"/>
    </xf>
    <xf numFmtId="38" fontId="1" fillId="0" borderId="14" xfId="2" applyFont="1" applyFill="1" applyBorder="1" applyAlignment="1">
      <alignment horizontal="justify" vertical="center" shrinkToFit="1"/>
    </xf>
    <xf numFmtId="38" fontId="1" fillId="0" borderId="2" xfId="2" applyFont="1" applyFill="1" applyBorder="1" applyAlignment="1">
      <alignment vertical="center" shrinkToFit="1"/>
    </xf>
    <xf numFmtId="38" fontId="1" fillId="0" borderId="4" xfId="2" applyFont="1" applyFill="1" applyBorder="1" applyAlignment="1">
      <alignment horizontal="right" vertical="center" shrinkToFit="1"/>
    </xf>
    <xf numFmtId="38" fontId="26" fillId="0" borderId="2" xfId="2" applyFont="1" applyFill="1" applyBorder="1" applyAlignment="1">
      <alignment vertical="center" shrinkToFit="1"/>
    </xf>
    <xf numFmtId="0" fontId="7" fillId="0" borderId="1" xfId="0" applyFont="1" applyBorder="1" applyAlignment="1">
      <alignment horizontal="left" vertical="center"/>
    </xf>
    <xf numFmtId="49" fontId="1" fillId="0" borderId="7" xfId="2" applyNumberFormat="1" applyFont="1" applyFill="1" applyBorder="1" applyAlignment="1">
      <alignment horizontal="left" vertical="center" shrinkToFit="1"/>
    </xf>
    <xf numFmtId="49" fontId="1" fillId="0" borderId="14" xfId="2" applyNumberFormat="1" applyFont="1" applyFill="1" applyBorder="1" applyAlignment="1">
      <alignment horizontal="left" vertical="center" shrinkToFit="1"/>
    </xf>
    <xf numFmtId="38" fontId="1" fillId="2" borderId="3" xfId="2" applyFont="1" applyFill="1" applyBorder="1" applyAlignment="1">
      <alignment horizontal="center" vertical="center"/>
    </xf>
    <xf numFmtId="38" fontId="1" fillId="2" borderId="15" xfId="2" applyFont="1" applyFill="1" applyBorder="1" applyAlignment="1">
      <alignment horizontal="center" vertical="center" wrapText="1"/>
    </xf>
    <xf numFmtId="38" fontId="1" fillId="0" borderId="0" xfId="2" applyFont="1" applyFill="1" applyBorder="1" applyAlignment="1">
      <alignment vertical="center" shrinkToFit="1"/>
    </xf>
    <xf numFmtId="38" fontId="1" fillId="2" borderId="8" xfId="2" applyFont="1" applyFill="1" applyBorder="1" applyAlignment="1">
      <alignment horizontal="center" vertical="center"/>
    </xf>
    <xf numFmtId="38" fontId="1" fillId="0" borderId="13" xfId="2" applyFont="1" applyFill="1" applyBorder="1" applyAlignment="1">
      <alignment vertical="center" shrinkToFit="1"/>
    </xf>
    <xf numFmtId="38" fontId="1" fillId="0" borderId="1" xfId="2" applyFont="1" applyFill="1" applyBorder="1" applyAlignment="1">
      <alignment vertical="center" shrinkToFit="1"/>
    </xf>
    <xf numFmtId="38" fontId="1" fillId="0" borderId="12" xfId="2" applyFont="1" applyFill="1" applyBorder="1" applyAlignment="1">
      <alignment vertical="center"/>
    </xf>
    <xf numFmtId="0" fontId="27" fillId="0" borderId="0" xfId="0" applyFont="1" applyAlignment="1">
      <alignment horizontal="justify" vertical="center"/>
    </xf>
    <xf numFmtId="0" fontId="28" fillId="0" borderId="0" xfId="0" applyFont="1">
      <alignment vertical="center"/>
    </xf>
    <xf numFmtId="0" fontId="28" fillId="0" borderId="0" xfId="0" applyFont="1" applyAlignment="1">
      <alignment vertical="center" wrapText="1"/>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30" fillId="0" borderId="21" xfId="0" applyFont="1" applyBorder="1" applyAlignment="1">
      <alignment vertical="center"/>
    </xf>
    <xf numFmtId="0" fontId="28" fillId="0" borderId="22" xfId="0" applyFont="1" applyBorder="1" applyAlignment="1">
      <alignment horizontal="left" vertical="top" wrapText="1"/>
    </xf>
    <xf numFmtId="0" fontId="31" fillId="0" borderId="0" xfId="0" applyFont="1" applyAlignment="1">
      <alignment vertical="center"/>
    </xf>
    <xf numFmtId="0" fontId="23" fillId="0" borderId="0" xfId="0" applyFont="1" applyBorder="1" applyAlignment="1">
      <alignment vertical="top" wrapText="1"/>
    </xf>
    <xf numFmtId="0" fontId="32" fillId="0" borderId="0" xfId="0" applyFont="1" applyBorder="1" applyAlignment="1">
      <alignment vertical="top" wrapText="1"/>
    </xf>
    <xf numFmtId="0" fontId="28" fillId="0" borderId="0" xfId="0" applyFont="1" applyAlignment="1">
      <alignment horizontal="left" vertical="center"/>
    </xf>
    <xf numFmtId="0" fontId="31" fillId="0" borderId="0" xfId="0" applyFont="1" applyBorder="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33"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center" vertical="center"/>
    </xf>
    <xf numFmtId="0" fontId="34" fillId="0" borderId="0" xfId="0" applyFont="1" applyAlignment="1">
      <alignment horizontal="right" vertical="center"/>
    </xf>
    <xf numFmtId="49" fontId="10" fillId="3" borderId="2" xfId="2" applyNumberFormat="1" applyFont="1" applyFill="1" applyBorder="1" applyAlignment="1" applyProtection="1">
      <alignment horizontal="left" vertical="center" wrapText="1"/>
      <protection locked="0"/>
    </xf>
    <xf numFmtId="176" fontId="4" fillId="3" borderId="16" xfId="0" applyNumberFormat="1" applyFont="1" applyFill="1" applyBorder="1" applyAlignment="1" applyProtection="1">
      <alignment vertical="center" shrinkToFit="1"/>
      <protection locked="0"/>
    </xf>
    <xf numFmtId="49" fontId="1" fillId="3" borderId="3" xfId="2" applyNumberFormat="1" applyFont="1" applyFill="1" applyBorder="1" applyAlignment="1" applyProtection="1">
      <alignment horizontal="left" vertical="center" wrapText="1"/>
      <protection locked="0"/>
    </xf>
    <xf numFmtId="49" fontId="1" fillId="3" borderId="9" xfId="2" applyNumberFormat="1" applyFont="1" applyFill="1" applyBorder="1" applyAlignment="1" applyProtection="1">
      <alignment horizontal="left" vertical="center" wrapText="1"/>
      <protection locked="0"/>
    </xf>
    <xf numFmtId="49" fontId="1" fillId="3" borderId="12" xfId="2" applyNumberFormat="1" applyFont="1" applyFill="1" applyBorder="1" applyAlignment="1" applyProtection="1">
      <alignment horizontal="left" vertical="center" wrapText="1"/>
      <protection locked="0"/>
    </xf>
    <xf numFmtId="49" fontId="1" fillId="3" borderId="15" xfId="2" applyNumberFormat="1" applyFont="1" applyFill="1" applyBorder="1" applyAlignment="1" applyProtection="1">
      <alignment horizontal="left" vertical="center" shrinkToFit="1"/>
      <protection locked="0"/>
    </xf>
    <xf numFmtId="49" fontId="1" fillId="3" borderId="7" xfId="2" applyNumberFormat="1" applyFont="1" applyFill="1" applyBorder="1" applyAlignment="1" applyProtection="1">
      <alignment horizontal="left" vertical="center" shrinkToFit="1"/>
      <protection locked="0"/>
    </xf>
    <xf numFmtId="49" fontId="1" fillId="3" borderId="3" xfId="2" applyNumberFormat="1" applyFont="1" applyFill="1" applyBorder="1" applyAlignment="1" applyProtection="1">
      <alignment horizontal="left" vertical="center" shrinkToFit="1"/>
      <protection locked="0"/>
    </xf>
    <xf numFmtId="38" fontId="1" fillId="3" borderId="15" xfId="2" applyFont="1" applyFill="1" applyBorder="1" applyAlignment="1" applyProtection="1">
      <alignment vertical="center" shrinkToFit="1"/>
      <protection locked="0"/>
    </xf>
    <xf numFmtId="49" fontId="1" fillId="3" borderId="9" xfId="2" applyNumberFormat="1" applyFont="1" applyFill="1" applyBorder="1" applyAlignment="1" applyProtection="1">
      <alignment horizontal="left" vertical="center" shrinkToFit="1"/>
      <protection locked="0"/>
    </xf>
    <xf numFmtId="38" fontId="1" fillId="3" borderId="7" xfId="2" applyFont="1" applyFill="1" applyBorder="1" applyAlignment="1" applyProtection="1">
      <alignment vertical="center" shrinkToFit="1"/>
      <protection locked="0"/>
    </xf>
    <xf numFmtId="38" fontId="1" fillId="3" borderId="14" xfId="2" applyFont="1" applyFill="1" applyBorder="1" applyAlignment="1" applyProtection="1">
      <alignment vertical="center" shrinkToFit="1"/>
      <protection locked="0"/>
    </xf>
    <xf numFmtId="49" fontId="1" fillId="3" borderId="12" xfId="2" applyNumberFormat="1" applyFont="1" applyFill="1" applyBorder="1" applyAlignment="1" applyProtection="1">
      <alignment horizontal="left" vertical="center" shrinkToFit="1"/>
      <protection locked="0"/>
    </xf>
    <xf numFmtId="0" fontId="1" fillId="3" borderId="13" xfId="2" applyNumberFormat="1" applyFont="1" applyFill="1" applyBorder="1" applyAlignment="1" applyProtection="1">
      <alignment vertical="center" shrinkToFit="1"/>
      <protection locked="0"/>
    </xf>
    <xf numFmtId="49" fontId="1" fillId="3" borderId="13" xfId="2" applyNumberFormat="1" applyFont="1" applyFill="1" applyBorder="1" applyAlignment="1" applyProtection="1">
      <alignment horizontal="left" vertical="center" shrinkToFit="1"/>
      <protection locked="0"/>
    </xf>
    <xf numFmtId="0" fontId="1" fillId="3" borderId="0" xfId="2" applyNumberFormat="1" applyFont="1" applyFill="1" applyBorder="1" applyAlignment="1" applyProtection="1">
      <alignment vertical="center" shrinkToFit="1"/>
      <protection locked="0"/>
    </xf>
    <xf numFmtId="49" fontId="1" fillId="3" borderId="0" xfId="2" applyNumberFormat="1" applyFont="1" applyFill="1" applyBorder="1" applyAlignment="1" applyProtection="1">
      <alignment horizontal="left" vertical="center" shrinkToFit="1"/>
      <protection locked="0"/>
    </xf>
    <xf numFmtId="177" fontId="10" fillId="3" borderId="2" xfId="2" applyNumberFormat="1" applyFont="1" applyFill="1" applyBorder="1" applyAlignment="1" applyProtection="1">
      <alignment vertical="center" shrinkToFit="1"/>
      <protection locked="0"/>
    </xf>
    <xf numFmtId="49" fontId="10" fillId="3" borderId="2" xfId="2" applyNumberFormat="1" applyFont="1" applyFill="1" applyBorder="1" applyAlignment="1" applyProtection="1">
      <alignment horizontal="left" vertical="center" shrinkToFit="1"/>
      <protection locked="0"/>
    </xf>
    <xf numFmtId="178" fontId="4" fillId="3" borderId="2" xfId="1" applyNumberFormat="1" applyFont="1" applyFill="1" applyBorder="1" applyAlignment="1" applyProtection="1">
      <alignment vertical="center" shrinkToFit="1"/>
      <protection locked="0"/>
    </xf>
    <xf numFmtId="38" fontId="9" fillId="3" borderId="2" xfId="2" applyFont="1" applyFill="1" applyBorder="1" applyAlignment="1" applyProtection="1">
      <alignment horizontal="right" vertical="center"/>
      <protection locked="0"/>
    </xf>
    <xf numFmtId="49" fontId="1" fillId="3" borderId="15" xfId="2" applyNumberFormat="1" applyFont="1" applyFill="1" applyBorder="1" applyAlignment="1" applyProtection="1">
      <alignment horizontal="right" vertical="center" shrinkToFit="1"/>
      <protection locked="0"/>
    </xf>
    <xf numFmtId="49" fontId="1" fillId="3" borderId="7" xfId="2" applyNumberFormat="1" applyFont="1" applyFill="1" applyBorder="1" applyAlignment="1" applyProtection="1">
      <alignment horizontal="right" vertical="center" shrinkToFit="1"/>
      <protection locked="0"/>
    </xf>
    <xf numFmtId="49" fontId="1" fillId="3" borderId="14" xfId="2" applyNumberFormat="1" applyFont="1" applyFill="1" applyBorder="1" applyAlignment="1" applyProtection="1">
      <alignment horizontal="right" vertical="center" shrinkToFit="1"/>
      <protection locked="0"/>
    </xf>
    <xf numFmtId="38" fontId="10" fillId="3" borderId="2" xfId="2" applyFont="1" applyFill="1" applyBorder="1" applyAlignment="1">
      <alignment vertical="center"/>
    </xf>
    <xf numFmtId="176" fontId="4" fillId="3" borderId="16" xfId="0" applyNumberFormat="1" applyFont="1" applyFill="1" applyBorder="1" applyAlignment="1">
      <alignment vertical="center" shrinkToFit="1"/>
    </xf>
    <xf numFmtId="178" fontId="4" fillId="3" borderId="2" xfId="1" applyNumberFormat="1" applyFont="1" applyFill="1" applyBorder="1" applyAlignment="1">
      <alignment vertical="center" shrinkToFit="1"/>
    </xf>
    <xf numFmtId="38" fontId="9" fillId="3" borderId="2" xfId="2" applyFont="1" applyFill="1" applyBorder="1" applyAlignment="1">
      <alignment horizontal="right" vertical="center"/>
    </xf>
    <xf numFmtId="38" fontId="1" fillId="3" borderId="15" xfId="2" applyFont="1" applyFill="1" applyBorder="1" applyAlignment="1">
      <alignment horizontal="right" vertical="center" shrinkToFit="1"/>
    </xf>
    <xf numFmtId="38" fontId="1" fillId="3" borderId="3" xfId="2" applyFont="1" applyFill="1" applyBorder="1" applyAlignment="1">
      <alignment vertical="center" shrinkToFit="1"/>
    </xf>
    <xf numFmtId="38" fontId="1" fillId="3" borderId="15" xfId="2" applyFont="1" applyFill="1" applyBorder="1" applyAlignment="1">
      <alignment vertical="center" shrinkToFit="1"/>
    </xf>
    <xf numFmtId="38" fontId="1" fillId="3" borderId="7" xfId="2" applyFont="1" applyFill="1" applyBorder="1" applyAlignment="1">
      <alignment horizontal="right" vertical="center" shrinkToFit="1"/>
    </xf>
    <xf numFmtId="38" fontId="1" fillId="3" borderId="9" xfId="2" applyFont="1" applyFill="1" applyBorder="1" applyAlignment="1">
      <alignment vertical="center" shrinkToFit="1"/>
    </xf>
    <xf numFmtId="38" fontId="1" fillId="3" borderId="7" xfId="2" applyFont="1" applyFill="1" applyBorder="1" applyAlignment="1">
      <alignment vertical="center" shrinkToFit="1"/>
    </xf>
    <xf numFmtId="38" fontId="1" fillId="3" borderId="14" xfId="2" applyFont="1" applyFill="1" applyBorder="1" applyAlignment="1">
      <alignment vertical="center" shrinkToFit="1"/>
    </xf>
    <xf numFmtId="38" fontId="1" fillId="3" borderId="14" xfId="2" applyFont="1" applyFill="1" applyBorder="1" applyAlignment="1">
      <alignment horizontal="right" vertical="center" shrinkToFit="1"/>
    </xf>
    <xf numFmtId="38" fontId="1" fillId="3" borderId="12" xfId="2" applyFont="1" applyFill="1" applyBorder="1" applyAlignment="1">
      <alignment vertical="center" shrinkToFit="1"/>
    </xf>
    <xf numFmtId="0" fontId="1" fillId="3" borderId="13" xfId="2" applyNumberFormat="1" applyFont="1" applyFill="1" applyBorder="1" applyAlignment="1">
      <alignment vertical="center" shrinkToFit="1"/>
    </xf>
    <xf numFmtId="38" fontId="1" fillId="3" borderId="13" xfId="2" applyFont="1" applyFill="1" applyBorder="1" applyAlignment="1">
      <alignment horizontal="center" vertical="center" shrinkToFit="1"/>
    </xf>
    <xf numFmtId="0" fontId="1" fillId="3" borderId="0" xfId="2" applyNumberFormat="1" applyFont="1" applyFill="1" applyBorder="1" applyAlignment="1">
      <alignment vertical="center" shrinkToFit="1"/>
    </xf>
    <xf numFmtId="38" fontId="1" fillId="3" borderId="0" xfId="2" applyFont="1" applyFill="1" applyBorder="1" applyAlignment="1">
      <alignment horizontal="center" vertical="center" shrinkToFit="1"/>
    </xf>
    <xf numFmtId="0" fontId="1" fillId="3" borderId="1" xfId="2" applyNumberFormat="1" applyFont="1" applyFill="1" applyBorder="1" applyAlignment="1">
      <alignment vertical="center" shrinkToFit="1"/>
    </xf>
    <xf numFmtId="38" fontId="1" fillId="3" borderId="1" xfId="2" applyFont="1" applyFill="1" applyBorder="1" applyAlignment="1">
      <alignment horizontal="center" vertical="center" shrinkToFit="1"/>
    </xf>
    <xf numFmtId="38" fontId="1" fillId="3" borderId="15" xfId="2" applyFont="1" applyFill="1" applyBorder="1" applyAlignment="1">
      <alignment horizontal="justify" vertical="center" shrinkToFit="1"/>
    </xf>
    <xf numFmtId="38" fontId="1" fillId="3" borderId="7" xfId="2" applyFont="1" applyFill="1" applyBorder="1" applyAlignment="1">
      <alignment horizontal="justify" vertical="center" shrinkToFit="1"/>
    </xf>
    <xf numFmtId="38" fontId="1" fillId="3" borderId="8" xfId="2" applyFont="1" applyFill="1" applyBorder="1" applyAlignment="1">
      <alignment vertical="center" wrapText="1"/>
    </xf>
    <xf numFmtId="38" fontId="1" fillId="3" borderId="10" xfId="2" applyFont="1" applyFill="1" applyBorder="1" applyAlignment="1">
      <alignment vertical="center" wrapText="1"/>
    </xf>
    <xf numFmtId="38" fontId="1" fillId="3" borderId="11" xfId="2" applyFont="1" applyFill="1" applyBorder="1" applyAlignment="1">
      <alignment vertical="center" wrapText="1"/>
    </xf>
    <xf numFmtId="38" fontId="1" fillId="3" borderId="10" xfId="2" applyFont="1" applyFill="1" applyBorder="1" applyAlignment="1" applyProtection="1">
      <alignment vertical="center" wrapText="1"/>
    </xf>
    <xf numFmtId="177" fontId="10" fillId="3" borderId="2" xfId="2" applyNumberFormat="1" applyFont="1" applyFill="1" applyBorder="1" applyAlignment="1">
      <alignment horizontal="center" vertical="center" shrinkToFit="1"/>
    </xf>
    <xf numFmtId="38" fontId="10" fillId="3" borderId="2" xfId="2" applyFont="1" applyFill="1" applyBorder="1" applyAlignment="1">
      <alignment vertical="center" shrinkToFit="1"/>
    </xf>
    <xf numFmtId="38" fontId="10" fillId="3" borderId="2" xfId="2" applyFont="1" applyFill="1" applyBorder="1" applyAlignment="1">
      <alignment horizontal="center" vertical="center" shrinkToFit="1"/>
    </xf>
    <xf numFmtId="38" fontId="10" fillId="4" borderId="2" xfId="2" applyFont="1" applyFill="1" applyBorder="1" applyAlignment="1" applyProtection="1">
      <alignment vertical="center" wrapText="1"/>
      <protection locked="0"/>
    </xf>
    <xf numFmtId="38" fontId="10" fillId="4" borderId="2" xfId="2" applyFont="1" applyFill="1" applyBorder="1" applyAlignment="1" applyProtection="1">
      <alignment horizontal="center" vertical="center" wrapText="1"/>
      <protection locked="0"/>
    </xf>
    <xf numFmtId="38" fontId="1" fillId="4" borderId="15" xfId="2" applyFont="1" applyFill="1" applyBorder="1" applyAlignment="1" applyProtection="1">
      <alignment horizontal="justify" vertical="center" shrinkToFit="1"/>
      <protection locked="0"/>
    </xf>
    <xf numFmtId="38" fontId="1" fillId="4" borderId="3" xfId="2" applyFont="1" applyFill="1" applyBorder="1" applyAlignment="1" applyProtection="1">
      <alignment vertical="center" shrinkToFit="1"/>
      <protection locked="0"/>
    </xf>
    <xf numFmtId="38" fontId="1" fillId="4" borderId="9" xfId="2" applyFont="1" applyFill="1" applyBorder="1" applyAlignment="1" applyProtection="1">
      <alignment vertical="center" shrinkToFit="1"/>
      <protection locked="0"/>
    </xf>
    <xf numFmtId="38" fontId="1" fillId="4" borderId="12" xfId="2" applyFont="1" applyFill="1" applyBorder="1" applyAlignment="1" applyProtection="1">
      <alignment vertical="center" shrinkToFit="1"/>
      <protection locked="0"/>
    </xf>
    <xf numFmtId="38" fontId="1" fillId="4" borderId="7" xfId="2" applyFont="1" applyFill="1" applyBorder="1" applyAlignment="1" applyProtection="1">
      <alignment vertical="center" shrinkToFit="1"/>
      <protection locked="0"/>
    </xf>
    <xf numFmtId="38" fontId="1" fillId="4" borderId="14" xfId="2" applyFont="1" applyFill="1" applyBorder="1" applyAlignment="1" applyProtection="1">
      <alignment vertical="center" shrinkToFit="1"/>
      <protection locked="0"/>
    </xf>
    <xf numFmtId="0" fontId="1" fillId="4" borderId="0" xfId="2" applyNumberFormat="1" applyFont="1" applyFill="1" applyBorder="1" applyAlignment="1" applyProtection="1">
      <alignment vertical="center" shrinkToFit="1"/>
      <protection locked="0"/>
    </xf>
    <xf numFmtId="38" fontId="1" fillId="4" borderId="0" xfId="2" applyFont="1" applyFill="1" applyBorder="1" applyAlignment="1" applyProtection="1">
      <alignment horizontal="center" vertical="center" shrinkToFit="1"/>
      <protection locked="0"/>
    </xf>
    <xf numFmtId="38" fontId="1" fillId="4" borderId="3" xfId="2" applyFont="1" applyFill="1" applyBorder="1" applyAlignment="1" applyProtection="1">
      <alignment vertical="center" wrapText="1"/>
      <protection locked="0"/>
    </xf>
    <xf numFmtId="38" fontId="1" fillId="4" borderId="9" xfId="2" applyFont="1" applyFill="1" applyBorder="1" applyAlignment="1" applyProtection="1">
      <alignment vertical="center" wrapText="1"/>
      <protection locked="0"/>
    </xf>
    <xf numFmtId="177" fontId="1" fillId="4" borderId="2" xfId="2" applyNumberFormat="1" applyFont="1" applyFill="1" applyBorder="1" applyAlignment="1" applyProtection="1">
      <alignment horizontal="center" vertical="center" shrinkToFit="1"/>
      <protection locked="0"/>
    </xf>
    <xf numFmtId="177" fontId="9" fillId="3" borderId="2" xfId="2" applyNumberFormat="1" applyFont="1" applyFill="1" applyBorder="1" applyAlignment="1" applyProtection="1">
      <alignment vertical="center" shrinkToFit="1"/>
      <protection locked="0"/>
    </xf>
    <xf numFmtId="177" fontId="9" fillId="4" borderId="2" xfId="2" applyNumberFormat="1" applyFont="1" applyFill="1" applyBorder="1" applyAlignment="1" applyProtection="1">
      <alignment vertical="center" shrinkToFit="1"/>
      <protection locked="0"/>
    </xf>
    <xf numFmtId="49" fontId="9" fillId="3" borderId="2" xfId="2" applyNumberFormat="1" applyFont="1" applyFill="1" applyBorder="1" applyAlignment="1" applyProtection="1">
      <alignment horizontal="left" vertical="center" shrinkToFit="1"/>
      <protection locked="0"/>
    </xf>
    <xf numFmtId="0" fontId="10" fillId="3" borderId="2" xfId="3" applyFont="1" applyFill="1" applyBorder="1" applyAlignment="1">
      <alignment vertical="center" shrinkToFit="1"/>
    </xf>
    <xf numFmtId="38" fontId="10" fillId="3" borderId="2" xfId="2" applyFont="1" applyFill="1" applyBorder="1" applyAlignment="1">
      <alignment vertical="center" shrinkToFit="1"/>
    </xf>
    <xf numFmtId="38" fontId="10" fillId="2" borderId="2" xfId="2" applyFont="1" applyFill="1" applyBorder="1" applyAlignment="1">
      <alignment horizontal="center" vertical="center"/>
    </xf>
    <xf numFmtId="49" fontId="10" fillId="3" borderId="2" xfId="3" applyNumberFormat="1" applyFont="1" applyFill="1" applyBorder="1" applyAlignment="1" applyProtection="1">
      <alignment vertical="center" shrinkToFit="1"/>
      <protection locked="0"/>
    </xf>
    <xf numFmtId="49" fontId="10" fillId="3" borderId="4" xfId="3" applyNumberFormat="1" applyFont="1" applyFill="1" applyBorder="1" applyAlignment="1" applyProtection="1">
      <alignment vertical="center" shrinkToFit="1"/>
      <protection locked="0"/>
    </xf>
    <xf numFmtId="49" fontId="10" fillId="3" borderId="17" xfId="3" applyNumberFormat="1" applyFont="1" applyFill="1" applyBorder="1" applyAlignment="1" applyProtection="1">
      <alignment vertical="center" shrinkToFit="1"/>
      <protection locked="0"/>
    </xf>
    <xf numFmtId="49" fontId="10" fillId="3" borderId="5" xfId="3" applyNumberFormat="1" applyFont="1" applyFill="1" applyBorder="1" applyAlignment="1" applyProtection="1">
      <alignment vertical="center" shrinkToFit="1"/>
      <protection locked="0"/>
    </xf>
    <xf numFmtId="38" fontId="10" fillId="3" borderId="2" xfId="2" applyFont="1" applyFill="1" applyBorder="1" applyAlignment="1">
      <alignment vertical="center"/>
    </xf>
    <xf numFmtId="38" fontId="9" fillId="2" borderId="2" xfId="2" applyFont="1" applyFill="1" applyBorder="1" applyAlignment="1">
      <alignment horizontal="center" vertical="center"/>
    </xf>
    <xf numFmtId="38" fontId="1" fillId="0" borderId="17" xfId="2" applyFont="1" applyFill="1" applyBorder="1" applyAlignment="1">
      <alignment horizontal="right" vertical="center" shrinkToFit="1"/>
    </xf>
    <xf numFmtId="38" fontId="1" fillId="0" borderId="5" xfId="2" applyFont="1" applyFill="1" applyBorder="1" applyAlignment="1">
      <alignment horizontal="right" vertical="center" shrinkToFit="1"/>
    </xf>
    <xf numFmtId="38" fontId="1" fillId="2" borderId="4" xfId="2" applyFont="1" applyFill="1" applyBorder="1" applyAlignment="1">
      <alignment horizontal="center" vertical="center"/>
    </xf>
    <xf numFmtId="38" fontId="1" fillId="2" borderId="17" xfId="2" applyFont="1" applyFill="1" applyBorder="1" applyAlignment="1">
      <alignment horizontal="center" vertical="center"/>
    </xf>
    <xf numFmtId="38" fontId="1" fillId="2" borderId="5" xfId="2" applyFont="1" applyFill="1" applyBorder="1" applyAlignment="1">
      <alignment horizontal="center" vertical="center"/>
    </xf>
    <xf numFmtId="0" fontId="26" fillId="0" borderId="4" xfId="0" applyFont="1" applyFill="1" applyBorder="1" applyAlignment="1">
      <alignment horizontal="right" vertical="center" shrinkToFit="1"/>
    </xf>
    <xf numFmtId="0" fontId="26" fillId="0" borderId="17" xfId="0" applyFont="1" applyFill="1" applyBorder="1" applyAlignment="1">
      <alignment horizontal="right" vertical="center" shrinkToFit="1"/>
    </xf>
    <xf numFmtId="0" fontId="26" fillId="0" borderId="5" xfId="0" applyFont="1" applyFill="1" applyBorder="1" applyAlignment="1">
      <alignment horizontal="right" vertical="center" shrinkToFit="1"/>
    </xf>
    <xf numFmtId="38" fontId="1" fillId="2" borderId="3" xfId="2" applyFont="1" applyFill="1" applyBorder="1" applyAlignment="1">
      <alignment horizontal="center" vertical="center" wrapText="1"/>
    </xf>
    <xf numFmtId="38" fontId="1" fillId="2" borderId="12" xfId="2" applyFont="1" applyFill="1" applyBorder="1" applyAlignment="1">
      <alignment horizontal="center" vertical="center" wrapText="1"/>
    </xf>
    <xf numFmtId="38" fontId="1" fillId="2" borderId="3" xfId="2" applyFont="1" applyFill="1" applyBorder="1" applyAlignment="1">
      <alignment horizontal="center" vertical="center"/>
    </xf>
    <xf numFmtId="38" fontId="1" fillId="2" borderId="12" xfId="2" applyFont="1" applyFill="1" applyBorder="1" applyAlignment="1">
      <alignment horizontal="center" vertical="center"/>
    </xf>
    <xf numFmtId="38" fontId="9" fillId="0" borderId="4"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5" xfId="2" applyFont="1" applyFill="1" applyBorder="1" applyAlignment="1">
      <alignment horizontal="right" vertical="center"/>
    </xf>
    <xf numFmtId="38" fontId="9" fillId="0" borderId="2" xfId="2" applyFont="1" applyFill="1" applyBorder="1" applyAlignment="1">
      <alignment horizontal="center" vertical="center"/>
    </xf>
    <xf numFmtId="9" fontId="9" fillId="0" borderId="2" xfId="1" applyFont="1" applyFill="1" applyBorder="1" applyAlignment="1">
      <alignment horizontal="center" vertical="center"/>
    </xf>
    <xf numFmtId="38" fontId="9" fillId="3" borderId="2" xfId="2" applyFont="1" applyFill="1" applyBorder="1" applyAlignment="1">
      <alignment vertical="center"/>
    </xf>
    <xf numFmtId="0" fontId="35" fillId="3" borderId="2" xfId="0" applyFont="1" applyFill="1" applyBorder="1" applyAlignment="1">
      <alignment vertical="center"/>
    </xf>
    <xf numFmtId="38" fontId="10" fillId="2" borderId="4" xfId="2" applyFont="1" applyFill="1" applyBorder="1" applyAlignment="1">
      <alignment vertical="center" wrapText="1"/>
    </xf>
    <xf numFmtId="38" fontId="10" fillId="2" borderId="17" xfId="2" applyFont="1" applyFill="1" applyBorder="1" applyAlignment="1">
      <alignment vertical="center" wrapText="1"/>
    </xf>
    <xf numFmtId="38" fontId="10" fillId="2" borderId="5" xfId="2" applyFont="1" applyFill="1" applyBorder="1" applyAlignment="1">
      <alignment vertical="center" wrapText="1"/>
    </xf>
    <xf numFmtId="176" fontId="5" fillId="0" borderId="7"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38" fontId="9" fillId="3" borderId="2" xfId="2" applyFont="1" applyFill="1" applyBorder="1" applyAlignment="1" applyProtection="1">
      <alignment vertical="center"/>
    </xf>
    <xf numFmtId="0" fontId="9" fillId="2" borderId="2" xfId="0" applyFont="1" applyFill="1" applyBorder="1" applyAlignment="1">
      <alignment horizontal="center" vertical="center"/>
    </xf>
    <xf numFmtId="0" fontId="4" fillId="0" borderId="3" xfId="0" applyFont="1" applyFill="1" applyBorder="1" applyAlignment="1">
      <alignment horizontal="center" vertical="center"/>
    </xf>
    <xf numFmtId="38" fontId="9" fillId="2" borderId="2" xfId="2" applyFont="1" applyFill="1" applyBorder="1" applyAlignment="1">
      <alignment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38" fontId="1" fillId="0" borderId="3" xfId="2" applyFont="1" applyFill="1" applyBorder="1" applyAlignment="1">
      <alignment horizontal="right" vertical="center" shrinkToFit="1"/>
    </xf>
    <xf numFmtId="38" fontId="1" fillId="0" borderId="9" xfId="2" applyFont="1" applyFill="1" applyBorder="1" applyAlignment="1">
      <alignment horizontal="right" vertical="center" shrinkToFit="1"/>
    </xf>
    <xf numFmtId="38" fontId="9" fillId="0" borderId="4" xfId="2" applyFont="1" applyFill="1" applyBorder="1" applyAlignment="1">
      <alignment horizontal="center" vertical="center"/>
    </xf>
    <xf numFmtId="38" fontId="9" fillId="0" borderId="17" xfId="2" applyFont="1" applyFill="1" applyBorder="1" applyAlignment="1">
      <alignment horizontal="center" vertical="center"/>
    </xf>
    <xf numFmtId="38" fontId="9" fillId="0" borderId="5" xfId="2" applyFont="1" applyFill="1" applyBorder="1" applyAlignment="1">
      <alignment horizontal="center" vertical="center"/>
    </xf>
    <xf numFmtId="38" fontId="9" fillId="2" borderId="15"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8"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1" xfId="2" applyFont="1" applyFill="1" applyBorder="1" applyAlignment="1">
      <alignment horizontal="center" vertical="center"/>
    </xf>
    <xf numFmtId="38" fontId="12" fillId="2" borderId="2" xfId="2" applyFont="1" applyFill="1" applyBorder="1" applyAlignment="1">
      <alignment horizontal="center" vertical="center" wrapText="1" shrinkToFit="1"/>
    </xf>
    <xf numFmtId="49" fontId="10" fillId="3" borderId="2" xfId="2" applyNumberFormat="1" applyFont="1" applyFill="1" applyBorder="1" applyAlignment="1" applyProtection="1">
      <alignment horizontal="left" vertical="center"/>
      <protection locked="0"/>
    </xf>
    <xf numFmtId="49" fontId="1" fillId="3" borderId="4" xfId="3" applyNumberFormat="1" applyFont="1" applyFill="1" applyBorder="1" applyAlignment="1" applyProtection="1">
      <alignment horizontal="left" vertical="center"/>
      <protection locked="0"/>
    </xf>
    <xf numFmtId="49" fontId="1" fillId="3" borderId="17" xfId="3" applyNumberFormat="1" applyFont="1" applyFill="1" applyBorder="1" applyAlignment="1" applyProtection="1">
      <alignment horizontal="left" vertical="center"/>
      <protection locked="0"/>
    </xf>
    <xf numFmtId="49" fontId="1" fillId="3" borderId="5" xfId="3" applyNumberFormat="1" applyFont="1" applyFill="1" applyBorder="1" applyAlignment="1" applyProtection="1">
      <alignment horizontal="left" vertical="center"/>
      <protection locked="0"/>
    </xf>
    <xf numFmtId="49" fontId="9" fillId="3" borderId="4" xfId="3" applyNumberFormat="1" applyFont="1" applyFill="1" applyBorder="1" applyAlignment="1" applyProtection="1">
      <alignment horizontal="left" vertical="center"/>
      <protection locked="0"/>
    </xf>
    <xf numFmtId="49" fontId="9" fillId="3" borderId="17" xfId="3" applyNumberFormat="1" applyFont="1" applyFill="1" applyBorder="1" applyAlignment="1" applyProtection="1">
      <alignment horizontal="left" vertical="center"/>
      <protection locked="0"/>
    </xf>
    <xf numFmtId="49" fontId="9" fillId="3" borderId="5" xfId="3" applyNumberFormat="1" applyFont="1" applyFill="1" applyBorder="1" applyAlignment="1" applyProtection="1">
      <alignment horizontal="left" vertical="center"/>
      <protection locked="0"/>
    </xf>
    <xf numFmtId="49" fontId="1" fillId="3" borderId="2" xfId="2" applyNumberFormat="1" applyFont="1" applyFill="1" applyBorder="1" applyAlignment="1" applyProtection="1">
      <alignment horizontal="left" vertical="center"/>
      <protection locked="0"/>
    </xf>
    <xf numFmtId="38" fontId="12" fillId="4" borderId="2" xfId="2" applyFont="1" applyFill="1" applyBorder="1" applyAlignment="1" applyProtection="1">
      <alignment vertical="center"/>
      <protection locked="0"/>
    </xf>
    <xf numFmtId="49" fontId="10" fillId="3" borderId="4" xfId="3" applyNumberFormat="1" applyFont="1" applyFill="1" applyBorder="1" applyAlignment="1" applyProtection="1">
      <alignment horizontal="left" vertical="center"/>
      <protection locked="0"/>
    </xf>
    <xf numFmtId="49" fontId="10" fillId="3" borderId="17" xfId="3" applyNumberFormat="1" applyFont="1" applyFill="1" applyBorder="1" applyAlignment="1" applyProtection="1">
      <alignment horizontal="left" vertical="center"/>
      <protection locked="0"/>
    </xf>
    <xf numFmtId="49" fontId="10" fillId="3" borderId="5" xfId="3" applyNumberFormat="1" applyFont="1" applyFill="1" applyBorder="1" applyAlignment="1" applyProtection="1">
      <alignment horizontal="left" vertical="center"/>
      <protection locked="0"/>
    </xf>
    <xf numFmtId="49" fontId="9" fillId="4" borderId="4" xfId="3" applyNumberFormat="1" applyFont="1" applyFill="1" applyBorder="1" applyAlignment="1" applyProtection="1">
      <alignment vertical="center"/>
      <protection locked="0"/>
    </xf>
    <xf numFmtId="49" fontId="9" fillId="4" borderId="17" xfId="3" applyNumberFormat="1" applyFont="1" applyFill="1" applyBorder="1" applyAlignment="1" applyProtection="1">
      <alignment vertical="center"/>
      <protection locked="0"/>
    </xf>
    <xf numFmtId="49" fontId="9" fillId="4" borderId="5" xfId="3" applyNumberFormat="1" applyFont="1" applyFill="1" applyBorder="1" applyAlignment="1" applyProtection="1">
      <alignment vertical="center"/>
      <protection locked="0"/>
    </xf>
    <xf numFmtId="38" fontId="1" fillId="4" borderId="2" xfId="2" applyFont="1" applyFill="1" applyBorder="1" applyAlignment="1" applyProtection="1">
      <alignment vertical="center"/>
      <protection locked="0"/>
    </xf>
    <xf numFmtId="38" fontId="9" fillId="4" borderId="2" xfId="2" applyFont="1" applyFill="1" applyBorder="1" applyAlignment="1" applyProtection="1">
      <alignment vertical="center"/>
      <protection locked="0"/>
    </xf>
    <xf numFmtId="49" fontId="1" fillId="3" borderId="4" xfId="2" applyNumberFormat="1" applyFont="1" applyFill="1" applyBorder="1" applyAlignment="1" applyProtection="1">
      <alignment horizontal="left" vertical="center"/>
      <protection locked="0"/>
    </xf>
    <xf numFmtId="49" fontId="10" fillId="3" borderId="17" xfId="2" applyNumberFormat="1" applyFont="1" applyFill="1" applyBorder="1" applyAlignment="1" applyProtection="1">
      <alignment horizontal="left" vertical="center"/>
      <protection locked="0"/>
    </xf>
    <xf numFmtId="49" fontId="10" fillId="3" borderId="5" xfId="2" applyNumberFormat="1" applyFont="1" applyFill="1" applyBorder="1" applyAlignment="1" applyProtection="1">
      <alignment horizontal="left" vertical="center"/>
      <protection locked="0"/>
    </xf>
    <xf numFmtId="38" fontId="10" fillId="2" borderId="2" xfId="2" applyFont="1" applyFill="1" applyBorder="1" applyAlignment="1">
      <alignment horizontal="center" vertical="center" shrinkToFit="1"/>
    </xf>
    <xf numFmtId="49" fontId="9" fillId="3" borderId="2" xfId="2" applyNumberFormat="1" applyFont="1" applyFill="1" applyBorder="1" applyAlignment="1" applyProtection="1">
      <alignment horizontal="left" vertical="center" wrapText="1"/>
      <protection locked="0"/>
    </xf>
    <xf numFmtId="176" fontId="5" fillId="0" borderId="7"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38" fontId="1" fillId="0" borderId="2" xfId="2" applyFont="1" applyFill="1" applyBorder="1" applyAlignment="1">
      <alignment horizontal="center" vertical="center"/>
    </xf>
    <xf numFmtId="38" fontId="1" fillId="0" borderId="15" xfId="2" applyFont="1" applyFill="1" applyBorder="1" applyAlignment="1">
      <alignment horizontal="center" vertical="center"/>
    </xf>
    <xf numFmtId="38" fontId="1" fillId="0" borderId="13" xfId="2" applyFont="1" applyFill="1" applyBorder="1" applyAlignment="1">
      <alignment horizontal="center" vertical="center"/>
    </xf>
    <xf numFmtId="38" fontId="1" fillId="0" borderId="8" xfId="2" applyFont="1" applyFill="1" applyBorder="1" applyAlignment="1">
      <alignment horizontal="center" vertical="center"/>
    </xf>
    <xf numFmtId="38" fontId="1" fillId="0" borderId="14" xfId="2" applyFont="1" applyFill="1" applyBorder="1" applyAlignment="1">
      <alignment horizontal="center" vertical="center"/>
    </xf>
    <xf numFmtId="38" fontId="1" fillId="0" borderId="1" xfId="2" applyFont="1" applyFill="1" applyBorder="1" applyAlignment="1">
      <alignment horizontal="center" vertical="center"/>
    </xf>
    <xf numFmtId="38" fontId="1" fillId="0" borderId="11" xfId="2" applyFont="1" applyFill="1" applyBorder="1" applyAlignment="1">
      <alignment horizontal="center" vertical="center"/>
    </xf>
    <xf numFmtId="38" fontId="12" fillId="0" borderId="15"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8" xfId="2" applyFont="1" applyFill="1" applyBorder="1" applyAlignment="1">
      <alignment horizontal="center" vertical="center" wrapText="1"/>
    </xf>
    <xf numFmtId="38" fontId="12" fillId="0" borderId="14" xfId="2" applyFont="1" applyFill="1" applyBorder="1" applyAlignment="1">
      <alignment horizontal="center" vertical="center" wrapText="1"/>
    </xf>
    <xf numFmtId="38" fontId="12" fillId="0" borderId="1" xfId="2" applyFont="1" applyFill="1" applyBorder="1" applyAlignment="1">
      <alignment horizontal="center" vertical="center" wrapText="1"/>
    </xf>
    <xf numFmtId="38" fontId="12" fillId="0" borderId="11" xfId="2" applyFont="1" applyFill="1" applyBorder="1" applyAlignment="1">
      <alignment horizontal="center" vertical="center" wrapText="1"/>
    </xf>
    <xf numFmtId="38" fontId="36" fillId="4" borderId="2" xfId="2" applyFont="1" applyFill="1" applyBorder="1" applyAlignment="1" applyProtection="1">
      <alignment vertical="center"/>
      <protection locked="0"/>
    </xf>
    <xf numFmtId="179" fontId="9" fillId="0" borderId="2" xfId="2" applyNumberFormat="1" applyFont="1" applyFill="1" applyBorder="1" applyAlignment="1" applyProtection="1">
      <alignment horizontal="right" vertical="center" wrapText="1"/>
    </xf>
    <xf numFmtId="49" fontId="9" fillId="0" borderId="2" xfId="2" applyNumberFormat="1" applyFont="1" applyFill="1" applyBorder="1" applyAlignment="1" applyProtection="1">
      <alignment horizontal="right" vertical="center" wrapText="1"/>
    </xf>
    <xf numFmtId="9" fontId="1" fillId="0" borderId="2" xfId="1" applyFont="1" applyFill="1" applyBorder="1" applyAlignment="1">
      <alignment horizontal="center" vertical="center"/>
    </xf>
    <xf numFmtId="38" fontId="10" fillId="4" borderId="2" xfId="2" applyFont="1" applyFill="1" applyBorder="1" applyAlignment="1" applyProtection="1">
      <alignment vertical="center" wrapText="1"/>
      <protection locked="0"/>
    </xf>
    <xf numFmtId="38" fontId="10" fillId="4" borderId="4" xfId="2" applyFont="1" applyFill="1" applyBorder="1" applyAlignment="1" applyProtection="1">
      <alignment vertical="center" wrapText="1"/>
      <protection locked="0"/>
    </xf>
    <xf numFmtId="38" fontId="10" fillId="4" borderId="5" xfId="2" applyFont="1" applyFill="1" applyBorder="1" applyAlignment="1" applyProtection="1">
      <alignment vertical="center" wrapText="1"/>
      <protection locked="0"/>
    </xf>
    <xf numFmtId="49" fontId="10" fillId="3" borderId="4" xfId="2" applyNumberFormat="1" applyFont="1" applyFill="1" applyBorder="1" applyAlignment="1" applyProtection="1">
      <alignment horizontal="left" vertical="center" wrapText="1"/>
      <protection locked="0"/>
    </xf>
    <xf numFmtId="49" fontId="10" fillId="3" borderId="5" xfId="2" applyNumberFormat="1" applyFont="1" applyFill="1" applyBorder="1" applyAlignment="1" applyProtection="1">
      <alignment horizontal="left" vertical="center" wrapText="1"/>
      <protection locked="0"/>
    </xf>
    <xf numFmtId="49" fontId="10" fillId="3" borderId="2" xfId="2" applyNumberFormat="1" applyFont="1" applyFill="1" applyBorder="1" applyAlignment="1" applyProtection="1">
      <alignment horizontal="left" vertical="center" wrapText="1"/>
      <protection locked="0"/>
    </xf>
    <xf numFmtId="38" fontId="10" fillId="2" borderId="4" xfId="2" applyFont="1" applyFill="1" applyBorder="1" applyAlignment="1">
      <alignment horizontal="center" vertical="center"/>
    </xf>
    <xf numFmtId="38" fontId="10" fillId="2" borderId="5" xfId="2" applyFont="1" applyFill="1" applyBorder="1" applyAlignment="1">
      <alignment horizontal="center" vertical="center"/>
    </xf>
    <xf numFmtId="38" fontId="10" fillId="4" borderId="2" xfId="2" applyFont="1" applyFill="1" applyBorder="1" applyAlignment="1" applyProtection="1">
      <alignment vertical="center" shrinkToFit="1"/>
      <protection locked="0"/>
    </xf>
    <xf numFmtId="0" fontId="35" fillId="3" borderId="2" xfId="0" applyFont="1" applyFill="1" applyBorder="1" applyAlignment="1" applyProtection="1">
      <alignment vertical="center" shrinkToFit="1"/>
      <protection locked="0"/>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31" xfId="0" applyFont="1" applyBorder="1" applyAlignment="1">
      <alignment horizontal="left" vertical="top" wrapText="1"/>
    </xf>
    <xf numFmtId="0" fontId="23" fillId="0" borderId="32" xfId="0" applyFont="1" applyBorder="1" applyAlignment="1">
      <alignment horizontal="left" vertical="top" wrapText="1"/>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23" fillId="0" borderId="36" xfId="0" applyFont="1" applyBorder="1" applyAlignment="1">
      <alignment horizontal="left" vertical="top" wrapText="1"/>
    </xf>
    <xf numFmtId="0" fontId="23" fillId="0" borderId="0"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center" vertical="top" wrapText="1"/>
    </xf>
    <xf numFmtId="0" fontId="30" fillId="0" borderId="42" xfId="0" applyFont="1" applyBorder="1" applyAlignment="1">
      <alignment horizontal="center" vertical="top" wrapText="1"/>
    </xf>
    <xf numFmtId="0" fontId="30" fillId="0" borderId="43" xfId="0" applyFont="1" applyBorder="1" applyAlignment="1">
      <alignment horizontal="center" vertical="top" wrapText="1"/>
    </xf>
    <xf numFmtId="0" fontId="23" fillId="3" borderId="23" xfId="0" applyFont="1" applyFill="1" applyBorder="1" applyAlignment="1" applyProtection="1">
      <alignment horizontal="left" vertical="top" wrapText="1"/>
      <protection locked="0"/>
    </xf>
    <xf numFmtId="0" fontId="23" fillId="3" borderId="24" xfId="0" applyFont="1" applyFill="1" applyBorder="1" applyAlignment="1" applyProtection="1">
      <alignment horizontal="left" vertical="top" wrapText="1"/>
      <protection locked="0"/>
    </xf>
    <xf numFmtId="0" fontId="23" fillId="3" borderId="25" xfId="0" applyFont="1" applyFill="1" applyBorder="1" applyAlignment="1" applyProtection="1">
      <alignment horizontal="left" vertical="top" wrapText="1"/>
      <protection locked="0"/>
    </xf>
    <xf numFmtId="0" fontId="28" fillId="3" borderId="26" xfId="0" applyFont="1" applyFill="1" applyBorder="1" applyAlignment="1" applyProtection="1">
      <alignment horizontal="left" vertical="center"/>
      <protection locked="0"/>
    </xf>
    <xf numFmtId="0" fontId="28" fillId="3" borderId="27" xfId="0" applyFont="1" applyFill="1" applyBorder="1" applyAlignment="1" applyProtection="1">
      <alignment horizontal="left" vertical="center"/>
      <protection locked="0"/>
    </xf>
    <xf numFmtId="0" fontId="28" fillId="3" borderId="28" xfId="0" applyFont="1" applyFill="1" applyBorder="1" applyAlignment="1" applyProtection="1">
      <alignment horizontal="left" vertical="center"/>
      <protection locked="0"/>
    </xf>
    <xf numFmtId="0" fontId="23" fillId="3" borderId="29" xfId="0" applyFont="1" applyFill="1" applyBorder="1" applyAlignment="1" applyProtection="1">
      <alignment horizontal="left" vertical="top" wrapText="1"/>
      <protection locked="0"/>
    </xf>
    <xf numFmtId="0" fontId="23" fillId="3" borderId="30"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32" xfId="0" applyFont="1" applyFill="1" applyBorder="1" applyAlignment="1" applyProtection="1">
      <alignment horizontal="left" vertical="top" wrapText="1"/>
      <protection locked="0"/>
    </xf>
    <xf numFmtId="0" fontId="23" fillId="3" borderId="36"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37" xfId="0" applyFont="1" applyFill="1" applyBorder="1" applyAlignment="1" applyProtection="1">
      <alignment horizontal="left" vertical="top" wrapText="1"/>
      <protection locked="0"/>
    </xf>
    <xf numFmtId="0" fontId="23" fillId="3" borderId="38" xfId="0" applyFont="1" applyFill="1" applyBorder="1" applyAlignment="1" applyProtection="1">
      <alignment horizontal="left" vertical="top" wrapText="1"/>
      <protection locked="0"/>
    </xf>
    <xf numFmtId="0" fontId="23" fillId="3" borderId="39" xfId="0" applyFont="1" applyFill="1" applyBorder="1" applyAlignment="1" applyProtection="1">
      <alignment horizontal="left" vertical="top" wrapText="1"/>
      <protection locked="0"/>
    </xf>
    <xf numFmtId="0" fontId="23" fillId="3" borderId="40" xfId="0" applyFont="1" applyFill="1" applyBorder="1" applyAlignment="1" applyProtection="1">
      <alignment horizontal="left" vertical="top" wrapText="1"/>
      <protection locked="0"/>
    </xf>
  </cellXfs>
  <cellStyles count="4">
    <cellStyle name="パーセント" xfId="1" builtinId="5"/>
    <cellStyle name="桁区切り [0]" xfId="2" builtinId="6"/>
    <cellStyle name="標準" xfId="0" builtinId="0"/>
    <cellStyle name="標準 2" xfId="3"/>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13</xdr:col>
      <xdr:colOff>33244</xdr:colOff>
      <xdr:row>83</xdr:row>
      <xdr:rowOff>10459</xdr:rowOff>
    </xdr:from>
    <xdr:to>
      <xdr:col>13</xdr:col>
      <xdr:colOff>1615599</xdr:colOff>
      <xdr:row>89</xdr:row>
      <xdr:rowOff>114015</xdr:rowOff>
    </xdr:to>
    <xdr:sp macro="" textlink="">
      <xdr:nvSpPr>
        <xdr:cNvPr id="3" name="角丸四角形吹き出し 2">
          <a:extLst>
            <a:ext uri="{FF2B5EF4-FFF2-40B4-BE49-F238E27FC236}">
              <a16:creationId xmlns:a16="http://schemas.microsoft.com/office/drawing/2014/main" xmlns="" id="{00000000-0008-0000-0000-000003000000}"/>
            </a:ext>
          </a:extLst>
        </xdr:cNvPr>
        <xdr:cNvSpPr/>
      </xdr:nvSpPr>
      <xdr:spPr>
        <a:xfrm>
          <a:off x="7133814" y="15098059"/>
          <a:ext cx="1422550" cy="1008377"/>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965200</xdr:colOff>
      <xdr:row>36</xdr:row>
      <xdr:rowOff>127000</xdr:rowOff>
    </xdr:from>
    <xdr:to>
      <xdr:col>13</xdr:col>
      <xdr:colOff>1498600</xdr:colOff>
      <xdr:row>41</xdr:row>
      <xdr:rowOff>12700</xdr:rowOff>
    </xdr:to>
    <xdr:grpSp>
      <xdr:nvGrpSpPr>
        <xdr:cNvPr id="7170" name="グループ化 8">
          <a:extLst>
            <a:ext uri="{FF2B5EF4-FFF2-40B4-BE49-F238E27FC236}">
              <a16:creationId xmlns:a16="http://schemas.microsoft.com/office/drawing/2014/main" xmlns="" id="{00000000-0008-0000-0000-0000021C0000}"/>
            </a:ext>
          </a:extLst>
        </xdr:cNvPr>
        <xdr:cNvGrpSpPr>
          <a:grpSpLocks/>
        </xdr:cNvGrpSpPr>
      </xdr:nvGrpSpPr>
      <xdr:grpSpPr bwMode="auto">
        <a:xfrm>
          <a:off x="965200" y="8324273"/>
          <a:ext cx="7726218" cy="716972"/>
          <a:chOff x="863817" y="6239725"/>
          <a:chExt cx="10379934" cy="696079"/>
        </a:xfrm>
      </xdr:grpSpPr>
      <xdr:sp macro="" textlink="">
        <xdr:nvSpPr>
          <xdr:cNvPr id="4" name="角丸四角形吹き出し 3">
            <a:extLst>
              <a:ext uri="{FF2B5EF4-FFF2-40B4-BE49-F238E27FC236}">
                <a16:creationId xmlns:a16="http://schemas.microsoft.com/office/drawing/2014/main" xmlns="" id="{00000000-0008-0000-0000-000004000000}"/>
              </a:ext>
            </a:extLst>
          </xdr:cNvPr>
          <xdr:cNvSpPr/>
        </xdr:nvSpPr>
        <xdr:spPr>
          <a:xfrm>
            <a:off x="8574176" y="6239725"/>
            <a:ext cx="2669575" cy="51929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7" name="直線コネクタ 6">
            <a:extLst>
              <a:ext uri="{FF2B5EF4-FFF2-40B4-BE49-F238E27FC236}">
                <a16:creationId xmlns:a16="http://schemas.microsoft.com/office/drawing/2014/main" xmlns="" id="{00000000-0008-0000-0000-000007000000}"/>
              </a:ext>
            </a:extLst>
          </xdr:cNvPr>
          <xdr:cNvCxnSpPr>
            <a:stCxn id="4" idx="1"/>
          </xdr:cNvCxnSpPr>
        </xdr:nvCxnSpPr>
        <xdr:spPr>
          <a:xfrm flipH="1">
            <a:off x="863817" y="6493849"/>
            <a:ext cx="7710359" cy="4419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10</xdr:col>
      <xdr:colOff>218862</xdr:colOff>
      <xdr:row>0</xdr:row>
      <xdr:rowOff>198031</xdr:rowOff>
    </xdr:from>
    <xdr:to>
      <xdr:col>13</xdr:col>
      <xdr:colOff>1285878</xdr:colOff>
      <xdr:row>3</xdr:row>
      <xdr:rowOff>263989</xdr:rowOff>
    </xdr:to>
    <xdr:sp macro="" textlink="">
      <xdr:nvSpPr>
        <xdr:cNvPr id="8" name="角丸四角形吹き出し 7">
          <a:extLst>
            <a:ext uri="{FF2B5EF4-FFF2-40B4-BE49-F238E27FC236}">
              <a16:creationId xmlns:a16="http://schemas.microsoft.com/office/drawing/2014/main" xmlns="" id="{00000000-0008-0000-0000-000008000000}"/>
            </a:ext>
          </a:extLst>
        </xdr:cNvPr>
        <xdr:cNvSpPr/>
      </xdr:nvSpPr>
      <xdr:spPr bwMode="auto">
        <a:xfrm>
          <a:off x="7709322" y="210731"/>
          <a:ext cx="2409370" cy="7961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このシートは入力例です。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入力フォームは隣のシートです。</a:t>
          </a:r>
        </a:p>
      </xdr:txBody>
    </xdr:sp>
    <xdr:clientData/>
  </xdr:twoCellAnchor>
  <xdr:twoCellAnchor>
    <xdr:from>
      <xdr:col>0</xdr:col>
      <xdr:colOff>1003300</xdr:colOff>
      <xdr:row>22</xdr:row>
      <xdr:rowOff>76200</xdr:rowOff>
    </xdr:from>
    <xdr:to>
      <xdr:col>13</xdr:col>
      <xdr:colOff>1625600</xdr:colOff>
      <xdr:row>31</xdr:row>
      <xdr:rowOff>50800</xdr:rowOff>
    </xdr:to>
    <xdr:grpSp>
      <xdr:nvGrpSpPr>
        <xdr:cNvPr id="7172" name="グループ化 8">
          <a:extLst>
            <a:ext uri="{FF2B5EF4-FFF2-40B4-BE49-F238E27FC236}">
              <a16:creationId xmlns:a16="http://schemas.microsoft.com/office/drawing/2014/main" xmlns="" id="{00000000-0008-0000-0000-0000041C0000}"/>
            </a:ext>
          </a:extLst>
        </xdr:cNvPr>
        <xdr:cNvGrpSpPr>
          <a:grpSpLocks/>
        </xdr:cNvGrpSpPr>
      </xdr:nvGrpSpPr>
      <xdr:grpSpPr bwMode="auto">
        <a:xfrm>
          <a:off x="984250" y="5872018"/>
          <a:ext cx="7738918" cy="1521691"/>
          <a:chOff x="-1423815" y="4532782"/>
          <a:chExt cx="10473306" cy="1263988"/>
        </a:xfrm>
      </xdr:grpSpPr>
      <xdr:sp macro="" textlink="">
        <xdr:nvSpPr>
          <xdr:cNvPr id="17" name="角丸四角形吹き出し 3">
            <a:extLst>
              <a:ext uri="{FF2B5EF4-FFF2-40B4-BE49-F238E27FC236}">
                <a16:creationId xmlns:a16="http://schemas.microsoft.com/office/drawing/2014/main" xmlns="" id="{00000000-0008-0000-0000-000011000000}"/>
              </a:ext>
            </a:extLst>
          </xdr:cNvPr>
          <xdr:cNvSpPr/>
        </xdr:nvSpPr>
        <xdr:spPr>
          <a:xfrm>
            <a:off x="6211664" y="4532782"/>
            <a:ext cx="2837827" cy="98202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ja-JP" sz="1100" b="0" i="0">
                <a:solidFill>
                  <a:schemeClr val="tx1"/>
                </a:solidFill>
                <a:effectLst/>
                <a:latin typeface="+mn-lt"/>
                <a:ea typeface="+mn-ea"/>
                <a:cs typeface="+mn-cs"/>
              </a:rPr>
              <a:t>事業目的、事業目標、事業内容の記入例（</a:t>
            </a:r>
            <a:r>
              <a:rPr lang="en-US" altLang="ja-JP" sz="1100" b="0" i="0">
                <a:solidFill>
                  <a:schemeClr val="tx1"/>
                </a:solidFill>
                <a:effectLst/>
                <a:latin typeface="+mn-lt"/>
                <a:ea typeface="+mn-ea"/>
                <a:cs typeface="+mn-cs"/>
              </a:rPr>
              <a:t>PDF</a:t>
            </a:r>
            <a:r>
              <a:rPr lang="ja-JP" altLang="en-US" sz="1100" b="0" i="0">
                <a:solidFill>
                  <a:schemeClr val="tx1"/>
                </a:solidFill>
                <a:effectLst/>
                <a:latin typeface="+mn-lt"/>
                <a:ea typeface="+mn-ea"/>
                <a:cs typeface="+mn-cs"/>
              </a:rPr>
              <a:t>リンク</a:t>
            </a:r>
            <a:r>
              <a:rPr lang="ja-JP" altLang="ja-JP" sz="1100" b="0" i="0">
                <a:solidFill>
                  <a:schemeClr val="tx1"/>
                </a:solidFill>
                <a:effectLst/>
                <a:latin typeface="+mn-lt"/>
                <a:ea typeface="+mn-ea"/>
                <a:cs typeface="+mn-cs"/>
              </a:rPr>
              <a:t>）</a:t>
            </a:r>
            <a:endParaRPr lang="ja-JP" altLang="ja-JP">
              <a:solidFill>
                <a:schemeClr val="tx1"/>
              </a:solidFill>
              <a:effectLst/>
            </a:endParaRPr>
          </a:p>
          <a:p>
            <a:pPr>
              <a:lnSpc>
                <a:spcPts val="1300"/>
              </a:lnSpc>
            </a:pPr>
            <a:r>
              <a:rPr kumimoji="1" lang="en-US" altLang="ja-JP" sz="1100" b="0" i="0">
                <a:solidFill>
                  <a:schemeClr val="tx1"/>
                </a:solidFill>
                <a:effectLst/>
                <a:latin typeface="+mn-lt"/>
                <a:ea typeface="+mn-ea"/>
                <a:cs typeface="+mn-cs"/>
              </a:rPr>
              <a:t>2</a:t>
            </a:r>
            <a:r>
              <a:rPr kumimoji="1" lang="ja-JP" altLang="ja-JP" sz="1100" b="0" i="0">
                <a:solidFill>
                  <a:schemeClr val="tx1"/>
                </a:solidFill>
                <a:effectLst/>
                <a:latin typeface="+mn-lt"/>
                <a:ea typeface="+mn-ea"/>
                <a:cs typeface="+mn-cs"/>
              </a:rPr>
              <a:t>ページ目を参考に、事業内容を記載して下さい。</a:t>
            </a:r>
            <a:endParaRPr lang="ja-JP" altLang="ja-JP">
              <a:solidFill>
                <a:schemeClr val="tx1"/>
              </a:solidFill>
              <a:effectLst/>
            </a:endParaRPr>
          </a:p>
        </xdr:txBody>
      </xdr:sp>
      <xdr:cxnSp macro="">
        <xdr:nvCxnSpPr>
          <xdr:cNvPr id="18" name="直線コネクタ 17">
            <a:extLst>
              <a:ext uri="{FF2B5EF4-FFF2-40B4-BE49-F238E27FC236}">
                <a16:creationId xmlns:a16="http://schemas.microsoft.com/office/drawing/2014/main" xmlns="" id="{00000000-0008-0000-0000-000012000000}"/>
              </a:ext>
            </a:extLst>
          </xdr:cNvPr>
          <xdr:cNvCxnSpPr>
            <a:stCxn id="17" idx="1"/>
          </xdr:cNvCxnSpPr>
        </xdr:nvCxnSpPr>
        <xdr:spPr>
          <a:xfrm flipH="1">
            <a:off x="-1423815" y="5028654"/>
            <a:ext cx="7635479" cy="76811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965200</xdr:colOff>
      <xdr:row>29</xdr:row>
      <xdr:rowOff>139700</xdr:rowOff>
    </xdr:from>
    <xdr:to>
      <xdr:col>13</xdr:col>
      <xdr:colOff>1612900</xdr:colOff>
      <xdr:row>37</xdr:row>
      <xdr:rowOff>0</xdr:rowOff>
    </xdr:to>
    <xdr:grpSp>
      <xdr:nvGrpSpPr>
        <xdr:cNvPr id="7173" name="グループ化 8">
          <a:extLst>
            <a:ext uri="{FF2B5EF4-FFF2-40B4-BE49-F238E27FC236}">
              <a16:creationId xmlns:a16="http://schemas.microsoft.com/office/drawing/2014/main" xmlns="" id="{00000000-0008-0000-0000-0000051C0000}"/>
            </a:ext>
          </a:extLst>
        </xdr:cNvPr>
        <xdr:cNvGrpSpPr>
          <a:grpSpLocks/>
        </xdr:cNvGrpSpPr>
      </xdr:nvGrpSpPr>
      <xdr:grpSpPr bwMode="auto">
        <a:xfrm>
          <a:off x="965200" y="7136245"/>
          <a:ext cx="7757968" cy="1234210"/>
          <a:chOff x="863818" y="6239725"/>
          <a:chExt cx="10504428" cy="696079"/>
        </a:xfrm>
      </xdr:grpSpPr>
      <xdr:sp macro="" textlink="">
        <xdr:nvSpPr>
          <xdr:cNvPr id="31" name="角丸四角形吹き出し 3">
            <a:extLst>
              <a:ext uri="{FF2B5EF4-FFF2-40B4-BE49-F238E27FC236}">
                <a16:creationId xmlns:a16="http://schemas.microsoft.com/office/drawing/2014/main" xmlns="" id="{00000000-0008-0000-0000-00001F000000}"/>
              </a:ext>
            </a:extLst>
          </xdr:cNvPr>
          <xdr:cNvSpPr/>
        </xdr:nvSpPr>
        <xdr:spPr>
          <a:xfrm>
            <a:off x="8577517" y="6239725"/>
            <a:ext cx="2790729" cy="61150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全事業に共通する支出はこのように記載しこのようにてください。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32" name="直線コネクタ 31">
            <a:extLst>
              <a:ext uri="{FF2B5EF4-FFF2-40B4-BE49-F238E27FC236}">
                <a16:creationId xmlns:a16="http://schemas.microsoft.com/office/drawing/2014/main" xmlns="" id="{00000000-0008-0000-0000-000020000000}"/>
              </a:ext>
            </a:extLst>
          </xdr:cNvPr>
          <xdr:cNvCxnSpPr>
            <a:stCxn id="31" idx="1"/>
          </xdr:cNvCxnSpPr>
        </xdr:nvCxnSpPr>
        <xdr:spPr>
          <a:xfrm flipH="1">
            <a:off x="863818" y="6551985"/>
            <a:ext cx="7713699" cy="38381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399415</xdr:colOff>
      <xdr:row>5</xdr:row>
      <xdr:rowOff>50798</xdr:rowOff>
    </xdr:from>
    <xdr:to>
      <xdr:col>12</xdr:col>
      <xdr:colOff>602620</xdr:colOff>
      <xdr:row>8</xdr:row>
      <xdr:rowOff>37893</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343978" y="1610041"/>
          <a:ext cx="5660063" cy="1287147"/>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rgbClr val="FF0000"/>
              </a:solidFill>
            </a:rPr>
            <a:t>※</a:t>
          </a:r>
          <a:r>
            <a:rPr kumimoji="1" lang="ja-JP" altLang="en-US" sz="1200" b="1">
              <a:solidFill>
                <a:srgbClr val="FF0000"/>
              </a:solidFill>
            </a:rPr>
            <a:t>このファイルを保存する際に、ファイル名を、団体名にしてください</a:t>
          </a:r>
          <a:endParaRPr kumimoji="1" lang="en-US" altLang="ja-JP" sz="1200" b="1">
            <a:solidFill>
              <a:srgbClr val="FF0000"/>
            </a:solidFill>
          </a:endParaRPr>
        </a:p>
        <a:p>
          <a:pPr algn="l"/>
          <a:r>
            <a:rPr kumimoji="1" lang="ja-JP" altLang="en-US" sz="1200" b="1">
              <a:solidFill>
                <a:srgbClr val="FF0000"/>
              </a:solidFill>
            </a:rPr>
            <a:t>　（例：</a:t>
          </a:r>
          <a:r>
            <a:rPr kumimoji="1" lang="en-US" altLang="ja-JP" sz="1200" b="1">
              <a:solidFill>
                <a:srgbClr val="FF0000"/>
              </a:solidFill>
            </a:rPr>
            <a:t>NPO</a:t>
          </a:r>
          <a:r>
            <a:rPr kumimoji="1" lang="ja-JP" altLang="en-US" sz="1200" b="1">
              <a:solidFill>
                <a:srgbClr val="FF0000"/>
              </a:solidFill>
            </a:rPr>
            <a:t>法人　赤坂会</a:t>
          </a:r>
          <a:r>
            <a:rPr kumimoji="1" lang="en-US" altLang="ja-JP" sz="1200" b="1">
              <a:solidFill>
                <a:srgbClr val="FF0000"/>
              </a:solidFill>
            </a:rPr>
            <a:t>.xls</a:t>
          </a:r>
          <a:r>
            <a:rPr kumimoji="1" lang="ja-JP" altLang="en-US" sz="1200" b="1">
              <a:solidFill>
                <a:srgbClr val="FF0000"/>
              </a:solidFill>
            </a:rPr>
            <a:t>）。</a:t>
          </a:r>
          <a:endParaRPr kumimoji="1" lang="en-US" altLang="ja-JP" sz="1200" b="1">
            <a:solidFill>
              <a:srgbClr val="FF0000"/>
            </a:solidFill>
          </a:endParaRPr>
        </a:p>
        <a:p>
          <a:pPr algn="l"/>
          <a:r>
            <a:rPr kumimoji="1" lang="ja-JP" altLang="en-US" sz="1200" b="1">
              <a:solidFill>
                <a:srgbClr val="FF0000"/>
              </a:solidFill>
            </a:rPr>
            <a:t>　複数申請する場合は適宜通し番号をつけてください。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入力内容については、別シート「入力例」を参考にしてください。</a:t>
          </a:r>
          <a:endParaRPr kumimoji="1" lang="en-US" altLang="ja-JP" sz="1200" b="1">
            <a:solidFill>
              <a:srgbClr val="FF0000"/>
            </a:solidFill>
          </a:endParaRPr>
        </a:p>
        <a:p>
          <a:pPr algn="l"/>
          <a:r>
            <a:rPr kumimoji="1" lang="en-US" altLang="ja-JP" sz="1200">
              <a:solidFill>
                <a:sysClr val="windowText" lastClr="000000"/>
              </a:solidFill>
            </a:rPr>
            <a:t>※</a:t>
          </a:r>
          <a:r>
            <a:rPr kumimoji="1" lang="ja-JP" altLang="en-US" sz="1200">
              <a:solidFill>
                <a:sysClr val="windowText" lastClr="000000"/>
              </a:solidFill>
            </a:rPr>
            <a:t>青色のセルが記入エリアです。ご記入不要なエリアは保護しています。</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　 保護を解除するには「校閲」の「シート保護の解除」をクリックしてください。</a:t>
          </a:r>
        </a:p>
      </xdr:txBody>
    </xdr:sp>
    <xdr:clientData fPrintsWithSheet="0"/>
  </xdr:twoCellAnchor>
  <xdr:twoCellAnchor>
    <xdr:from>
      <xdr:col>0</xdr:col>
      <xdr:colOff>711200</xdr:colOff>
      <xdr:row>34</xdr:row>
      <xdr:rowOff>177800</xdr:rowOff>
    </xdr:from>
    <xdr:to>
      <xdr:col>13</xdr:col>
      <xdr:colOff>1270000</xdr:colOff>
      <xdr:row>41</xdr:row>
      <xdr:rowOff>101600</xdr:rowOff>
    </xdr:to>
    <xdr:grpSp>
      <xdr:nvGrpSpPr>
        <xdr:cNvPr id="3983" name="グループ化 8">
          <a:extLst>
            <a:ext uri="{FF2B5EF4-FFF2-40B4-BE49-F238E27FC236}">
              <a16:creationId xmlns:a16="http://schemas.microsoft.com/office/drawing/2014/main" xmlns="" id="{00000000-0008-0000-0100-00008F0F0000}"/>
            </a:ext>
          </a:extLst>
        </xdr:cNvPr>
        <xdr:cNvGrpSpPr>
          <a:grpSpLocks/>
        </xdr:cNvGrpSpPr>
      </xdr:nvGrpSpPr>
      <xdr:grpSpPr bwMode="auto">
        <a:xfrm>
          <a:off x="711200" y="8623300"/>
          <a:ext cx="8458200" cy="1219200"/>
          <a:chOff x="863817" y="6239725"/>
          <a:chExt cx="10379934" cy="696080"/>
        </a:xfrm>
      </xdr:grpSpPr>
      <xdr:sp macro="" textlink="">
        <xdr:nvSpPr>
          <xdr:cNvPr id="9" name="角丸四角形吹き出し 3">
            <a:extLst>
              <a:ext uri="{FF2B5EF4-FFF2-40B4-BE49-F238E27FC236}">
                <a16:creationId xmlns:a16="http://schemas.microsoft.com/office/drawing/2014/main" xmlns="" id="{00000000-0008-0000-0100-000009000000}"/>
              </a:ext>
            </a:extLst>
          </xdr:cNvPr>
          <xdr:cNvSpPr/>
        </xdr:nvSpPr>
        <xdr:spPr>
          <a:xfrm>
            <a:off x="8578209" y="6239725"/>
            <a:ext cx="2665542" cy="51480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10" name="直線コネクタ 9">
            <a:extLst>
              <a:ext uri="{FF2B5EF4-FFF2-40B4-BE49-F238E27FC236}">
                <a16:creationId xmlns:a16="http://schemas.microsoft.com/office/drawing/2014/main" xmlns="" id="{00000000-0008-0000-0100-00000A000000}"/>
              </a:ext>
            </a:extLst>
          </xdr:cNvPr>
          <xdr:cNvCxnSpPr>
            <a:stCxn id="9" idx="1"/>
          </xdr:cNvCxnSpPr>
        </xdr:nvCxnSpPr>
        <xdr:spPr>
          <a:xfrm flipH="1">
            <a:off x="863817" y="6493504"/>
            <a:ext cx="7714392" cy="44230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3</xdr:col>
      <xdr:colOff>1498600</xdr:colOff>
      <xdr:row>22</xdr:row>
      <xdr:rowOff>25400</xdr:rowOff>
    </xdr:from>
    <xdr:to>
      <xdr:col>13</xdr:col>
      <xdr:colOff>1435100</xdr:colOff>
      <xdr:row>30</xdr:row>
      <xdr:rowOff>76200</xdr:rowOff>
    </xdr:to>
    <xdr:grpSp>
      <xdr:nvGrpSpPr>
        <xdr:cNvPr id="3984" name="グループ化 8">
          <a:extLst>
            <a:ext uri="{FF2B5EF4-FFF2-40B4-BE49-F238E27FC236}">
              <a16:creationId xmlns:a16="http://schemas.microsoft.com/office/drawing/2014/main" xmlns="" id="{00000000-0008-0000-0100-0000900F0000}"/>
            </a:ext>
          </a:extLst>
        </xdr:cNvPr>
        <xdr:cNvGrpSpPr>
          <a:grpSpLocks/>
        </xdr:cNvGrpSpPr>
      </xdr:nvGrpSpPr>
      <xdr:grpSpPr bwMode="auto">
        <a:xfrm>
          <a:off x="3771900" y="6223000"/>
          <a:ext cx="5562600" cy="1536700"/>
          <a:chOff x="2221414" y="4532782"/>
          <a:chExt cx="6828077" cy="1158341"/>
        </a:xfrm>
      </xdr:grpSpPr>
      <xdr:sp macro="" textlink="">
        <xdr:nvSpPr>
          <xdr:cNvPr id="12" name="角丸四角形吹き出し 3">
            <a:extLst>
              <a:ext uri="{FF2B5EF4-FFF2-40B4-BE49-F238E27FC236}">
                <a16:creationId xmlns:a16="http://schemas.microsoft.com/office/drawing/2014/main" xmlns="" id="{00000000-0008-0000-0100-00000C000000}"/>
              </a:ext>
            </a:extLst>
          </xdr:cNvPr>
          <xdr:cNvSpPr/>
        </xdr:nvSpPr>
        <xdr:spPr>
          <a:xfrm>
            <a:off x="6217570" y="4532782"/>
            <a:ext cx="2831921" cy="899868"/>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chemeClr val="tx1"/>
                </a:solidFill>
                <a:effectLst/>
                <a:latin typeface="+mn-lt"/>
                <a:ea typeface="+mn-ea"/>
                <a:cs typeface="+mn-cs"/>
              </a:rPr>
              <a:t>事業目的、事業目標、事業内容の記入例（</a:t>
            </a:r>
            <a:r>
              <a:rPr lang="en-US" altLang="ja-JP" sz="1100" b="0" i="0">
                <a:solidFill>
                  <a:schemeClr val="tx1"/>
                </a:solidFill>
                <a:effectLst/>
                <a:latin typeface="+mn-lt"/>
                <a:ea typeface="+mn-ea"/>
                <a:cs typeface="+mn-cs"/>
              </a:rPr>
              <a:t>PDF</a:t>
            </a:r>
            <a:r>
              <a:rPr lang="ja-JP" altLang="en-US" sz="1100" b="0" i="0">
                <a:solidFill>
                  <a:schemeClr val="tx1"/>
                </a:solidFill>
                <a:effectLst/>
                <a:latin typeface="+mn-lt"/>
                <a:ea typeface="+mn-ea"/>
                <a:cs typeface="+mn-cs"/>
              </a:rPr>
              <a:t>リンク</a:t>
            </a:r>
            <a:r>
              <a:rPr lang="ja-JP" altLang="ja-JP" sz="1100" b="0" i="0">
                <a:solidFill>
                  <a:schemeClr val="tx1"/>
                </a:solidFill>
                <a:effectLst/>
                <a:latin typeface="+mn-lt"/>
                <a:ea typeface="+mn-ea"/>
                <a:cs typeface="+mn-cs"/>
              </a:rPr>
              <a:t>）</a:t>
            </a:r>
            <a:endParaRPr lang="ja-JP" altLang="ja-JP">
              <a:solidFill>
                <a:schemeClr val="tx1"/>
              </a:solidFill>
              <a:effectLst/>
            </a:endParaRPr>
          </a:p>
          <a:p>
            <a:pPr>
              <a:lnSpc>
                <a:spcPts val="1300"/>
              </a:lnSpc>
            </a:pPr>
            <a:r>
              <a:rPr kumimoji="1" lang="en-US" altLang="ja-JP" sz="1100" b="0" i="0">
                <a:solidFill>
                  <a:schemeClr val="tx1"/>
                </a:solidFill>
                <a:effectLst/>
                <a:latin typeface="+mn-lt"/>
                <a:ea typeface="+mn-ea"/>
                <a:cs typeface="+mn-cs"/>
              </a:rPr>
              <a:t>2</a:t>
            </a:r>
            <a:r>
              <a:rPr kumimoji="1" lang="ja-JP" altLang="ja-JP" sz="1100" b="0" i="0">
                <a:solidFill>
                  <a:schemeClr val="tx1"/>
                </a:solidFill>
                <a:effectLst/>
                <a:latin typeface="+mn-lt"/>
                <a:ea typeface="+mn-ea"/>
                <a:cs typeface="+mn-cs"/>
              </a:rPr>
              <a:t>ページ目を参考に、事業内容を記載して下さい。</a:t>
            </a:r>
            <a:endParaRPr lang="ja-JP" altLang="ja-JP">
              <a:solidFill>
                <a:schemeClr val="tx1"/>
              </a:solidFill>
              <a:effectLst/>
            </a:endParaRPr>
          </a:p>
        </xdr:txBody>
      </xdr:sp>
      <xdr:cxnSp macro="">
        <xdr:nvCxnSpPr>
          <xdr:cNvPr id="13" name="直線コネクタ 12">
            <a:extLst>
              <a:ext uri="{FF2B5EF4-FFF2-40B4-BE49-F238E27FC236}">
                <a16:creationId xmlns:a16="http://schemas.microsoft.com/office/drawing/2014/main" xmlns="" id="{00000000-0008-0000-0100-00000D000000}"/>
              </a:ext>
            </a:extLst>
          </xdr:cNvPr>
          <xdr:cNvCxnSpPr>
            <a:stCxn id="12" idx="1"/>
          </xdr:cNvCxnSpPr>
        </xdr:nvCxnSpPr>
        <xdr:spPr>
          <a:xfrm flipH="1">
            <a:off x="2221414" y="4982716"/>
            <a:ext cx="3996156" cy="70840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1041400</xdr:colOff>
      <xdr:row>28</xdr:row>
      <xdr:rowOff>177800</xdr:rowOff>
    </xdr:from>
    <xdr:to>
      <xdr:col>13</xdr:col>
      <xdr:colOff>1397000</xdr:colOff>
      <xdr:row>36</xdr:row>
      <xdr:rowOff>50800</xdr:rowOff>
    </xdr:to>
    <xdr:grpSp>
      <xdr:nvGrpSpPr>
        <xdr:cNvPr id="3985" name="グループ化 8">
          <a:extLst>
            <a:ext uri="{FF2B5EF4-FFF2-40B4-BE49-F238E27FC236}">
              <a16:creationId xmlns:a16="http://schemas.microsoft.com/office/drawing/2014/main" xmlns="" id="{00000000-0008-0000-0100-0000910F0000}"/>
            </a:ext>
          </a:extLst>
        </xdr:cNvPr>
        <xdr:cNvGrpSpPr>
          <a:grpSpLocks/>
        </xdr:cNvGrpSpPr>
      </xdr:nvGrpSpPr>
      <xdr:grpSpPr bwMode="auto">
        <a:xfrm>
          <a:off x="1041400" y="7493000"/>
          <a:ext cx="8255000" cy="1384300"/>
          <a:chOff x="1199297" y="6164934"/>
          <a:chExt cx="10153343" cy="935470"/>
        </a:xfrm>
      </xdr:grpSpPr>
      <xdr:sp macro="" textlink="">
        <xdr:nvSpPr>
          <xdr:cNvPr id="15" name="角丸四角形吹き出し 3">
            <a:extLst>
              <a:ext uri="{FF2B5EF4-FFF2-40B4-BE49-F238E27FC236}">
                <a16:creationId xmlns:a16="http://schemas.microsoft.com/office/drawing/2014/main" xmlns="" id="{00000000-0008-0000-0100-00000F000000}"/>
              </a:ext>
            </a:extLst>
          </xdr:cNvPr>
          <xdr:cNvSpPr/>
        </xdr:nvSpPr>
        <xdr:spPr>
          <a:xfrm>
            <a:off x="8554970" y="6164934"/>
            <a:ext cx="2797670" cy="71233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全事業に共通する支出はこのように記載してください。</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明細の事業番号欄にも同じように記載してください。（入力例参照）</a:t>
            </a:r>
            <a:endParaRPr kumimoji="1" lang="en-US" altLang="ja-JP" sz="1100">
              <a:solidFill>
                <a:sysClr val="windowText" lastClr="000000"/>
              </a:solidFill>
            </a:endParaRPr>
          </a:p>
        </xdr:txBody>
      </xdr:sp>
      <xdr:cxnSp macro="">
        <xdr:nvCxnSpPr>
          <xdr:cNvPr id="16" name="直線コネクタ 15">
            <a:extLst>
              <a:ext uri="{FF2B5EF4-FFF2-40B4-BE49-F238E27FC236}">
                <a16:creationId xmlns:a16="http://schemas.microsoft.com/office/drawing/2014/main" xmlns="" id="{00000000-0008-0000-0100-000010000000}"/>
              </a:ext>
            </a:extLst>
          </xdr:cNvPr>
          <xdr:cNvCxnSpPr>
            <a:stCxn id="15" idx="1"/>
          </xdr:cNvCxnSpPr>
        </xdr:nvCxnSpPr>
        <xdr:spPr>
          <a:xfrm flipH="1">
            <a:off x="1199297" y="6516808"/>
            <a:ext cx="7355673" cy="58359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50800</xdr:colOff>
      <xdr:row>7</xdr:row>
      <xdr:rowOff>228600</xdr:rowOff>
    </xdr:from>
    <xdr:to>
      <xdr:col>3</xdr:col>
      <xdr:colOff>25400</xdr:colOff>
      <xdr:row>7</xdr:row>
      <xdr:rowOff>228600</xdr:rowOff>
    </xdr:to>
    <xdr:cxnSp macro="">
      <xdr:nvCxnSpPr>
        <xdr:cNvPr id="6321" name="直線矢印コネクタ 1">
          <a:extLst>
            <a:ext uri="{FF2B5EF4-FFF2-40B4-BE49-F238E27FC236}">
              <a16:creationId xmlns:a16="http://schemas.microsoft.com/office/drawing/2014/main" xmlns="" id="{00000000-0008-0000-0200-0000B1180000}"/>
            </a:ext>
          </a:extLst>
        </xdr:cNvPr>
        <xdr:cNvCxnSpPr>
          <a:cxnSpLocks noChangeShapeType="1"/>
        </xdr:cNvCxnSpPr>
      </xdr:nvCxnSpPr>
      <xdr:spPr bwMode="auto">
        <a:xfrm flipV="1">
          <a:off x="5448300" y="2806700"/>
          <a:ext cx="419100" cy="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127000</xdr:colOff>
      <xdr:row>11</xdr:row>
      <xdr:rowOff>533400</xdr:rowOff>
    </xdr:from>
    <xdr:to>
      <xdr:col>5</xdr:col>
      <xdr:colOff>12700</xdr:colOff>
      <xdr:row>11</xdr:row>
      <xdr:rowOff>533400</xdr:rowOff>
    </xdr:to>
    <xdr:cxnSp macro="">
      <xdr:nvCxnSpPr>
        <xdr:cNvPr id="6322" name="直線矢印コネクタ 2">
          <a:extLst>
            <a:ext uri="{FF2B5EF4-FFF2-40B4-BE49-F238E27FC236}">
              <a16:creationId xmlns:a16="http://schemas.microsoft.com/office/drawing/2014/main" xmlns="" id="{00000000-0008-0000-0200-0000B2180000}"/>
            </a:ext>
          </a:extLst>
        </xdr:cNvPr>
        <xdr:cNvCxnSpPr>
          <a:cxnSpLocks noChangeShapeType="1"/>
        </xdr:cNvCxnSpPr>
      </xdr:nvCxnSpPr>
      <xdr:spPr bwMode="auto">
        <a:xfrm flipV="1">
          <a:off x="8077200" y="6350000"/>
          <a:ext cx="698500" cy="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3657600</xdr:colOff>
      <xdr:row>7</xdr:row>
      <xdr:rowOff>1143000</xdr:rowOff>
    </xdr:from>
    <xdr:to>
      <xdr:col>2</xdr:col>
      <xdr:colOff>431800</xdr:colOff>
      <xdr:row>10</xdr:row>
      <xdr:rowOff>0</xdr:rowOff>
    </xdr:to>
    <xdr:cxnSp macro="">
      <xdr:nvCxnSpPr>
        <xdr:cNvPr id="6323" name="直線矢印コネクタ 3">
          <a:extLst>
            <a:ext uri="{FF2B5EF4-FFF2-40B4-BE49-F238E27FC236}">
              <a16:creationId xmlns:a16="http://schemas.microsoft.com/office/drawing/2014/main" xmlns="" id="{00000000-0008-0000-0200-0000B3180000}"/>
            </a:ext>
          </a:extLst>
        </xdr:cNvPr>
        <xdr:cNvCxnSpPr>
          <a:cxnSpLocks noChangeShapeType="1"/>
        </xdr:cNvCxnSpPr>
      </xdr:nvCxnSpPr>
      <xdr:spPr bwMode="auto">
        <a:xfrm flipH="1">
          <a:off x="5143500" y="3721100"/>
          <a:ext cx="685800" cy="153670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7</xdr:col>
      <xdr:colOff>2222500</xdr:colOff>
      <xdr:row>8</xdr:row>
      <xdr:rowOff>736600</xdr:rowOff>
    </xdr:from>
    <xdr:to>
      <xdr:col>7</xdr:col>
      <xdr:colOff>2235200</xdr:colOff>
      <xdr:row>10</xdr:row>
      <xdr:rowOff>25400</xdr:rowOff>
    </xdr:to>
    <xdr:cxnSp macro="">
      <xdr:nvCxnSpPr>
        <xdr:cNvPr id="6324" name="直線矢印コネクタ 4">
          <a:extLst>
            <a:ext uri="{FF2B5EF4-FFF2-40B4-BE49-F238E27FC236}">
              <a16:creationId xmlns:a16="http://schemas.microsoft.com/office/drawing/2014/main" xmlns="" id="{00000000-0008-0000-0200-0000B4180000}"/>
            </a:ext>
          </a:extLst>
        </xdr:cNvPr>
        <xdr:cNvCxnSpPr>
          <a:cxnSpLocks noChangeShapeType="1"/>
        </xdr:cNvCxnSpPr>
      </xdr:nvCxnSpPr>
      <xdr:spPr bwMode="auto">
        <a:xfrm flipV="1">
          <a:off x="13296900" y="4902200"/>
          <a:ext cx="12700" cy="38100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2</xdr:col>
      <xdr:colOff>63500</xdr:colOff>
      <xdr:row>4</xdr:row>
      <xdr:rowOff>368300</xdr:rowOff>
    </xdr:from>
    <xdr:to>
      <xdr:col>6</xdr:col>
      <xdr:colOff>393700</xdr:colOff>
      <xdr:row>4</xdr:row>
      <xdr:rowOff>368300</xdr:rowOff>
    </xdr:to>
    <xdr:cxnSp macro="">
      <xdr:nvCxnSpPr>
        <xdr:cNvPr id="6325" name="直線矢印コネクタ 5">
          <a:extLst>
            <a:ext uri="{FF2B5EF4-FFF2-40B4-BE49-F238E27FC236}">
              <a16:creationId xmlns:a16="http://schemas.microsoft.com/office/drawing/2014/main" xmlns="" id="{00000000-0008-0000-0200-0000B5180000}"/>
            </a:ext>
          </a:extLst>
        </xdr:cNvPr>
        <xdr:cNvCxnSpPr>
          <a:cxnSpLocks noChangeShapeType="1"/>
        </xdr:cNvCxnSpPr>
      </xdr:nvCxnSpPr>
      <xdr:spPr bwMode="auto">
        <a:xfrm>
          <a:off x="5461000" y="1778000"/>
          <a:ext cx="5588000" cy="0"/>
        </a:xfrm>
        <a:prstGeom prst="straightConnector1">
          <a:avLst/>
        </a:prstGeom>
        <a:noFill/>
        <a:ln w="57150">
          <a:solidFill>
            <a:srgbClr val="00B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7</xdr:col>
      <xdr:colOff>54552</xdr:colOff>
      <xdr:row>0</xdr:row>
      <xdr:rowOff>57727</xdr:rowOff>
    </xdr:from>
    <xdr:to>
      <xdr:col>7</xdr:col>
      <xdr:colOff>4848278</xdr:colOff>
      <xdr:row>0</xdr:row>
      <xdr:rowOff>588818</xdr:rowOff>
    </xdr:to>
    <xdr:sp macro="" textlink="">
      <xdr:nvSpPr>
        <xdr:cNvPr id="7" name="テキスト ボックス 2">
          <a:extLst>
            <a:ext uri="{FF2B5EF4-FFF2-40B4-BE49-F238E27FC236}">
              <a16:creationId xmlns:a16="http://schemas.microsoft.com/office/drawing/2014/main" xmlns="" id="{00000000-0008-0000-0200-000007000000}"/>
            </a:ext>
          </a:extLst>
        </xdr:cNvPr>
        <xdr:cNvSpPr txBox="1">
          <a:spLocks noChangeArrowheads="1"/>
        </xdr:cNvSpPr>
      </xdr:nvSpPr>
      <xdr:spPr bwMode="auto">
        <a:xfrm>
          <a:off x="10189152"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76200</xdr:colOff>
      <xdr:row>0</xdr:row>
      <xdr:rowOff>203200</xdr:rowOff>
    </xdr:from>
    <xdr:to>
      <xdr:col>10</xdr:col>
      <xdr:colOff>1600200</xdr:colOff>
      <xdr:row>6</xdr:row>
      <xdr:rowOff>63500</xdr:rowOff>
    </xdr:to>
    <xdr:grpSp>
      <xdr:nvGrpSpPr>
        <xdr:cNvPr id="6327" name="グループ化 7">
          <a:extLst>
            <a:ext uri="{FF2B5EF4-FFF2-40B4-BE49-F238E27FC236}">
              <a16:creationId xmlns:a16="http://schemas.microsoft.com/office/drawing/2014/main" xmlns="" id="{00000000-0008-0000-0200-0000B7180000}"/>
            </a:ext>
          </a:extLst>
        </xdr:cNvPr>
        <xdr:cNvGrpSpPr>
          <a:grpSpLocks/>
        </xdr:cNvGrpSpPr>
      </xdr:nvGrpSpPr>
      <xdr:grpSpPr bwMode="auto">
        <a:xfrm>
          <a:off x="14744700" y="203200"/>
          <a:ext cx="2876550" cy="2152650"/>
          <a:chOff x="5097087" y="4532782"/>
          <a:chExt cx="3952407" cy="1596154"/>
        </a:xfrm>
      </xdr:grpSpPr>
      <xdr:sp macro="" textlink="">
        <xdr:nvSpPr>
          <xdr:cNvPr id="9" name="角丸四角形吹き出し 3">
            <a:extLst>
              <a:ext uri="{FF2B5EF4-FFF2-40B4-BE49-F238E27FC236}">
                <a16:creationId xmlns:a16="http://schemas.microsoft.com/office/drawing/2014/main" xmlns="" id="{00000000-0008-0000-0200-000009000000}"/>
              </a:ext>
            </a:extLst>
          </xdr:cNvPr>
          <xdr:cNvSpPr/>
        </xdr:nvSpPr>
        <xdr:spPr>
          <a:xfrm>
            <a:off x="5566017" y="4532782"/>
            <a:ext cx="3483477"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0" name="直線コネクタ 9">
            <a:extLst>
              <a:ext uri="{FF2B5EF4-FFF2-40B4-BE49-F238E27FC236}">
                <a16:creationId xmlns:a16="http://schemas.microsoft.com/office/drawing/2014/main" xmlns="" id="{00000000-0008-0000-0200-00000A000000}"/>
              </a:ext>
            </a:extLst>
          </xdr:cNvPr>
          <xdr:cNvCxnSpPr>
            <a:stCxn id="9" idx="1"/>
          </xdr:cNvCxnSpPr>
        </xdr:nvCxnSpPr>
        <xdr:spPr>
          <a:xfrm flipH="1">
            <a:off x="5097087" y="5330859"/>
            <a:ext cx="468930" cy="33253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10</xdr:col>
      <xdr:colOff>1790700</xdr:colOff>
      <xdr:row>11</xdr:row>
      <xdr:rowOff>2082800</xdr:rowOff>
    </xdr:to>
    <xdr:grpSp>
      <xdr:nvGrpSpPr>
        <xdr:cNvPr id="6328" name="グループ化 10">
          <a:extLst>
            <a:ext uri="{FF2B5EF4-FFF2-40B4-BE49-F238E27FC236}">
              <a16:creationId xmlns:a16="http://schemas.microsoft.com/office/drawing/2014/main" xmlns="" id="{00000000-0008-0000-0200-0000B8180000}"/>
            </a:ext>
          </a:extLst>
        </xdr:cNvPr>
        <xdr:cNvGrpSpPr>
          <a:grpSpLocks/>
        </xdr:cNvGrpSpPr>
      </xdr:nvGrpSpPr>
      <xdr:grpSpPr bwMode="auto">
        <a:xfrm>
          <a:off x="14668500" y="5276850"/>
          <a:ext cx="3143250" cy="2667000"/>
          <a:chOff x="4766342" y="4532782"/>
          <a:chExt cx="4283154" cy="1961232"/>
        </a:xfrm>
      </xdr:grpSpPr>
      <xdr:sp macro="" textlink="">
        <xdr:nvSpPr>
          <xdr:cNvPr id="12" name="角丸四角形吹き出し 3">
            <a:extLst>
              <a:ext uri="{FF2B5EF4-FFF2-40B4-BE49-F238E27FC236}">
                <a16:creationId xmlns:a16="http://schemas.microsoft.com/office/drawing/2014/main" xmlns="" id="{00000000-0008-0000-0200-00000C000000}"/>
              </a:ext>
            </a:extLst>
          </xdr:cNvPr>
          <xdr:cNvSpPr/>
        </xdr:nvSpPr>
        <xdr:spPr>
          <a:xfrm>
            <a:off x="5416315" y="4532782"/>
            <a:ext cx="3633181"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3" name="直線コネクタ 12">
            <a:extLst>
              <a:ext uri="{FF2B5EF4-FFF2-40B4-BE49-F238E27FC236}">
                <a16:creationId xmlns:a16="http://schemas.microsoft.com/office/drawing/2014/main" xmlns="" id="{00000000-0008-0000-0200-00000D000000}"/>
              </a:ext>
            </a:extLst>
          </xdr:cNvPr>
          <xdr:cNvCxnSpPr/>
        </xdr:nvCxnSpPr>
        <xdr:spPr>
          <a:xfrm flipH="1" flipV="1">
            <a:off x="4766342" y="4814299"/>
            <a:ext cx="599975" cy="328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241300</xdr:colOff>
      <xdr:row>11</xdr:row>
      <xdr:rowOff>393700</xdr:rowOff>
    </xdr:from>
    <xdr:to>
      <xdr:col>1</xdr:col>
      <xdr:colOff>3365500</xdr:colOff>
      <xdr:row>25</xdr:row>
      <xdr:rowOff>152400</xdr:rowOff>
    </xdr:to>
    <xdr:grpSp>
      <xdr:nvGrpSpPr>
        <xdr:cNvPr id="6329" name="グループ化 13">
          <a:extLst>
            <a:ext uri="{FF2B5EF4-FFF2-40B4-BE49-F238E27FC236}">
              <a16:creationId xmlns:a16="http://schemas.microsoft.com/office/drawing/2014/main" xmlns="" id="{00000000-0008-0000-0200-0000B9180000}"/>
            </a:ext>
          </a:extLst>
        </xdr:cNvPr>
        <xdr:cNvGrpSpPr>
          <a:grpSpLocks/>
        </xdr:cNvGrpSpPr>
      </xdr:nvGrpSpPr>
      <xdr:grpSpPr bwMode="auto">
        <a:xfrm>
          <a:off x="241300" y="6254750"/>
          <a:ext cx="4483100" cy="6108700"/>
          <a:chOff x="4766343" y="2843789"/>
          <a:chExt cx="3638199" cy="4091714"/>
        </a:xfrm>
      </xdr:grpSpPr>
      <xdr:sp macro="" textlink="">
        <xdr:nvSpPr>
          <xdr:cNvPr id="15" name="角丸四角形吹き出し 3">
            <a:extLst>
              <a:ext uri="{FF2B5EF4-FFF2-40B4-BE49-F238E27FC236}">
                <a16:creationId xmlns:a16="http://schemas.microsoft.com/office/drawing/2014/main" xmlns="" id="{00000000-0008-0000-0200-00000F000000}"/>
              </a:ext>
            </a:extLst>
          </xdr:cNvPr>
          <xdr:cNvSpPr/>
        </xdr:nvSpPr>
        <xdr:spPr>
          <a:xfrm>
            <a:off x="4766343" y="4971480"/>
            <a:ext cx="3638199" cy="196402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16" name="直線コネクタ 15">
            <a:extLst>
              <a:ext uri="{FF2B5EF4-FFF2-40B4-BE49-F238E27FC236}">
                <a16:creationId xmlns:a16="http://schemas.microsoft.com/office/drawing/2014/main" xmlns="" id="{00000000-0008-0000-0200-000010000000}"/>
              </a:ext>
            </a:extLst>
          </xdr:cNvPr>
          <xdr:cNvCxnSpPr/>
        </xdr:nvCxnSpPr>
        <xdr:spPr>
          <a:xfrm flipV="1">
            <a:off x="5157224" y="2843789"/>
            <a:ext cx="571287" cy="213587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177800</xdr:colOff>
      <xdr:row>0</xdr:row>
      <xdr:rowOff>555625</xdr:rowOff>
    </xdr:from>
    <xdr:to>
      <xdr:col>1</xdr:col>
      <xdr:colOff>1241116</xdr:colOff>
      <xdr:row>3</xdr:row>
      <xdr:rowOff>28236</xdr:rowOff>
    </xdr:to>
    <xdr:sp macro="" textlink="">
      <xdr:nvSpPr>
        <xdr:cNvPr id="17" name="角丸四角形吹き出し 7">
          <a:extLst>
            <a:ext uri="{FF2B5EF4-FFF2-40B4-BE49-F238E27FC236}">
              <a16:creationId xmlns:a16="http://schemas.microsoft.com/office/drawing/2014/main" xmlns="" id="{00000000-0008-0000-0200-000011000000}"/>
            </a:ext>
          </a:extLst>
        </xdr:cNvPr>
        <xdr:cNvSpPr/>
      </xdr:nvSpPr>
      <xdr:spPr bwMode="auto">
        <a:xfrm>
          <a:off x="174625" y="555625"/>
          <a:ext cx="2327055"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50800</xdr:colOff>
      <xdr:row>7</xdr:row>
      <xdr:rowOff>228600</xdr:rowOff>
    </xdr:from>
    <xdr:to>
      <xdr:col>3</xdr:col>
      <xdr:colOff>25400</xdr:colOff>
      <xdr:row>7</xdr:row>
      <xdr:rowOff>228600</xdr:rowOff>
    </xdr:to>
    <xdr:cxnSp macro="">
      <xdr:nvCxnSpPr>
        <xdr:cNvPr id="5315" name="直線矢印コネクタ 1">
          <a:extLst>
            <a:ext uri="{FF2B5EF4-FFF2-40B4-BE49-F238E27FC236}">
              <a16:creationId xmlns:a16="http://schemas.microsoft.com/office/drawing/2014/main" xmlns="" id="{00000000-0008-0000-0300-0000C3140000}"/>
            </a:ext>
          </a:extLst>
        </xdr:cNvPr>
        <xdr:cNvCxnSpPr>
          <a:cxnSpLocks noChangeShapeType="1"/>
        </xdr:cNvCxnSpPr>
      </xdr:nvCxnSpPr>
      <xdr:spPr bwMode="auto">
        <a:xfrm flipV="1">
          <a:off x="5448300" y="2806700"/>
          <a:ext cx="419100" cy="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4</xdr:col>
      <xdr:colOff>127000</xdr:colOff>
      <xdr:row>11</xdr:row>
      <xdr:rowOff>546100</xdr:rowOff>
    </xdr:from>
    <xdr:to>
      <xdr:col>5</xdr:col>
      <xdr:colOff>12700</xdr:colOff>
      <xdr:row>11</xdr:row>
      <xdr:rowOff>546100</xdr:rowOff>
    </xdr:to>
    <xdr:cxnSp macro="">
      <xdr:nvCxnSpPr>
        <xdr:cNvPr id="5316" name="直線矢印コネクタ 2">
          <a:extLst>
            <a:ext uri="{FF2B5EF4-FFF2-40B4-BE49-F238E27FC236}">
              <a16:creationId xmlns:a16="http://schemas.microsoft.com/office/drawing/2014/main" xmlns="" id="{00000000-0008-0000-0300-0000C4140000}"/>
            </a:ext>
          </a:extLst>
        </xdr:cNvPr>
        <xdr:cNvCxnSpPr>
          <a:cxnSpLocks noChangeShapeType="1"/>
        </xdr:cNvCxnSpPr>
      </xdr:nvCxnSpPr>
      <xdr:spPr bwMode="auto">
        <a:xfrm flipV="1">
          <a:off x="8077200" y="6159500"/>
          <a:ext cx="698500" cy="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3657600</xdr:colOff>
      <xdr:row>7</xdr:row>
      <xdr:rowOff>1130300</xdr:rowOff>
    </xdr:from>
    <xdr:to>
      <xdr:col>2</xdr:col>
      <xdr:colOff>431800</xdr:colOff>
      <xdr:row>10</xdr:row>
      <xdr:rowOff>0</xdr:rowOff>
    </xdr:to>
    <xdr:cxnSp macro="">
      <xdr:nvCxnSpPr>
        <xdr:cNvPr id="5317" name="直線矢印コネクタ 3">
          <a:extLst>
            <a:ext uri="{FF2B5EF4-FFF2-40B4-BE49-F238E27FC236}">
              <a16:creationId xmlns:a16="http://schemas.microsoft.com/office/drawing/2014/main" xmlns="" id="{00000000-0008-0000-0300-0000C5140000}"/>
            </a:ext>
          </a:extLst>
        </xdr:cNvPr>
        <xdr:cNvCxnSpPr>
          <a:cxnSpLocks noChangeShapeType="1"/>
        </xdr:cNvCxnSpPr>
      </xdr:nvCxnSpPr>
      <xdr:spPr bwMode="auto">
        <a:xfrm flipH="1">
          <a:off x="5143500" y="3708400"/>
          <a:ext cx="685800" cy="134620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7</xdr:col>
      <xdr:colOff>2222500</xdr:colOff>
      <xdr:row>8</xdr:row>
      <xdr:rowOff>850900</xdr:rowOff>
    </xdr:from>
    <xdr:to>
      <xdr:col>7</xdr:col>
      <xdr:colOff>2273300</xdr:colOff>
      <xdr:row>10</xdr:row>
      <xdr:rowOff>25400</xdr:rowOff>
    </xdr:to>
    <xdr:cxnSp macro="">
      <xdr:nvCxnSpPr>
        <xdr:cNvPr id="5318" name="直線矢印コネクタ 4">
          <a:extLst>
            <a:ext uri="{FF2B5EF4-FFF2-40B4-BE49-F238E27FC236}">
              <a16:creationId xmlns:a16="http://schemas.microsoft.com/office/drawing/2014/main" xmlns="" id="{00000000-0008-0000-0300-0000C6140000}"/>
            </a:ext>
          </a:extLst>
        </xdr:cNvPr>
        <xdr:cNvCxnSpPr>
          <a:cxnSpLocks noChangeShapeType="1"/>
        </xdr:cNvCxnSpPr>
      </xdr:nvCxnSpPr>
      <xdr:spPr bwMode="auto">
        <a:xfrm flipV="1">
          <a:off x="13296900" y="4762500"/>
          <a:ext cx="50800" cy="317500"/>
        </a:xfrm>
        <a:prstGeom prst="straightConnector1">
          <a:avLst/>
        </a:prstGeom>
        <a:noFill/>
        <a:ln w="57150">
          <a:solidFill>
            <a:srgbClr val="92D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2</xdr:col>
      <xdr:colOff>63500</xdr:colOff>
      <xdr:row>4</xdr:row>
      <xdr:rowOff>368300</xdr:rowOff>
    </xdr:from>
    <xdr:to>
      <xdr:col>6</xdr:col>
      <xdr:colOff>393700</xdr:colOff>
      <xdr:row>4</xdr:row>
      <xdr:rowOff>368300</xdr:rowOff>
    </xdr:to>
    <xdr:cxnSp macro="">
      <xdr:nvCxnSpPr>
        <xdr:cNvPr id="5319" name="直線矢印コネクタ 5">
          <a:extLst>
            <a:ext uri="{FF2B5EF4-FFF2-40B4-BE49-F238E27FC236}">
              <a16:creationId xmlns:a16="http://schemas.microsoft.com/office/drawing/2014/main" xmlns="" id="{00000000-0008-0000-0300-0000C7140000}"/>
            </a:ext>
          </a:extLst>
        </xdr:cNvPr>
        <xdr:cNvCxnSpPr>
          <a:cxnSpLocks noChangeShapeType="1"/>
        </xdr:cNvCxnSpPr>
      </xdr:nvCxnSpPr>
      <xdr:spPr bwMode="auto">
        <a:xfrm>
          <a:off x="5461000" y="1778000"/>
          <a:ext cx="5588000" cy="0"/>
        </a:xfrm>
        <a:prstGeom prst="straightConnector1">
          <a:avLst/>
        </a:prstGeom>
        <a:noFill/>
        <a:ln w="57150">
          <a:solidFill>
            <a:srgbClr val="00B050"/>
          </a:solidFill>
          <a:round/>
          <a:headEnd/>
          <a:tailEnd type="triangle" w="med" len="med"/>
        </a:ln>
        <a:effectLst>
          <a:outerShdw blurRad="40000" dist="23000" dir="5400000" rotWithShape="0">
            <a:srgbClr val="000000">
              <a:alpha val="34999"/>
            </a:srgbClr>
          </a:outerShdw>
        </a:effectLst>
        <a:extLst>
          <a:ext uri="{909E8E84-426E-40DD-AFC4-6F175D3DCCD1}">
            <a14:hiddenFill xmlns:a14="http://schemas.microsoft.com/office/drawing/2010/main">
              <a:noFill/>
            </a14:hiddenFill>
          </a:ext>
        </a:extLst>
      </xdr:spPr>
    </xdr:cxnSp>
    <xdr:clientData/>
  </xdr:twoCellAnchor>
  <xdr:twoCellAnchor>
    <xdr:from>
      <xdr:col>7</xdr:col>
      <xdr:colOff>54552</xdr:colOff>
      <xdr:row>0</xdr:row>
      <xdr:rowOff>57727</xdr:rowOff>
    </xdr:from>
    <xdr:to>
      <xdr:col>7</xdr:col>
      <xdr:colOff>4848278</xdr:colOff>
      <xdr:row>0</xdr:row>
      <xdr:rowOff>588818</xdr:rowOff>
    </xdr:to>
    <xdr:sp macro="" textlink="">
      <xdr:nvSpPr>
        <xdr:cNvPr id="7" name="テキスト ボックス 2">
          <a:extLst>
            <a:ext uri="{FF2B5EF4-FFF2-40B4-BE49-F238E27FC236}">
              <a16:creationId xmlns:a16="http://schemas.microsoft.com/office/drawing/2014/main" xmlns="" id="{00000000-0008-0000-0300-000007000000}"/>
            </a:ext>
          </a:extLst>
        </xdr:cNvPr>
        <xdr:cNvSpPr txBox="1">
          <a:spLocks noChangeArrowheads="1"/>
        </xdr:cNvSpPr>
      </xdr:nvSpPr>
      <xdr:spPr bwMode="auto">
        <a:xfrm>
          <a:off x="8827943" y="57727"/>
          <a:ext cx="4398818" cy="531091"/>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※細枠内：事業内容の検討にあたっての準備のための項目です。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200" b="1"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太枠内：インターネット申請画面で実際にご入力いただく項目です。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B050"/>
              </a:solidFill>
              <a:effectLst/>
              <a:latin typeface="Century" panose="02040604050505020304" pitchFamily="18" charset="0"/>
              <a:ea typeface="Meiryo UI" panose="020B0604030504040204" pitchFamily="50" charset="-128"/>
              <a:cs typeface="Times New Roman" panose="02020603050405020304" pitchFamily="18" charset="0"/>
            </a:rPr>
            <a:t>（ご提出は任意です。ご提出いただいた場合は審査の参考資料とします）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76200</xdr:colOff>
      <xdr:row>0</xdr:row>
      <xdr:rowOff>203200</xdr:rowOff>
    </xdr:from>
    <xdr:to>
      <xdr:col>10</xdr:col>
      <xdr:colOff>1600200</xdr:colOff>
      <xdr:row>6</xdr:row>
      <xdr:rowOff>63500</xdr:rowOff>
    </xdr:to>
    <xdr:grpSp>
      <xdr:nvGrpSpPr>
        <xdr:cNvPr id="5321" name="グループ化 8">
          <a:extLst>
            <a:ext uri="{FF2B5EF4-FFF2-40B4-BE49-F238E27FC236}">
              <a16:creationId xmlns:a16="http://schemas.microsoft.com/office/drawing/2014/main" xmlns="" id="{00000000-0008-0000-0300-0000C9140000}"/>
            </a:ext>
          </a:extLst>
        </xdr:cNvPr>
        <xdr:cNvGrpSpPr>
          <a:grpSpLocks/>
        </xdr:cNvGrpSpPr>
      </xdr:nvGrpSpPr>
      <xdr:grpSpPr bwMode="auto">
        <a:xfrm>
          <a:off x="14744700" y="203200"/>
          <a:ext cx="2873375" cy="2154238"/>
          <a:chOff x="5097087" y="4532782"/>
          <a:chExt cx="3952407" cy="1596154"/>
        </a:xfrm>
      </xdr:grpSpPr>
      <xdr:sp macro="" textlink="">
        <xdr:nvSpPr>
          <xdr:cNvPr id="10" name="角丸四角形吹き出し 3">
            <a:extLst>
              <a:ext uri="{FF2B5EF4-FFF2-40B4-BE49-F238E27FC236}">
                <a16:creationId xmlns:a16="http://schemas.microsoft.com/office/drawing/2014/main" xmlns="" id="{00000000-0008-0000-0300-00000A000000}"/>
              </a:ext>
            </a:extLst>
          </xdr:cNvPr>
          <xdr:cNvSpPr/>
        </xdr:nvSpPr>
        <xdr:spPr>
          <a:xfrm>
            <a:off x="5566017" y="4532782"/>
            <a:ext cx="3483477"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本事業の実施によって団体が実現しようとすること、期待される波及効果を、社会的背景や解決したい課題を踏まえて</a:t>
            </a:r>
            <a:r>
              <a:rPr lang="en-US" altLang="ja-JP" sz="1100" b="0" i="0">
                <a:solidFill>
                  <a:schemeClr val="tx1"/>
                </a:solidFill>
                <a:effectLst/>
                <a:latin typeface="+mn-lt"/>
                <a:ea typeface="+mn-ea"/>
                <a:cs typeface="+mn-cs"/>
              </a:rPr>
              <a:t>350</a:t>
            </a:r>
            <a:r>
              <a:rPr lang="ja-JP" altLang="en-US" sz="1100" b="0" i="0">
                <a:solidFill>
                  <a:schemeClr val="tx1"/>
                </a:solidFill>
                <a:effectLst/>
                <a:latin typeface="+mn-lt"/>
                <a:ea typeface="+mn-ea"/>
                <a:cs typeface="+mn-cs"/>
              </a:rPr>
              <a:t>文字以内で記入してください。</a:t>
            </a:r>
          </a:p>
          <a:p>
            <a:pPr>
              <a:lnSpc>
                <a:spcPts val="1200"/>
              </a:lnSpc>
            </a:pPr>
            <a:r>
              <a:rPr lang="ja-JP" altLang="en-US" sz="1100" b="0" i="0">
                <a:solidFill>
                  <a:schemeClr val="tx1"/>
                </a:solidFill>
                <a:effectLst/>
                <a:latin typeface="+mn-lt"/>
                <a:ea typeface="+mn-ea"/>
                <a:cs typeface="+mn-cs"/>
              </a:rPr>
              <a:t>また、中長期目標と、何年後にその目標を達成する見込みかをあわせてご記入ください。</a:t>
            </a:r>
          </a:p>
        </xdr:txBody>
      </xdr:sp>
      <xdr:cxnSp macro="">
        <xdr:nvCxnSpPr>
          <xdr:cNvPr id="11" name="直線コネクタ 10">
            <a:extLst>
              <a:ext uri="{FF2B5EF4-FFF2-40B4-BE49-F238E27FC236}">
                <a16:creationId xmlns:a16="http://schemas.microsoft.com/office/drawing/2014/main" xmlns="" id="{00000000-0008-0000-0300-00000B000000}"/>
              </a:ext>
            </a:extLst>
          </xdr:cNvPr>
          <xdr:cNvCxnSpPr>
            <a:stCxn id="10" idx="1"/>
          </xdr:cNvCxnSpPr>
        </xdr:nvCxnSpPr>
        <xdr:spPr>
          <a:xfrm flipH="1">
            <a:off x="5097087" y="5330859"/>
            <a:ext cx="468930" cy="33253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10</xdr:col>
      <xdr:colOff>1790700</xdr:colOff>
      <xdr:row>11</xdr:row>
      <xdr:rowOff>2082800</xdr:rowOff>
    </xdr:to>
    <xdr:grpSp>
      <xdr:nvGrpSpPr>
        <xdr:cNvPr id="5322" name="グループ化 15">
          <a:extLst>
            <a:ext uri="{FF2B5EF4-FFF2-40B4-BE49-F238E27FC236}">
              <a16:creationId xmlns:a16="http://schemas.microsoft.com/office/drawing/2014/main" xmlns="" id="{00000000-0008-0000-0300-0000CA140000}"/>
            </a:ext>
          </a:extLst>
        </xdr:cNvPr>
        <xdr:cNvGrpSpPr>
          <a:grpSpLocks/>
        </xdr:cNvGrpSpPr>
      </xdr:nvGrpSpPr>
      <xdr:grpSpPr bwMode="auto">
        <a:xfrm>
          <a:off x="14668500" y="5070475"/>
          <a:ext cx="3140075" cy="2663825"/>
          <a:chOff x="4766342" y="4532782"/>
          <a:chExt cx="4283154" cy="1961232"/>
        </a:xfrm>
      </xdr:grpSpPr>
      <xdr:sp macro="" textlink="">
        <xdr:nvSpPr>
          <xdr:cNvPr id="17" name="角丸四角形吹き出し 3">
            <a:extLst>
              <a:ext uri="{FF2B5EF4-FFF2-40B4-BE49-F238E27FC236}">
                <a16:creationId xmlns:a16="http://schemas.microsoft.com/office/drawing/2014/main" xmlns="" id="{00000000-0008-0000-0300-000011000000}"/>
              </a:ext>
            </a:extLst>
          </xdr:cNvPr>
          <xdr:cNvSpPr/>
        </xdr:nvSpPr>
        <xdr:spPr>
          <a:xfrm>
            <a:off x="5416315" y="4532782"/>
            <a:ext cx="3633181"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事業目的を将来実現するための事業目標として、以下の</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点を明確に</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字以内で記入してください。</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年後の事業完了時点の到達目標として、何をどういう状態にするのか？　例えば、受益者にもたらされる状態や当初からの変化</a:t>
            </a:r>
          </a:p>
          <a:p>
            <a:pPr>
              <a:lnSpc>
                <a:spcPts val="1200"/>
              </a:lnSpc>
            </a:pP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）の事業成果を測定する際の根拠</a:t>
            </a:r>
          </a:p>
          <a:p>
            <a:pPr>
              <a:lnSpc>
                <a:spcPts val="1200"/>
              </a:lnSpc>
            </a:pPr>
            <a:r>
              <a:rPr lang="ja-JP" altLang="en-US" sz="1100" b="0" i="0">
                <a:solidFill>
                  <a:schemeClr val="tx1"/>
                </a:solidFill>
                <a:effectLst/>
                <a:latin typeface="+mn-lt"/>
                <a:ea typeface="+mn-ea"/>
                <a:cs typeface="+mn-cs"/>
              </a:rPr>
              <a:t>（どのように確認するのか？　数値目標がある場合、どのような方法で成果測定するのか？）</a:t>
            </a:r>
          </a:p>
        </xdr:txBody>
      </xdr:sp>
      <xdr:cxnSp macro="">
        <xdr:nvCxnSpPr>
          <xdr:cNvPr id="18" name="直線コネクタ 17">
            <a:extLst>
              <a:ext uri="{FF2B5EF4-FFF2-40B4-BE49-F238E27FC236}">
                <a16:creationId xmlns:a16="http://schemas.microsoft.com/office/drawing/2014/main" xmlns="" id="{00000000-0008-0000-0300-000012000000}"/>
              </a:ext>
            </a:extLst>
          </xdr:cNvPr>
          <xdr:cNvCxnSpPr/>
        </xdr:nvCxnSpPr>
        <xdr:spPr>
          <a:xfrm flipH="1" flipV="1">
            <a:off x="4766342" y="4814299"/>
            <a:ext cx="599975" cy="328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279400</xdr:colOff>
      <xdr:row>10</xdr:row>
      <xdr:rowOff>482600</xdr:rowOff>
    </xdr:from>
    <xdr:to>
      <xdr:col>1</xdr:col>
      <xdr:colOff>3403600</xdr:colOff>
      <xdr:row>27</xdr:row>
      <xdr:rowOff>12700</xdr:rowOff>
    </xdr:to>
    <xdr:grpSp>
      <xdr:nvGrpSpPr>
        <xdr:cNvPr id="5323" name="グループ化 26">
          <a:extLst>
            <a:ext uri="{FF2B5EF4-FFF2-40B4-BE49-F238E27FC236}">
              <a16:creationId xmlns:a16="http://schemas.microsoft.com/office/drawing/2014/main" xmlns="" id="{00000000-0008-0000-0300-0000CB140000}"/>
            </a:ext>
          </a:extLst>
        </xdr:cNvPr>
        <xdr:cNvGrpSpPr>
          <a:grpSpLocks/>
        </xdr:cNvGrpSpPr>
      </xdr:nvGrpSpPr>
      <xdr:grpSpPr bwMode="auto">
        <a:xfrm>
          <a:off x="279400" y="5570538"/>
          <a:ext cx="4481513" cy="7491412"/>
          <a:chOff x="4793635" y="2843790"/>
          <a:chExt cx="3638199" cy="4626346"/>
        </a:xfrm>
      </xdr:grpSpPr>
      <xdr:sp macro="" textlink="">
        <xdr:nvSpPr>
          <xdr:cNvPr id="28" name="角丸四角形吹き出し 3">
            <a:extLst>
              <a:ext uri="{FF2B5EF4-FFF2-40B4-BE49-F238E27FC236}">
                <a16:creationId xmlns:a16="http://schemas.microsoft.com/office/drawing/2014/main" xmlns="" id="{00000000-0008-0000-0300-00001C000000}"/>
              </a:ext>
            </a:extLst>
          </xdr:cNvPr>
          <xdr:cNvSpPr/>
        </xdr:nvSpPr>
        <xdr:spPr>
          <a:xfrm>
            <a:off x="4793635" y="5504695"/>
            <a:ext cx="3638199" cy="196544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a:solidFill>
                  <a:schemeClr val="tx1"/>
                </a:solidFill>
                <a:effectLst/>
                <a:latin typeface="+mn-lt"/>
                <a:ea typeface="+mn-ea"/>
                <a:cs typeface="+mn-cs"/>
              </a:rPr>
              <a:t>助成金を使って行う事業・活動の内容を</a:t>
            </a:r>
            <a:r>
              <a:rPr lang="en-US" altLang="ja-JP" sz="1100" b="0" i="0">
                <a:solidFill>
                  <a:schemeClr val="tx1"/>
                </a:solidFill>
                <a:effectLst/>
                <a:latin typeface="+mn-lt"/>
                <a:ea typeface="+mn-ea"/>
                <a:cs typeface="+mn-cs"/>
              </a:rPr>
              <a:t>700</a:t>
            </a:r>
            <a:r>
              <a:rPr lang="ja-JP" altLang="en-US" sz="1100" b="0" i="0">
                <a:solidFill>
                  <a:schemeClr val="tx1"/>
                </a:solidFill>
                <a:effectLst/>
                <a:latin typeface="+mn-lt"/>
                <a:ea typeface="+mn-ea"/>
                <a:cs typeface="+mn-cs"/>
              </a:rPr>
              <a:t>文字以内で記入してください。</a:t>
            </a:r>
          </a:p>
          <a:p>
            <a:r>
              <a:rPr lang="ja-JP" altLang="en-US" sz="1100" b="0" i="0">
                <a:solidFill>
                  <a:schemeClr val="tx1"/>
                </a:solidFill>
                <a:effectLst/>
                <a:latin typeface="+mn-lt"/>
                <a:ea typeface="+mn-ea"/>
                <a:cs typeface="+mn-cs"/>
              </a:rPr>
              <a:t>どこで、いつ、誰を対象に何を行うのかが明確にわかるよう、具体的な数字も含めて箇条書きで記入してください。</a:t>
            </a:r>
          </a:p>
          <a:p>
            <a:endParaRPr lang="ja-JP" altLang="en-US"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番号の振り方等の体裁は、記入例に必ず従ってください。</a:t>
            </a:r>
          </a:p>
          <a:p>
            <a:r>
              <a:rPr lang="en-US" altLang="ja-JP" sz="1100" b="0" i="0">
                <a:solidFill>
                  <a:schemeClr val="tx1"/>
                </a:solidFill>
                <a:effectLst/>
                <a:latin typeface="+mn-lt"/>
                <a:ea typeface="+mn-ea"/>
                <a:cs typeface="+mn-cs"/>
              </a:rPr>
              <a:t>1</a:t>
            </a: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2</a:t>
            </a:r>
            <a:r>
              <a:rPr lang="ja-JP" altLang="en-US" sz="1100" b="0" i="0">
                <a:solidFill>
                  <a:schemeClr val="tx1"/>
                </a:solidFill>
                <a:effectLst/>
                <a:latin typeface="+mn-lt"/>
                <a:ea typeface="+mn-ea"/>
                <a:cs typeface="+mn-cs"/>
              </a:rPr>
              <a:t>などの英数字、英文字は</a:t>
            </a:r>
            <a:r>
              <a:rPr lang="ja-JP" altLang="en-US" sz="1100" b="1" i="0">
                <a:solidFill>
                  <a:schemeClr val="tx1"/>
                </a:solidFill>
                <a:effectLst/>
                <a:latin typeface="+mn-lt"/>
                <a:ea typeface="+mn-ea"/>
                <a:cs typeface="+mn-cs"/>
              </a:rPr>
              <a:t>半角</a:t>
            </a:r>
            <a:r>
              <a:rPr lang="ja-JP" altLang="en-US" sz="1100" b="0" i="0">
                <a:solidFill>
                  <a:schemeClr val="tx1"/>
                </a:solidFill>
                <a:effectLst/>
                <a:latin typeface="+mn-lt"/>
                <a:ea typeface="+mn-ea"/>
                <a:cs typeface="+mn-cs"/>
              </a:rPr>
              <a:t>で、「．」「～」「：」「（）」などの記号は</a:t>
            </a:r>
            <a:r>
              <a:rPr lang="ja-JP" altLang="en-US" sz="1100" b="1" i="0">
                <a:solidFill>
                  <a:schemeClr val="tx1"/>
                </a:solidFill>
                <a:effectLst/>
                <a:latin typeface="+mn-lt"/>
                <a:ea typeface="+mn-ea"/>
                <a:cs typeface="+mn-cs"/>
              </a:rPr>
              <a:t>全角</a:t>
            </a:r>
            <a:r>
              <a:rPr lang="ja-JP" altLang="en-US" sz="1100" b="0" i="0">
                <a:solidFill>
                  <a:schemeClr val="tx1"/>
                </a:solidFill>
                <a:effectLst/>
                <a:latin typeface="+mn-lt"/>
                <a:ea typeface="+mn-ea"/>
                <a:cs typeface="+mn-cs"/>
              </a:rPr>
              <a:t>でご記入ください。</a:t>
            </a:r>
          </a:p>
          <a:p>
            <a:endParaRPr lang="ja-JP" altLang="en-US" sz="1100" b="0" i="0">
              <a:solidFill>
                <a:schemeClr val="tx1"/>
              </a:solidFill>
              <a:effectLst/>
              <a:latin typeface="+mn-lt"/>
              <a:ea typeface="+mn-ea"/>
              <a:cs typeface="+mn-cs"/>
            </a:endParaRPr>
          </a:p>
          <a:p>
            <a:r>
              <a:rPr lang="en-US"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なお、前年度からの継続事業でご申請される場合は、前年度の助成契約書に記載の事業内容にならって記入してください。</a:t>
            </a:r>
          </a:p>
        </xdr:txBody>
      </xdr:sp>
      <xdr:cxnSp macro="">
        <xdr:nvCxnSpPr>
          <xdr:cNvPr id="29" name="直線コネクタ 28">
            <a:extLst>
              <a:ext uri="{FF2B5EF4-FFF2-40B4-BE49-F238E27FC236}">
                <a16:creationId xmlns:a16="http://schemas.microsoft.com/office/drawing/2014/main" xmlns="" id="{00000000-0008-0000-0300-00001D000000}"/>
              </a:ext>
            </a:extLst>
          </xdr:cNvPr>
          <xdr:cNvCxnSpPr/>
        </xdr:nvCxnSpPr>
        <xdr:spPr>
          <a:xfrm flipV="1">
            <a:off x="5124380" y="2843790"/>
            <a:ext cx="601355" cy="272893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N118"/>
  <sheetViews>
    <sheetView view="pageBreakPreview" zoomScale="55" zoomScaleNormal="70" zoomScaleSheetLayoutView="55" zoomScalePageLayoutView="70" workbookViewId="0">
      <selection activeCell="D105" sqref="D105:F105"/>
    </sheetView>
  </sheetViews>
  <sheetFormatPr baseColWidth="12" defaultColWidth="9" defaultRowHeight="14" x14ac:dyDescent="0.15"/>
  <cols>
    <col min="1" max="1" width="14.1640625" style="1" customWidth="1"/>
    <col min="2" max="2" width="10.33203125" style="1" customWidth="1"/>
    <col min="3" max="3" width="5.5" style="1" customWidth="1"/>
    <col min="4" max="4" width="21.5" style="1" customWidth="1"/>
    <col min="5" max="5" width="8.33203125" style="1" customWidth="1"/>
    <col min="6" max="6" width="2.5" style="2" customWidth="1"/>
    <col min="7" max="7" width="6.5" style="1" customWidth="1"/>
    <col min="8" max="8" width="6" style="1" customWidth="1"/>
    <col min="9" max="9" width="2.5" style="1" customWidth="1"/>
    <col min="10" max="10" width="6.5" style="1" customWidth="1"/>
    <col min="11" max="11" width="6" style="1" customWidth="1"/>
    <col min="12" max="12" width="2.5" style="2" customWidth="1"/>
    <col min="13" max="13" width="10.83203125" style="1" customWidth="1"/>
    <col min="14" max="14" width="21.83203125" style="1" customWidth="1"/>
    <col min="15" max="15" width="7.5" style="1" customWidth="1"/>
    <col min="16" max="16" width="9" style="1"/>
    <col min="17" max="17" width="7.1640625" style="1" customWidth="1"/>
    <col min="18" max="16384" width="9" style="1"/>
  </cols>
  <sheetData>
    <row r="1" spans="1:14" ht="20.25" customHeight="1" x14ac:dyDescent="0.15">
      <c r="A1" s="21" t="s">
        <v>39</v>
      </c>
      <c r="B1" s="149" t="s">
        <v>74</v>
      </c>
      <c r="C1" s="149"/>
      <c r="D1" s="149"/>
      <c r="E1" s="149"/>
      <c r="F1" s="149"/>
      <c r="G1" s="149"/>
      <c r="H1" s="149"/>
      <c r="I1" s="149"/>
      <c r="J1" s="149"/>
      <c r="K1" s="149"/>
      <c r="L1" s="149"/>
      <c r="M1" s="149"/>
      <c r="N1" s="149"/>
    </row>
    <row r="2" spans="1:14" ht="20.25" customHeight="1" x14ac:dyDescent="0.15">
      <c r="A2" s="21" t="s">
        <v>40</v>
      </c>
      <c r="B2" s="149" t="s">
        <v>106</v>
      </c>
      <c r="C2" s="149"/>
      <c r="D2" s="149"/>
      <c r="E2" s="149"/>
      <c r="F2" s="149"/>
      <c r="G2" s="149"/>
      <c r="H2" s="149"/>
      <c r="I2" s="149"/>
      <c r="J2" s="149"/>
      <c r="K2" s="149"/>
      <c r="L2" s="149"/>
      <c r="M2" s="149"/>
      <c r="N2" s="149"/>
    </row>
    <row r="3" spans="1:14" ht="19" x14ac:dyDescent="0.15">
      <c r="A3" s="23"/>
      <c r="B3" s="23"/>
      <c r="C3" s="23"/>
      <c r="D3" s="23"/>
      <c r="E3" s="23"/>
      <c r="F3" s="28"/>
      <c r="G3" s="23"/>
      <c r="H3" s="23"/>
      <c r="I3" s="23"/>
      <c r="J3" s="23"/>
      <c r="K3" s="23"/>
      <c r="L3" s="28"/>
      <c r="M3" s="23"/>
      <c r="N3" s="23"/>
    </row>
    <row r="4" spans="1:14" ht="37.5" customHeight="1" x14ac:dyDescent="0.15">
      <c r="A4" s="170" t="s">
        <v>99</v>
      </c>
      <c r="B4" s="171"/>
      <c r="C4" s="172"/>
      <c r="D4" s="169" t="s">
        <v>94</v>
      </c>
      <c r="E4" s="169"/>
      <c r="F4" s="169"/>
      <c r="G4" s="169"/>
      <c r="H4" s="169"/>
      <c r="I4" s="169"/>
      <c r="J4" s="169"/>
      <c r="K4" s="169"/>
      <c r="L4" s="169"/>
      <c r="M4" s="169"/>
      <c r="N4" s="169"/>
    </row>
    <row r="5" spans="1:14" ht="37.5" customHeight="1" x14ac:dyDescent="0.15">
      <c r="A5" s="170" t="s">
        <v>100</v>
      </c>
      <c r="B5" s="171"/>
      <c r="C5" s="172"/>
      <c r="D5" s="169" t="s">
        <v>95</v>
      </c>
      <c r="E5" s="169"/>
      <c r="F5" s="169"/>
      <c r="G5" s="169"/>
      <c r="H5" s="169"/>
      <c r="I5" s="169"/>
      <c r="J5" s="169"/>
      <c r="K5" s="169"/>
      <c r="L5" s="169"/>
      <c r="M5" s="169"/>
      <c r="N5" s="169"/>
    </row>
    <row r="6" spans="1:14" ht="19" x14ac:dyDescent="0.15">
      <c r="A6" s="23"/>
      <c r="B6" s="23"/>
      <c r="C6" s="23"/>
      <c r="D6" s="23"/>
      <c r="E6" s="23"/>
      <c r="F6" s="28"/>
      <c r="G6" s="23"/>
      <c r="H6" s="23"/>
      <c r="I6" s="23"/>
      <c r="J6" s="23"/>
      <c r="K6" s="23"/>
      <c r="L6" s="28"/>
      <c r="M6" s="23"/>
      <c r="N6" s="23"/>
    </row>
    <row r="7" spans="1:14" ht="19" x14ac:dyDescent="0.15">
      <c r="A7" s="23"/>
      <c r="B7" s="23"/>
      <c r="C7" s="23"/>
      <c r="D7" s="23"/>
      <c r="E7" s="23"/>
      <c r="F7" s="28"/>
      <c r="G7" s="23"/>
      <c r="H7" s="23"/>
      <c r="I7" s="23"/>
      <c r="J7" s="23"/>
      <c r="K7" s="23"/>
      <c r="L7" s="28"/>
      <c r="M7" s="23"/>
      <c r="N7" s="23"/>
    </row>
    <row r="8" spans="1:14" ht="19" x14ac:dyDescent="0.15">
      <c r="A8" s="23"/>
      <c r="B8" s="23"/>
      <c r="C8" s="23"/>
      <c r="D8" s="23"/>
      <c r="E8" s="23"/>
      <c r="F8" s="28"/>
      <c r="G8" s="23"/>
      <c r="H8" s="23"/>
      <c r="I8" s="23"/>
      <c r="J8" s="23"/>
      <c r="K8" s="23"/>
      <c r="L8" s="28"/>
      <c r="M8" s="23"/>
      <c r="N8" s="23"/>
    </row>
    <row r="9" spans="1:14" ht="19" x14ac:dyDescent="0.15">
      <c r="A9" s="22" t="s">
        <v>55</v>
      </c>
      <c r="B9" s="23"/>
      <c r="C9" s="23"/>
      <c r="D9" s="23"/>
      <c r="E9" s="23"/>
      <c r="F9" s="28"/>
      <c r="G9" s="23"/>
      <c r="H9" s="23"/>
      <c r="I9" s="23"/>
      <c r="J9" s="23"/>
      <c r="K9" s="23"/>
      <c r="L9" s="28"/>
      <c r="M9" s="23"/>
      <c r="N9" s="23"/>
    </row>
    <row r="10" spans="1:14" ht="24.75" customHeight="1" x14ac:dyDescent="0.15">
      <c r="A10" s="25" t="s">
        <v>41</v>
      </c>
      <c r="B10" s="144" t="s">
        <v>42</v>
      </c>
      <c r="C10" s="144"/>
      <c r="D10" s="24" t="s">
        <v>98</v>
      </c>
      <c r="E10" s="144" t="s">
        <v>43</v>
      </c>
      <c r="F10" s="144"/>
      <c r="G10" s="144"/>
      <c r="H10" s="144"/>
      <c r="I10" s="144"/>
      <c r="J10" s="144"/>
      <c r="K10" s="144"/>
      <c r="L10" s="144"/>
      <c r="M10" s="144"/>
      <c r="N10" s="144"/>
    </row>
    <row r="11" spans="1:14" ht="19" x14ac:dyDescent="0.15">
      <c r="A11" s="98" t="s">
        <v>44</v>
      </c>
      <c r="B11" s="149" t="s">
        <v>47</v>
      </c>
      <c r="C11" s="149"/>
      <c r="D11" s="98" t="s">
        <v>50</v>
      </c>
      <c r="E11" s="149" t="s">
        <v>107</v>
      </c>
      <c r="F11" s="149"/>
      <c r="G11" s="149"/>
      <c r="H11" s="149"/>
      <c r="I11" s="149"/>
      <c r="J11" s="149"/>
      <c r="K11" s="149"/>
      <c r="L11" s="149"/>
      <c r="M11" s="149"/>
      <c r="N11" s="149"/>
    </row>
    <row r="12" spans="1:14" ht="19" x14ac:dyDescent="0.15">
      <c r="A12" s="98" t="s">
        <v>46</v>
      </c>
      <c r="B12" s="149" t="s">
        <v>49</v>
      </c>
      <c r="C12" s="149"/>
      <c r="D12" s="98" t="s">
        <v>51</v>
      </c>
      <c r="E12" s="149" t="s">
        <v>75</v>
      </c>
      <c r="F12" s="149"/>
      <c r="G12" s="149"/>
      <c r="H12" s="149"/>
      <c r="I12" s="149"/>
      <c r="J12" s="149"/>
      <c r="K12" s="149"/>
      <c r="L12" s="149"/>
      <c r="M12" s="149"/>
      <c r="N12" s="149"/>
    </row>
    <row r="13" spans="1:14" ht="19" x14ac:dyDescent="0.15">
      <c r="A13" s="98" t="s">
        <v>45</v>
      </c>
      <c r="B13" s="149" t="s">
        <v>48</v>
      </c>
      <c r="C13" s="149"/>
      <c r="D13" s="98" t="s">
        <v>51</v>
      </c>
      <c r="E13" s="149" t="s">
        <v>52</v>
      </c>
      <c r="F13" s="149"/>
      <c r="G13" s="149"/>
      <c r="H13" s="149"/>
      <c r="I13" s="149"/>
      <c r="J13" s="149"/>
      <c r="K13" s="149"/>
      <c r="L13" s="149"/>
      <c r="M13" s="149"/>
      <c r="N13" s="149"/>
    </row>
    <row r="14" spans="1:14" ht="19" x14ac:dyDescent="0.15">
      <c r="A14" s="98"/>
      <c r="B14" s="149"/>
      <c r="C14" s="149"/>
      <c r="D14" s="98"/>
      <c r="E14" s="149"/>
      <c r="F14" s="149"/>
      <c r="G14" s="149"/>
      <c r="H14" s="149"/>
      <c r="I14" s="149"/>
      <c r="J14" s="149"/>
      <c r="K14" s="149"/>
      <c r="L14" s="149"/>
      <c r="M14" s="149"/>
      <c r="N14" s="149"/>
    </row>
    <row r="15" spans="1:14" ht="19" x14ac:dyDescent="0.15">
      <c r="A15" s="98"/>
      <c r="B15" s="149"/>
      <c r="C15" s="149"/>
      <c r="D15" s="98"/>
      <c r="E15" s="149"/>
      <c r="F15" s="149"/>
      <c r="G15" s="149"/>
      <c r="H15" s="149"/>
      <c r="I15" s="149"/>
      <c r="J15" s="149"/>
      <c r="K15" s="149"/>
      <c r="L15" s="149"/>
      <c r="M15" s="149"/>
      <c r="N15" s="149"/>
    </row>
    <row r="16" spans="1:14" ht="19" x14ac:dyDescent="0.15">
      <c r="A16" s="98"/>
      <c r="B16" s="149"/>
      <c r="C16" s="149"/>
      <c r="D16" s="98"/>
      <c r="E16" s="149"/>
      <c r="F16" s="149"/>
      <c r="G16" s="149"/>
      <c r="H16" s="149"/>
      <c r="I16" s="149"/>
      <c r="J16" s="149"/>
      <c r="K16" s="149"/>
      <c r="L16" s="149"/>
      <c r="M16" s="149"/>
      <c r="N16" s="149"/>
    </row>
    <row r="17" spans="1:14" ht="19" x14ac:dyDescent="0.15">
      <c r="A17" s="98"/>
      <c r="B17" s="149"/>
      <c r="C17" s="149"/>
      <c r="D17" s="98"/>
      <c r="E17" s="149"/>
      <c r="F17" s="149"/>
      <c r="G17" s="149"/>
      <c r="H17" s="149"/>
      <c r="I17" s="149"/>
      <c r="J17" s="149"/>
      <c r="K17" s="149"/>
      <c r="L17" s="149"/>
      <c r="M17" s="149"/>
      <c r="N17" s="149"/>
    </row>
    <row r="18" spans="1:14" ht="19" x14ac:dyDescent="0.15">
      <c r="A18" s="98"/>
      <c r="B18" s="149"/>
      <c r="C18" s="149"/>
      <c r="D18" s="98"/>
      <c r="E18" s="149"/>
      <c r="F18" s="149"/>
      <c r="G18" s="149"/>
      <c r="H18" s="149"/>
      <c r="I18" s="149"/>
      <c r="J18" s="149"/>
      <c r="K18" s="149"/>
      <c r="L18" s="149"/>
      <c r="M18" s="149"/>
      <c r="N18" s="149"/>
    </row>
    <row r="19" spans="1:14" ht="19" x14ac:dyDescent="0.15">
      <c r="A19" s="98"/>
      <c r="B19" s="149"/>
      <c r="C19" s="149"/>
      <c r="D19" s="98"/>
      <c r="E19" s="149"/>
      <c r="F19" s="149"/>
      <c r="G19" s="149"/>
      <c r="H19" s="149"/>
      <c r="I19" s="149"/>
      <c r="J19" s="149"/>
      <c r="K19" s="149"/>
      <c r="L19" s="149"/>
      <c r="M19" s="149"/>
      <c r="N19" s="149"/>
    </row>
    <row r="20" spans="1:14" ht="19" x14ac:dyDescent="0.15">
      <c r="A20" s="98"/>
      <c r="B20" s="149"/>
      <c r="C20" s="149"/>
      <c r="D20" s="98"/>
      <c r="E20" s="149"/>
      <c r="F20" s="149"/>
      <c r="G20" s="149"/>
      <c r="H20" s="149"/>
      <c r="I20" s="149"/>
      <c r="J20" s="149"/>
      <c r="K20" s="149"/>
      <c r="L20" s="149"/>
      <c r="M20" s="149"/>
      <c r="N20" s="149"/>
    </row>
    <row r="21" spans="1:14" ht="19" x14ac:dyDescent="0.15">
      <c r="A21" s="98"/>
      <c r="B21" s="149"/>
      <c r="C21" s="149"/>
      <c r="D21" s="98"/>
      <c r="E21" s="149"/>
      <c r="F21" s="149"/>
      <c r="G21" s="149"/>
      <c r="H21" s="149"/>
      <c r="I21" s="149"/>
      <c r="J21" s="149"/>
      <c r="K21" s="149"/>
      <c r="L21" s="149"/>
      <c r="M21" s="149"/>
      <c r="N21" s="149"/>
    </row>
    <row r="22" spans="1:14" ht="12" customHeight="1" x14ac:dyDescent="0.15"/>
    <row r="23" spans="1:14" ht="17" x14ac:dyDescent="0.15">
      <c r="A23" s="30" t="s">
        <v>56</v>
      </c>
      <c r="B23" s="7"/>
      <c r="C23" s="7"/>
      <c r="D23" s="3"/>
      <c r="E23" s="4"/>
      <c r="F23" s="4"/>
      <c r="G23" s="5"/>
      <c r="H23" s="6"/>
      <c r="I23" s="5"/>
    </row>
    <row r="24" spans="1:14" ht="15" x14ac:dyDescent="0.15">
      <c r="A24" s="176" t="s">
        <v>15</v>
      </c>
      <c r="B24" s="176"/>
      <c r="C24" s="176"/>
      <c r="D24" s="17" t="s">
        <v>19</v>
      </c>
      <c r="F24" s="1"/>
      <c r="J24" s="2"/>
      <c r="L24" s="1"/>
    </row>
    <row r="25" spans="1:14" ht="15" x14ac:dyDescent="0.15">
      <c r="A25" s="177" t="s">
        <v>16</v>
      </c>
      <c r="B25" s="177"/>
      <c r="C25" s="177"/>
      <c r="D25" s="99">
        <f>ROUNDDOWN(D27*D28,-4)</f>
        <v>1880000</v>
      </c>
      <c r="E25" s="173" t="s">
        <v>145</v>
      </c>
      <c r="F25" s="174"/>
      <c r="G25" s="174"/>
      <c r="H25" s="174"/>
      <c r="I25" s="174"/>
      <c r="J25" s="174"/>
      <c r="K25" s="174"/>
      <c r="L25" s="1"/>
    </row>
    <row r="26" spans="1:14" ht="13" customHeight="1" x14ac:dyDescent="0.15">
      <c r="A26" s="179" t="s">
        <v>17</v>
      </c>
      <c r="B26" s="179"/>
      <c r="C26" s="179"/>
      <c r="D26" s="18">
        <f>D27-D25</f>
        <v>480000</v>
      </c>
      <c r="E26" s="174" t="s">
        <v>36</v>
      </c>
      <c r="F26" s="174"/>
      <c r="J26" s="2"/>
      <c r="L26" s="1"/>
    </row>
    <row r="27" spans="1:14" ht="15" x14ac:dyDescent="0.15">
      <c r="A27" s="180" t="s">
        <v>22</v>
      </c>
      <c r="B27" s="180"/>
      <c r="C27" s="180"/>
      <c r="D27" s="19">
        <f>M101</f>
        <v>2360000</v>
      </c>
      <c r="E27" s="174" t="s">
        <v>36</v>
      </c>
      <c r="F27" s="174"/>
      <c r="J27" s="2"/>
      <c r="L27" s="1"/>
    </row>
    <row r="28" spans="1:14" ht="13.5" customHeight="1" x14ac:dyDescent="0.15">
      <c r="A28" s="180" t="s">
        <v>70</v>
      </c>
      <c r="B28" s="180"/>
      <c r="C28" s="180"/>
      <c r="D28" s="100">
        <v>0.8</v>
      </c>
      <c r="E28" s="174" t="s">
        <v>144</v>
      </c>
      <c r="F28" s="174"/>
      <c r="J28" s="2"/>
      <c r="L28" s="1"/>
    </row>
    <row r="30" spans="1:14" ht="15" x14ac:dyDescent="0.15">
      <c r="A30" s="150" t="s">
        <v>54</v>
      </c>
      <c r="B30" s="150"/>
      <c r="C30" s="150"/>
      <c r="D30" s="150"/>
      <c r="E30" s="150"/>
      <c r="F30" s="186" t="s">
        <v>128</v>
      </c>
      <c r="G30" s="187"/>
      <c r="H30" s="188"/>
      <c r="I30" s="192" t="s">
        <v>129</v>
      </c>
      <c r="J30" s="192"/>
      <c r="K30" s="192"/>
    </row>
    <row r="31" spans="1:14" ht="15" x14ac:dyDescent="0.15">
      <c r="A31" s="16" t="s">
        <v>102</v>
      </c>
      <c r="B31" s="178" t="s">
        <v>101</v>
      </c>
      <c r="C31" s="178"/>
      <c r="D31" s="178"/>
      <c r="E31" s="178"/>
      <c r="F31" s="189"/>
      <c r="G31" s="190"/>
      <c r="H31" s="191"/>
      <c r="I31" s="192"/>
      <c r="J31" s="192"/>
      <c r="K31" s="192"/>
    </row>
    <row r="32" spans="1:14" ht="13" customHeight="1" x14ac:dyDescent="0.15">
      <c r="A32" s="101">
        <v>1</v>
      </c>
      <c r="B32" s="175" t="s">
        <v>103</v>
      </c>
      <c r="C32" s="175"/>
      <c r="D32" s="175"/>
      <c r="E32" s="175"/>
      <c r="F32" s="166">
        <f>IF(SUMIF(C43:C102,A32,M43:M102)=0,"",SUMIF(C43:C102,A32,M43:M102))</f>
        <v>530000</v>
      </c>
      <c r="G32" s="166"/>
      <c r="H32" s="166"/>
      <c r="I32" s="167">
        <f t="shared" ref="I32:I37" si="0">IF(ISERROR(F32/F$39), "", F32/F$39)</f>
        <v>0.22457627118644069</v>
      </c>
      <c r="J32" s="167"/>
      <c r="K32" s="167"/>
    </row>
    <row r="33" spans="1:14" ht="15" x14ac:dyDescent="0.15">
      <c r="A33" s="101">
        <v>2</v>
      </c>
      <c r="B33" s="175" t="s">
        <v>104</v>
      </c>
      <c r="C33" s="175"/>
      <c r="D33" s="175"/>
      <c r="E33" s="175"/>
      <c r="F33" s="166">
        <f>IF(SUMIF(C43:C102,A33,M43:M102)=0,"",SUMIF(C43:C102,A33,M43:M102))</f>
        <v>715000</v>
      </c>
      <c r="G33" s="166"/>
      <c r="H33" s="166"/>
      <c r="I33" s="167">
        <f t="shared" si="0"/>
        <v>0.30296610169491528</v>
      </c>
      <c r="J33" s="167"/>
      <c r="K33" s="167"/>
    </row>
    <row r="34" spans="1:14" ht="15" x14ac:dyDescent="0.15">
      <c r="A34" s="101">
        <v>3</v>
      </c>
      <c r="B34" s="168" t="s">
        <v>105</v>
      </c>
      <c r="C34" s="168"/>
      <c r="D34" s="168"/>
      <c r="E34" s="168"/>
      <c r="F34" s="166">
        <f>IF(SUMIF(C43:C102,A34,M43:M102)=0,"",SUMIF(C43:C102,A34,M43:M102))</f>
        <v>630000</v>
      </c>
      <c r="G34" s="166"/>
      <c r="H34" s="166"/>
      <c r="I34" s="167">
        <f t="shared" si="0"/>
        <v>0.26694915254237289</v>
      </c>
      <c r="J34" s="167"/>
      <c r="K34" s="167"/>
    </row>
    <row r="35" spans="1:14" ht="15" x14ac:dyDescent="0.15">
      <c r="A35" s="101"/>
      <c r="B35" s="168"/>
      <c r="C35" s="168"/>
      <c r="D35" s="168"/>
      <c r="E35" s="168"/>
      <c r="F35" s="166" t="str">
        <f>IF(SUMIF(C43:C102,A35,M43:M102)=0,"",SUMIF(C43:C102,A35,M43:M102))</f>
        <v/>
      </c>
      <c r="G35" s="166"/>
      <c r="H35" s="166"/>
      <c r="I35" s="167" t="str">
        <f t="shared" si="0"/>
        <v/>
      </c>
      <c r="J35" s="167"/>
      <c r="K35" s="167"/>
    </row>
    <row r="36" spans="1:14" ht="15" x14ac:dyDescent="0.15">
      <c r="A36" s="101"/>
      <c r="B36" s="168"/>
      <c r="C36" s="168"/>
      <c r="D36" s="168"/>
      <c r="E36" s="168"/>
      <c r="F36" s="166" t="str">
        <f>IF(SUMIF(C43:C102,A36,M43:M102)=0,"",SUMIF(C43:C102,A36,M43:M102))</f>
        <v/>
      </c>
      <c r="G36" s="166"/>
      <c r="H36" s="166"/>
      <c r="I36" s="167" t="str">
        <f t="shared" si="0"/>
        <v/>
      </c>
      <c r="J36" s="167"/>
      <c r="K36" s="167"/>
    </row>
    <row r="37" spans="1:14" ht="15" x14ac:dyDescent="0.15">
      <c r="A37" s="101" t="s">
        <v>131</v>
      </c>
      <c r="B37" s="168" t="s">
        <v>132</v>
      </c>
      <c r="C37" s="168"/>
      <c r="D37" s="168"/>
      <c r="E37" s="168"/>
      <c r="F37" s="166">
        <f>IF(SUMIF(C43:C98,A37,M43:M98)=0,"",SUMIF(C43:C98,A37,M43:M98))</f>
        <v>488400</v>
      </c>
      <c r="G37" s="166"/>
      <c r="H37" s="166"/>
      <c r="I37" s="167">
        <f t="shared" si="0"/>
        <v>0.20694915254237289</v>
      </c>
      <c r="J37" s="167"/>
      <c r="K37" s="167"/>
    </row>
    <row r="38" spans="1:14" ht="15" x14ac:dyDescent="0.15">
      <c r="A38" s="20"/>
      <c r="B38" s="163" t="str">
        <f>B100</f>
        <v>申請時調整減額</v>
      </c>
      <c r="C38" s="164"/>
      <c r="D38" s="164"/>
      <c r="E38" s="165"/>
      <c r="F38" s="183">
        <f>M100</f>
        <v>-3400</v>
      </c>
      <c r="G38" s="184"/>
      <c r="H38" s="185"/>
      <c r="I38" s="167"/>
      <c r="J38" s="167"/>
      <c r="K38" s="167"/>
    </row>
    <row r="39" spans="1:14" ht="15" x14ac:dyDescent="0.15">
      <c r="A39" s="20"/>
      <c r="B39" s="163" t="s">
        <v>130</v>
      </c>
      <c r="C39" s="164"/>
      <c r="D39" s="164"/>
      <c r="E39" s="165"/>
      <c r="F39" s="183">
        <f>SUM(F32:H38)</f>
        <v>2360000</v>
      </c>
      <c r="G39" s="184"/>
      <c r="H39" s="185"/>
      <c r="I39" s="167">
        <f>SUM(I32:K38)</f>
        <v>1.0014406779661016</v>
      </c>
      <c r="J39" s="167"/>
      <c r="K39" s="167"/>
    </row>
    <row r="41" spans="1:14" s="2" customFormat="1" ht="13.5" customHeight="1" x14ac:dyDescent="0.15">
      <c r="A41" s="161" t="s">
        <v>10</v>
      </c>
      <c r="B41" s="159" t="s">
        <v>58</v>
      </c>
      <c r="C41" s="159" t="s">
        <v>102</v>
      </c>
      <c r="D41" s="153" t="s">
        <v>0</v>
      </c>
      <c r="E41" s="154"/>
      <c r="F41" s="154"/>
      <c r="G41" s="154"/>
      <c r="H41" s="154"/>
      <c r="I41" s="154"/>
      <c r="J41" s="154"/>
      <c r="K41" s="154"/>
      <c r="L41" s="154"/>
      <c r="M41" s="154"/>
      <c r="N41" s="155"/>
    </row>
    <row r="42" spans="1:14" s="2" customFormat="1" ht="28" x14ac:dyDescent="0.15">
      <c r="A42" s="162"/>
      <c r="B42" s="160"/>
      <c r="C42" s="160"/>
      <c r="D42" s="12" t="s">
        <v>6</v>
      </c>
      <c r="E42" s="51" t="s">
        <v>14</v>
      </c>
      <c r="F42" s="48" t="s">
        <v>7</v>
      </c>
      <c r="G42" s="48" t="s">
        <v>8</v>
      </c>
      <c r="H42" s="48" t="s">
        <v>5</v>
      </c>
      <c r="I42" s="48" t="s">
        <v>7</v>
      </c>
      <c r="J42" s="48" t="s">
        <v>8</v>
      </c>
      <c r="K42" s="48" t="s">
        <v>5</v>
      </c>
      <c r="L42" s="11"/>
      <c r="M42" s="49" t="s">
        <v>73</v>
      </c>
      <c r="N42" s="48" t="s">
        <v>1</v>
      </c>
    </row>
    <row r="43" spans="1:14" x14ac:dyDescent="0.15">
      <c r="A43" s="117" t="s">
        <v>34</v>
      </c>
      <c r="B43" s="31">
        <f>SUM(M43:M47)</f>
        <v>200000</v>
      </c>
      <c r="C43" s="102">
        <v>2</v>
      </c>
      <c r="D43" s="103" t="s">
        <v>26</v>
      </c>
      <c r="E43" s="104">
        <v>1000</v>
      </c>
      <c r="F43" s="39" t="str">
        <f t="shared" ref="F43:F64" si="1">IF(E43="","","×")</f>
        <v>×</v>
      </c>
      <c r="G43" s="111">
        <v>2</v>
      </c>
      <c r="H43" s="112" t="s">
        <v>9</v>
      </c>
      <c r="I43" s="39" t="str">
        <f>IF(G43="","","×")</f>
        <v>×</v>
      </c>
      <c r="J43" s="111">
        <v>100</v>
      </c>
      <c r="K43" s="112" t="s">
        <v>27</v>
      </c>
      <c r="L43" s="39" t="str">
        <f>IF(J43="","","＝")</f>
        <v>＝</v>
      </c>
      <c r="M43" s="52">
        <f>IF(E43*IF(G43="",1,G43)*IF(J43="",1,J43)=0,"",E43*IF(G43="",1,G43)*IF(J43="",1,J43))</f>
        <v>200000</v>
      </c>
      <c r="N43" s="119"/>
    </row>
    <row r="44" spans="1:14" x14ac:dyDescent="0.15">
      <c r="A44" s="34"/>
      <c r="B44" s="35"/>
      <c r="C44" s="105"/>
      <c r="D44" s="106"/>
      <c r="E44" s="107"/>
      <c r="F44" s="32" t="str">
        <f t="shared" si="1"/>
        <v/>
      </c>
      <c r="G44" s="113"/>
      <c r="H44" s="114"/>
      <c r="I44" s="32" t="str">
        <f t="shared" ref="I44:I98" si="2">IF(G44="","","×")</f>
        <v/>
      </c>
      <c r="J44" s="113"/>
      <c r="K44" s="114"/>
      <c r="L44" s="32" t="str">
        <f t="shared" ref="L44:L98" si="3">IF(J44="","","＝")</f>
        <v/>
      </c>
      <c r="M44" s="50" t="str">
        <f t="shared" ref="M44:M98" si="4">IF(E44*IF(G44="",1,G44)*IF(J44="",1,J44)=0,"",E44*IF(G44="",1,G44)*IF(J44="",1,J44))</f>
        <v/>
      </c>
      <c r="N44" s="120"/>
    </row>
    <row r="45" spans="1:14" x14ac:dyDescent="0.15">
      <c r="A45" s="34"/>
      <c r="B45" s="35"/>
      <c r="C45" s="105"/>
      <c r="D45" s="106"/>
      <c r="E45" s="107"/>
      <c r="F45" s="32" t="str">
        <f t="shared" si="1"/>
        <v/>
      </c>
      <c r="G45" s="113"/>
      <c r="H45" s="114"/>
      <c r="I45" s="32" t="str">
        <f t="shared" si="2"/>
        <v/>
      </c>
      <c r="J45" s="113"/>
      <c r="K45" s="114"/>
      <c r="L45" s="32" t="str">
        <f t="shared" si="3"/>
        <v/>
      </c>
      <c r="M45" s="50" t="str">
        <f t="shared" si="4"/>
        <v/>
      </c>
      <c r="N45" s="120"/>
    </row>
    <row r="46" spans="1:14" x14ac:dyDescent="0.15">
      <c r="A46" s="34"/>
      <c r="B46" s="35"/>
      <c r="C46" s="105"/>
      <c r="D46" s="106"/>
      <c r="E46" s="107"/>
      <c r="F46" s="32" t="str">
        <f t="shared" si="1"/>
        <v/>
      </c>
      <c r="G46" s="113"/>
      <c r="H46" s="114"/>
      <c r="I46" s="32" t="str">
        <f t="shared" si="2"/>
        <v/>
      </c>
      <c r="J46" s="113"/>
      <c r="K46" s="114"/>
      <c r="L46" s="32" t="str">
        <f t="shared" si="3"/>
        <v/>
      </c>
      <c r="M46" s="50" t="str">
        <f t="shared" si="4"/>
        <v/>
      </c>
      <c r="N46" s="120"/>
    </row>
    <row r="47" spans="1:14" x14ac:dyDescent="0.15">
      <c r="A47" s="34"/>
      <c r="B47" s="35"/>
      <c r="C47" s="105"/>
      <c r="D47" s="106"/>
      <c r="E47" s="108"/>
      <c r="F47" s="40" t="str">
        <f t="shared" si="1"/>
        <v/>
      </c>
      <c r="G47" s="115"/>
      <c r="H47" s="116"/>
      <c r="I47" s="40" t="str">
        <f t="shared" si="2"/>
        <v/>
      </c>
      <c r="J47" s="115"/>
      <c r="K47" s="116"/>
      <c r="L47" s="40" t="str">
        <f t="shared" si="3"/>
        <v/>
      </c>
      <c r="M47" s="53" t="str">
        <f t="shared" si="4"/>
        <v/>
      </c>
      <c r="N47" s="121"/>
    </row>
    <row r="48" spans="1:14" x14ac:dyDescent="0.15">
      <c r="A48" s="117" t="s">
        <v>24</v>
      </c>
      <c r="B48" s="31">
        <f>SUM(M48:M52)</f>
        <v>240000</v>
      </c>
      <c r="C48" s="102">
        <v>1</v>
      </c>
      <c r="D48" s="103" t="s">
        <v>120</v>
      </c>
      <c r="E48" s="107">
        <v>10000</v>
      </c>
      <c r="F48" s="32" t="str">
        <f t="shared" si="1"/>
        <v>×</v>
      </c>
      <c r="G48" s="113">
        <v>2</v>
      </c>
      <c r="H48" s="114" t="s">
        <v>9</v>
      </c>
      <c r="I48" s="32" t="str">
        <f>IF(G48="","","×")</f>
        <v>×</v>
      </c>
      <c r="J48" s="113">
        <v>8</v>
      </c>
      <c r="K48" s="114" t="s">
        <v>2</v>
      </c>
      <c r="L48" s="32" t="str">
        <f>IF(J48="","","＝")</f>
        <v>＝</v>
      </c>
      <c r="M48" s="50">
        <f t="shared" si="4"/>
        <v>160000</v>
      </c>
      <c r="N48" s="120"/>
    </row>
    <row r="49" spans="1:14" x14ac:dyDescent="0.15">
      <c r="A49" s="34"/>
      <c r="B49" s="35"/>
      <c r="C49" s="105">
        <v>2</v>
      </c>
      <c r="D49" s="106" t="s">
        <v>119</v>
      </c>
      <c r="E49" s="107">
        <v>20000</v>
      </c>
      <c r="F49" s="32" t="str">
        <f t="shared" si="1"/>
        <v>×</v>
      </c>
      <c r="G49" s="113">
        <v>2</v>
      </c>
      <c r="H49" s="114" t="s">
        <v>59</v>
      </c>
      <c r="I49" s="32" t="str">
        <f t="shared" si="2"/>
        <v>×</v>
      </c>
      <c r="J49" s="113">
        <v>1</v>
      </c>
      <c r="K49" s="114" t="s">
        <v>60</v>
      </c>
      <c r="L49" s="32" t="str">
        <f t="shared" si="3"/>
        <v>＝</v>
      </c>
      <c r="M49" s="50">
        <f t="shared" si="4"/>
        <v>40000</v>
      </c>
      <c r="N49" s="120"/>
    </row>
    <row r="50" spans="1:14" x14ac:dyDescent="0.15">
      <c r="A50" s="34"/>
      <c r="B50" s="35"/>
      <c r="C50" s="105">
        <v>3</v>
      </c>
      <c r="D50" s="106" t="s">
        <v>122</v>
      </c>
      <c r="E50" s="107">
        <v>20000</v>
      </c>
      <c r="F50" s="32" t="str">
        <f t="shared" si="1"/>
        <v>×</v>
      </c>
      <c r="G50" s="113">
        <v>2</v>
      </c>
      <c r="H50" s="114" t="s">
        <v>123</v>
      </c>
      <c r="I50" s="32" t="str">
        <f t="shared" si="2"/>
        <v>×</v>
      </c>
      <c r="J50" s="113">
        <v>1</v>
      </c>
      <c r="K50" s="114" t="s">
        <v>124</v>
      </c>
      <c r="L50" s="32" t="str">
        <f t="shared" si="3"/>
        <v>＝</v>
      </c>
      <c r="M50" s="50">
        <f t="shared" si="4"/>
        <v>40000</v>
      </c>
      <c r="N50" s="120"/>
    </row>
    <row r="51" spans="1:14" x14ac:dyDescent="0.15">
      <c r="A51" s="34"/>
      <c r="B51" s="35"/>
      <c r="C51" s="105"/>
      <c r="D51" s="106"/>
      <c r="E51" s="107"/>
      <c r="F51" s="32" t="str">
        <f t="shared" si="1"/>
        <v/>
      </c>
      <c r="G51" s="113"/>
      <c r="H51" s="114"/>
      <c r="I51" s="32" t="str">
        <f t="shared" si="2"/>
        <v/>
      </c>
      <c r="J51" s="113"/>
      <c r="K51" s="114"/>
      <c r="L51" s="32" t="str">
        <f t="shared" si="3"/>
        <v/>
      </c>
      <c r="M51" s="50" t="str">
        <f t="shared" si="4"/>
        <v/>
      </c>
      <c r="N51" s="120"/>
    </row>
    <row r="52" spans="1:14" x14ac:dyDescent="0.15">
      <c r="A52" s="34"/>
      <c r="B52" s="35"/>
      <c r="C52" s="105"/>
      <c r="D52" s="106"/>
      <c r="E52" s="107"/>
      <c r="F52" s="32" t="str">
        <f t="shared" si="1"/>
        <v/>
      </c>
      <c r="G52" s="113"/>
      <c r="H52" s="114"/>
      <c r="I52" s="32" t="str">
        <f t="shared" si="2"/>
        <v/>
      </c>
      <c r="J52" s="113"/>
      <c r="K52" s="114"/>
      <c r="L52" s="32" t="str">
        <f t="shared" si="3"/>
        <v/>
      </c>
      <c r="M52" s="50" t="str">
        <f t="shared" si="4"/>
        <v/>
      </c>
      <c r="N52" s="120"/>
    </row>
    <row r="53" spans="1:14" x14ac:dyDescent="0.15">
      <c r="A53" s="117" t="s">
        <v>23</v>
      </c>
      <c r="B53" s="31">
        <f>SUM(M53:M57)</f>
        <v>60000</v>
      </c>
      <c r="C53" s="102">
        <v>2</v>
      </c>
      <c r="D53" s="103" t="s">
        <v>117</v>
      </c>
      <c r="E53" s="104">
        <v>10000</v>
      </c>
      <c r="F53" s="39" t="str">
        <f t="shared" si="1"/>
        <v>×</v>
      </c>
      <c r="G53" s="111">
        <v>2</v>
      </c>
      <c r="H53" s="112" t="s">
        <v>33</v>
      </c>
      <c r="I53" s="39" t="str">
        <f>IF(G53="","","×")</f>
        <v>×</v>
      </c>
      <c r="J53" s="111">
        <v>1</v>
      </c>
      <c r="K53" s="112" t="s">
        <v>4</v>
      </c>
      <c r="L53" s="39" t="str">
        <f>IF(J53="","","＝")</f>
        <v>＝</v>
      </c>
      <c r="M53" s="52">
        <f t="shared" si="4"/>
        <v>20000</v>
      </c>
      <c r="N53" s="119"/>
    </row>
    <row r="54" spans="1:14" x14ac:dyDescent="0.15">
      <c r="A54" s="34"/>
      <c r="B54" s="35"/>
      <c r="C54" s="105">
        <v>2</v>
      </c>
      <c r="D54" s="106" t="s">
        <v>118</v>
      </c>
      <c r="E54" s="107">
        <v>1000</v>
      </c>
      <c r="F54" s="32" t="str">
        <f t="shared" si="1"/>
        <v>×</v>
      </c>
      <c r="G54" s="113">
        <v>30</v>
      </c>
      <c r="H54" s="114" t="s">
        <v>33</v>
      </c>
      <c r="I54" s="32" t="str">
        <f>IF(G54="","","×")</f>
        <v>×</v>
      </c>
      <c r="J54" s="113">
        <v>1</v>
      </c>
      <c r="K54" s="114" t="s">
        <v>2</v>
      </c>
      <c r="L54" s="32" t="str">
        <f>IF(J54="","","＝")</f>
        <v>＝</v>
      </c>
      <c r="M54" s="50">
        <f t="shared" si="4"/>
        <v>30000</v>
      </c>
      <c r="N54" s="120"/>
    </row>
    <row r="55" spans="1:14" x14ac:dyDescent="0.15">
      <c r="A55" s="34"/>
      <c r="B55" s="35"/>
      <c r="C55" s="105">
        <v>3</v>
      </c>
      <c r="D55" s="106" t="s">
        <v>61</v>
      </c>
      <c r="E55" s="107">
        <v>5000</v>
      </c>
      <c r="F55" s="32" t="str">
        <f t="shared" si="1"/>
        <v>×</v>
      </c>
      <c r="G55" s="113">
        <v>2</v>
      </c>
      <c r="H55" s="114" t="s">
        <v>59</v>
      </c>
      <c r="I55" s="32" t="str">
        <f>IF(G55="","","×")</f>
        <v>×</v>
      </c>
      <c r="J55" s="113">
        <v>1</v>
      </c>
      <c r="K55" s="114" t="s">
        <v>60</v>
      </c>
      <c r="L55" s="32" t="str">
        <f>IF(J55="","","＝")</f>
        <v>＝</v>
      </c>
      <c r="M55" s="50">
        <f t="shared" si="4"/>
        <v>10000</v>
      </c>
      <c r="N55" s="120"/>
    </row>
    <row r="56" spans="1:14" x14ac:dyDescent="0.15">
      <c r="A56" s="34"/>
      <c r="B56" s="35"/>
      <c r="C56" s="105"/>
      <c r="D56" s="106"/>
      <c r="E56" s="107"/>
      <c r="F56" s="32" t="str">
        <f t="shared" si="1"/>
        <v/>
      </c>
      <c r="G56" s="113"/>
      <c r="H56" s="114"/>
      <c r="I56" s="32" t="str">
        <f t="shared" si="2"/>
        <v/>
      </c>
      <c r="J56" s="113"/>
      <c r="K56" s="114"/>
      <c r="L56" s="32" t="str">
        <f t="shared" si="3"/>
        <v/>
      </c>
      <c r="M56" s="50" t="str">
        <f t="shared" si="4"/>
        <v/>
      </c>
      <c r="N56" s="120"/>
    </row>
    <row r="57" spans="1:14" x14ac:dyDescent="0.15">
      <c r="A57" s="41"/>
      <c r="B57" s="35"/>
      <c r="C57" s="109"/>
      <c r="D57" s="110"/>
      <c r="E57" s="108"/>
      <c r="F57" s="40" t="str">
        <f t="shared" si="1"/>
        <v/>
      </c>
      <c r="G57" s="115"/>
      <c r="H57" s="116"/>
      <c r="I57" s="40" t="str">
        <f t="shared" si="2"/>
        <v/>
      </c>
      <c r="J57" s="115"/>
      <c r="K57" s="116"/>
      <c r="L57" s="40" t="str">
        <f t="shared" si="3"/>
        <v/>
      </c>
      <c r="M57" s="53" t="str">
        <f t="shared" si="4"/>
        <v/>
      </c>
      <c r="N57" s="121"/>
    </row>
    <row r="58" spans="1:14" x14ac:dyDescent="0.15">
      <c r="A58" s="118" t="s">
        <v>11</v>
      </c>
      <c r="B58" s="31">
        <f>SUM(M58:M63)</f>
        <v>745000</v>
      </c>
      <c r="C58" s="105">
        <v>1</v>
      </c>
      <c r="D58" s="106" t="s">
        <v>62</v>
      </c>
      <c r="E58" s="107">
        <v>1000</v>
      </c>
      <c r="F58" s="32" t="str">
        <f t="shared" si="1"/>
        <v>×</v>
      </c>
      <c r="G58" s="113">
        <v>25</v>
      </c>
      <c r="H58" s="114" t="s">
        <v>66</v>
      </c>
      <c r="I58" s="32" t="str">
        <f>IF(G58="","","×")</f>
        <v>×</v>
      </c>
      <c r="J58" s="113">
        <v>8</v>
      </c>
      <c r="K58" s="114" t="s">
        <v>2</v>
      </c>
      <c r="L58" s="32" t="str">
        <f>IF(J58="","","＝")</f>
        <v>＝</v>
      </c>
      <c r="M58" s="50">
        <f t="shared" si="4"/>
        <v>200000</v>
      </c>
      <c r="N58" s="120"/>
    </row>
    <row r="59" spans="1:14" x14ac:dyDescent="0.15">
      <c r="A59" s="34"/>
      <c r="B59" s="35"/>
      <c r="C59" s="105">
        <v>2</v>
      </c>
      <c r="D59" s="106" t="s">
        <v>114</v>
      </c>
      <c r="E59" s="107">
        <v>500</v>
      </c>
      <c r="F59" s="32" t="str">
        <f t="shared" si="1"/>
        <v>×</v>
      </c>
      <c r="G59" s="113">
        <v>50</v>
      </c>
      <c r="H59" s="114" t="s">
        <v>12</v>
      </c>
      <c r="I59" s="32" t="str">
        <f t="shared" si="2"/>
        <v>×</v>
      </c>
      <c r="J59" s="113">
        <v>1</v>
      </c>
      <c r="K59" s="114" t="s">
        <v>60</v>
      </c>
      <c r="L59" s="32" t="str">
        <f t="shared" si="3"/>
        <v>＝</v>
      </c>
      <c r="M59" s="50">
        <f t="shared" si="4"/>
        <v>25000</v>
      </c>
      <c r="N59" s="120"/>
    </row>
    <row r="60" spans="1:14" x14ac:dyDescent="0.15">
      <c r="A60" s="34"/>
      <c r="B60" s="35"/>
      <c r="C60" s="105">
        <v>2</v>
      </c>
      <c r="D60" s="106" t="s">
        <v>115</v>
      </c>
      <c r="E60" s="107">
        <v>20</v>
      </c>
      <c r="F60" s="32" t="str">
        <f>IF(E60="","","×")</f>
        <v>×</v>
      </c>
      <c r="G60" s="113">
        <v>1000</v>
      </c>
      <c r="H60" s="114" t="s">
        <v>12</v>
      </c>
      <c r="I60" s="32" t="str">
        <f>IF(G60="","","×")</f>
        <v>×</v>
      </c>
      <c r="J60" s="113">
        <v>1</v>
      </c>
      <c r="K60" s="114" t="s">
        <v>2</v>
      </c>
      <c r="L60" s="32" t="str">
        <f>IF(J60="","","＝")</f>
        <v>＝</v>
      </c>
      <c r="M60" s="50">
        <f t="shared" si="4"/>
        <v>20000</v>
      </c>
      <c r="N60" s="120"/>
    </row>
    <row r="61" spans="1:14" x14ac:dyDescent="0.15">
      <c r="A61" s="34"/>
      <c r="B61" s="35"/>
      <c r="C61" s="105">
        <v>3</v>
      </c>
      <c r="D61" s="106" t="s">
        <v>116</v>
      </c>
      <c r="E61" s="107">
        <v>500</v>
      </c>
      <c r="F61" s="32" t="str">
        <f t="shared" si="1"/>
        <v>×</v>
      </c>
      <c r="G61" s="113">
        <v>1000</v>
      </c>
      <c r="H61" s="114" t="s">
        <v>66</v>
      </c>
      <c r="I61" s="32" t="str">
        <f>IF(G61="","","×")</f>
        <v>×</v>
      </c>
      <c r="J61" s="113">
        <v>1</v>
      </c>
      <c r="K61" s="114" t="s">
        <v>60</v>
      </c>
      <c r="L61" s="32" t="str">
        <f>IF(J61="","","＝")</f>
        <v>＝</v>
      </c>
      <c r="M61" s="50">
        <f t="shared" si="4"/>
        <v>500000</v>
      </c>
      <c r="N61" s="120"/>
    </row>
    <row r="62" spans="1:14" x14ac:dyDescent="0.15">
      <c r="A62" s="34"/>
      <c r="B62" s="35"/>
      <c r="C62" s="105"/>
      <c r="D62" s="106"/>
      <c r="E62" s="107"/>
      <c r="F62" s="32" t="str">
        <f t="shared" si="1"/>
        <v/>
      </c>
      <c r="G62" s="113"/>
      <c r="H62" s="114"/>
      <c r="I62" s="32" t="str">
        <f t="shared" si="2"/>
        <v/>
      </c>
      <c r="J62" s="113"/>
      <c r="K62" s="114"/>
      <c r="L62" s="32" t="str">
        <f t="shared" si="3"/>
        <v/>
      </c>
      <c r="M62" s="50" t="str">
        <f t="shared" si="4"/>
        <v/>
      </c>
      <c r="N62" s="120"/>
    </row>
    <row r="63" spans="1:14" ht="12" customHeight="1" x14ac:dyDescent="0.15">
      <c r="A63" s="34"/>
      <c r="B63" s="38"/>
      <c r="C63" s="109"/>
      <c r="D63" s="110"/>
      <c r="E63" s="107"/>
      <c r="F63" s="32" t="str">
        <f t="shared" si="1"/>
        <v/>
      </c>
      <c r="G63" s="113"/>
      <c r="H63" s="114"/>
      <c r="I63" s="32" t="str">
        <f t="shared" si="2"/>
        <v/>
      </c>
      <c r="J63" s="113"/>
      <c r="K63" s="114"/>
      <c r="L63" s="32" t="str">
        <f t="shared" si="3"/>
        <v/>
      </c>
      <c r="M63" s="50" t="str">
        <f t="shared" si="4"/>
        <v/>
      </c>
      <c r="N63" s="120"/>
    </row>
    <row r="64" spans="1:14" x14ac:dyDescent="0.15">
      <c r="A64" s="117" t="s">
        <v>3</v>
      </c>
      <c r="B64" s="35">
        <f>SUM(M64:M68)</f>
        <v>100000</v>
      </c>
      <c r="C64" s="105">
        <v>2</v>
      </c>
      <c r="D64" s="106" t="s">
        <v>121</v>
      </c>
      <c r="E64" s="104">
        <v>20000</v>
      </c>
      <c r="F64" s="39" t="str">
        <f t="shared" si="1"/>
        <v>×</v>
      </c>
      <c r="G64" s="111">
        <v>1</v>
      </c>
      <c r="H64" s="112" t="s">
        <v>65</v>
      </c>
      <c r="I64" s="39" t="str">
        <f>IF(G64="","","×")</f>
        <v>×</v>
      </c>
      <c r="J64" s="111">
        <v>1</v>
      </c>
      <c r="K64" s="112" t="s">
        <v>2</v>
      </c>
      <c r="L64" s="39" t="str">
        <f>IF(J64="","","＝")</f>
        <v>＝</v>
      </c>
      <c r="M64" s="52">
        <f t="shared" si="4"/>
        <v>20000</v>
      </c>
      <c r="N64" s="119"/>
    </row>
    <row r="65" spans="1:14" x14ac:dyDescent="0.15">
      <c r="A65" s="34"/>
      <c r="B65" s="35"/>
      <c r="C65" s="105">
        <v>3</v>
      </c>
      <c r="D65" s="106" t="s">
        <v>113</v>
      </c>
      <c r="E65" s="107">
        <v>80000</v>
      </c>
      <c r="F65" s="32" t="str">
        <f>IF(E65="","","×")</f>
        <v>×</v>
      </c>
      <c r="G65" s="113">
        <v>1</v>
      </c>
      <c r="H65" s="114" t="s">
        <v>65</v>
      </c>
      <c r="I65" s="32" t="str">
        <f>IF(G65="","","×")</f>
        <v>×</v>
      </c>
      <c r="J65" s="113">
        <v>1</v>
      </c>
      <c r="K65" s="114" t="s">
        <v>2</v>
      </c>
      <c r="L65" s="32" t="str">
        <f>IF(J65="","","＝")</f>
        <v>＝</v>
      </c>
      <c r="M65" s="50">
        <f t="shared" si="4"/>
        <v>80000</v>
      </c>
      <c r="N65" s="120"/>
    </row>
    <row r="66" spans="1:14" x14ac:dyDescent="0.15">
      <c r="A66" s="34"/>
      <c r="B66" s="35"/>
      <c r="C66" s="105"/>
      <c r="D66" s="106"/>
      <c r="E66" s="107"/>
      <c r="F66" s="32" t="str">
        <f t="shared" ref="F66:F98" si="5">IF(E66="","","×")</f>
        <v/>
      </c>
      <c r="G66" s="113"/>
      <c r="H66" s="114"/>
      <c r="I66" s="32" t="str">
        <f t="shared" si="2"/>
        <v/>
      </c>
      <c r="J66" s="113"/>
      <c r="K66" s="114"/>
      <c r="L66" s="32" t="str">
        <f t="shared" si="3"/>
        <v/>
      </c>
      <c r="M66" s="50" t="str">
        <f t="shared" si="4"/>
        <v/>
      </c>
      <c r="N66" s="120"/>
    </row>
    <row r="67" spans="1:14" x14ac:dyDescent="0.15">
      <c r="A67" s="34"/>
      <c r="B67" s="35"/>
      <c r="C67" s="105"/>
      <c r="D67" s="106"/>
      <c r="E67" s="107"/>
      <c r="F67" s="32" t="str">
        <f t="shared" si="5"/>
        <v/>
      </c>
      <c r="G67" s="113"/>
      <c r="H67" s="114"/>
      <c r="I67" s="32" t="str">
        <f t="shared" si="2"/>
        <v/>
      </c>
      <c r="J67" s="113"/>
      <c r="K67" s="114"/>
      <c r="L67" s="32" t="str">
        <f t="shared" si="3"/>
        <v/>
      </c>
      <c r="M67" s="50" t="str">
        <f t="shared" si="4"/>
        <v/>
      </c>
      <c r="N67" s="120"/>
    </row>
    <row r="68" spans="1:14" x14ac:dyDescent="0.15">
      <c r="A68" s="34"/>
      <c r="B68" s="35"/>
      <c r="C68" s="105"/>
      <c r="D68" s="106"/>
      <c r="E68" s="108"/>
      <c r="F68" s="40" t="str">
        <f t="shared" si="5"/>
        <v/>
      </c>
      <c r="G68" s="115"/>
      <c r="H68" s="116"/>
      <c r="I68" s="40" t="str">
        <f t="shared" si="2"/>
        <v/>
      </c>
      <c r="J68" s="115"/>
      <c r="K68" s="116"/>
      <c r="L68" s="40" t="str">
        <f t="shared" si="3"/>
        <v/>
      </c>
      <c r="M68" s="53" t="str">
        <f t="shared" si="4"/>
        <v/>
      </c>
      <c r="N68" s="121"/>
    </row>
    <row r="69" spans="1:14" x14ac:dyDescent="0.15">
      <c r="A69" s="117" t="s">
        <v>30</v>
      </c>
      <c r="B69" s="31">
        <f>SUM(M69:M73)</f>
        <v>360000</v>
      </c>
      <c r="C69" s="102">
        <v>1</v>
      </c>
      <c r="D69" s="103" t="s">
        <v>64</v>
      </c>
      <c r="E69" s="104">
        <v>20000</v>
      </c>
      <c r="F69" s="39" t="str">
        <f t="shared" si="5"/>
        <v>×</v>
      </c>
      <c r="G69" s="111">
        <v>1</v>
      </c>
      <c r="H69" s="112" t="s">
        <v>31</v>
      </c>
      <c r="I69" s="39" t="str">
        <f>IF(G69="","","×")</f>
        <v>×</v>
      </c>
      <c r="J69" s="111">
        <v>8</v>
      </c>
      <c r="K69" s="112" t="s">
        <v>32</v>
      </c>
      <c r="L69" s="39" t="str">
        <f>IF(J69="","","＝")</f>
        <v>＝</v>
      </c>
      <c r="M69" s="52">
        <f t="shared" si="4"/>
        <v>160000</v>
      </c>
      <c r="N69" s="119"/>
    </row>
    <row r="70" spans="1:14" x14ac:dyDescent="0.15">
      <c r="A70" s="34"/>
      <c r="B70" s="35"/>
      <c r="C70" s="105">
        <v>2</v>
      </c>
      <c r="D70" s="106" t="s">
        <v>125</v>
      </c>
      <c r="E70" s="107">
        <v>200000</v>
      </c>
      <c r="F70" s="32" t="str">
        <f t="shared" si="5"/>
        <v>×</v>
      </c>
      <c r="G70" s="113">
        <v>1</v>
      </c>
      <c r="H70" s="114" t="s">
        <v>63</v>
      </c>
      <c r="I70" s="32" t="str">
        <f t="shared" si="2"/>
        <v>×</v>
      </c>
      <c r="J70" s="113">
        <v>1</v>
      </c>
      <c r="K70" s="114" t="s">
        <v>60</v>
      </c>
      <c r="L70" s="32" t="str">
        <f t="shared" si="3"/>
        <v>＝</v>
      </c>
      <c r="M70" s="50">
        <f t="shared" si="4"/>
        <v>200000</v>
      </c>
      <c r="N70" s="120"/>
    </row>
    <row r="71" spans="1:14" x14ac:dyDescent="0.15">
      <c r="A71" s="34"/>
      <c r="B71" s="35"/>
      <c r="C71" s="105"/>
      <c r="D71" s="106"/>
      <c r="E71" s="107"/>
      <c r="F71" s="32" t="str">
        <f t="shared" si="5"/>
        <v/>
      </c>
      <c r="G71" s="113"/>
      <c r="H71" s="114"/>
      <c r="I71" s="32" t="str">
        <f t="shared" si="2"/>
        <v/>
      </c>
      <c r="J71" s="113"/>
      <c r="K71" s="114"/>
      <c r="L71" s="32" t="str">
        <f t="shared" si="3"/>
        <v/>
      </c>
      <c r="M71" s="50" t="str">
        <f t="shared" si="4"/>
        <v/>
      </c>
      <c r="N71" s="120"/>
    </row>
    <row r="72" spans="1:14" x14ac:dyDescent="0.15">
      <c r="A72" s="34"/>
      <c r="B72" s="35"/>
      <c r="C72" s="105"/>
      <c r="D72" s="106"/>
      <c r="E72" s="107"/>
      <c r="F72" s="32" t="str">
        <f t="shared" si="5"/>
        <v/>
      </c>
      <c r="G72" s="113"/>
      <c r="H72" s="114"/>
      <c r="I72" s="32" t="str">
        <f t="shared" si="2"/>
        <v/>
      </c>
      <c r="J72" s="113"/>
      <c r="K72" s="114"/>
      <c r="L72" s="32" t="str">
        <f t="shared" si="3"/>
        <v/>
      </c>
      <c r="M72" s="50" t="str">
        <f t="shared" si="4"/>
        <v/>
      </c>
      <c r="N72" s="120"/>
    </row>
    <row r="73" spans="1:14" x14ac:dyDescent="0.15">
      <c r="A73" s="41"/>
      <c r="B73" s="35"/>
      <c r="C73" s="109"/>
      <c r="D73" s="110"/>
      <c r="E73" s="108"/>
      <c r="F73" s="40" t="str">
        <f t="shared" si="5"/>
        <v/>
      </c>
      <c r="G73" s="115"/>
      <c r="H73" s="116"/>
      <c r="I73" s="40" t="str">
        <f t="shared" si="2"/>
        <v/>
      </c>
      <c r="J73" s="115"/>
      <c r="K73" s="116"/>
      <c r="L73" s="40" t="str">
        <f t="shared" si="3"/>
        <v/>
      </c>
      <c r="M73" s="53" t="str">
        <f t="shared" si="4"/>
        <v/>
      </c>
      <c r="N73" s="121"/>
    </row>
    <row r="74" spans="1:14" x14ac:dyDescent="0.15">
      <c r="A74" s="118" t="s">
        <v>28</v>
      </c>
      <c r="B74" s="31">
        <f>SUM(M74:M78)</f>
        <v>20000</v>
      </c>
      <c r="C74" s="105">
        <v>1</v>
      </c>
      <c r="D74" s="103" t="s">
        <v>126</v>
      </c>
      <c r="E74" s="104">
        <v>10000</v>
      </c>
      <c r="F74" s="39" t="str">
        <f t="shared" si="5"/>
        <v>×</v>
      </c>
      <c r="G74" s="111">
        <v>1</v>
      </c>
      <c r="H74" s="112" t="s">
        <v>65</v>
      </c>
      <c r="I74" s="39" t="str">
        <f>IF(G74="","","×")</f>
        <v>×</v>
      </c>
      <c r="J74" s="111">
        <v>1</v>
      </c>
      <c r="K74" s="112" t="s">
        <v>32</v>
      </c>
      <c r="L74" s="39" t="str">
        <f>IF(J74="","","＝")</f>
        <v>＝</v>
      </c>
      <c r="M74" s="52">
        <f t="shared" si="4"/>
        <v>10000</v>
      </c>
      <c r="N74" s="119"/>
    </row>
    <row r="75" spans="1:14" x14ac:dyDescent="0.15">
      <c r="A75" s="34"/>
      <c r="B75" s="35"/>
      <c r="C75" s="105">
        <v>2</v>
      </c>
      <c r="D75" s="106" t="s">
        <v>68</v>
      </c>
      <c r="E75" s="107">
        <v>10000</v>
      </c>
      <c r="F75" s="32" t="str">
        <f t="shared" si="5"/>
        <v>×</v>
      </c>
      <c r="G75" s="113">
        <v>1</v>
      </c>
      <c r="H75" s="114" t="s">
        <v>69</v>
      </c>
      <c r="I75" s="32" t="str">
        <f t="shared" si="2"/>
        <v>×</v>
      </c>
      <c r="J75" s="113">
        <v>1</v>
      </c>
      <c r="K75" s="114" t="s">
        <v>60</v>
      </c>
      <c r="L75" s="32" t="str">
        <f t="shared" si="3"/>
        <v>＝</v>
      </c>
      <c r="M75" s="50">
        <f t="shared" si="4"/>
        <v>10000</v>
      </c>
      <c r="N75" s="120"/>
    </row>
    <row r="76" spans="1:14" x14ac:dyDescent="0.15">
      <c r="A76" s="34"/>
      <c r="B76" s="35"/>
      <c r="C76" s="105"/>
      <c r="D76" s="106"/>
      <c r="E76" s="107"/>
      <c r="F76" s="32" t="str">
        <f t="shared" si="5"/>
        <v/>
      </c>
      <c r="G76" s="113"/>
      <c r="H76" s="114"/>
      <c r="I76" s="32" t="str">
        <f t="shared" si="2"/>
        <v/>
      </c>
      <c r="J76" s="113"/>
      <c r="K76" s="114"/>
      <c r="L76" s="32" t="str">
        <f t="shared" si="3"/>
        <v/>
      </c>
      <c r="M76" s="50" t="str">
        <f t="shared" si="4"/>
        <v/>
      </c>
      <c r="N76" s="120"/>
    </row>
    <row r="77" spans="1:14" x14ac:dyDescent="0.15">
      <c r="A77" s="34"/>
      <c r="B77" s="35"/>
      <c r="C77" s="105"/>
      <c r="D77" s="106"/>
      <c r="E77" s="107"/>
      <c r="F77" s="32" t="str">
        <f t="shared" si="5"/>
        <v/>
      </c>
      <c r="G77" s="113"/>
      <c r="H77" s="114"/>
      <c r="I77" s="32" t="str">
        <f t="shared" si="2"/>
        <v/>
      </c>
      <c r="J77" s="113"/>
      <c r="K77" s="114"/>
      <c r="L77" s="32" t="str">
        <f t="shared" si="3"/>
        <v/>
      </c>
      <c r="M77" s="50" t="str">
        <f t="shared" si="4"/>
        <v/>
      </c>
      <c r="N77" s="120"/>
    </row>
    <row r="78" spans="1:14" x14ac:dyDescent="0.15">
      <c r="A78" s="34"/>
      <c r="B78" s="35"/>
      <c r="C78" s="105"/>
      <c r="D78" s="110"/>
      <c r="E78" s="108"/>
      <c r="F78" s="40" t="str">
        <f t="shared" si="5"/>
        <v/>
      </c>
      <c r="G78" s="115"/>
      <c r="H78" s="116"/>
      <c r="I78" s="40" t="str">
        <f t="shared" si="2"/>
        <v/>
      </c>
      <c r="J78" s="115"/>
      <c r="K78" s="116"/>
      <c r="L78" s="40" t="str">
        <f t="shared" si="3"/>
        <v/>
      </c>
      <c r="M78" s="53" t="str">
        <f t="shared" si="4"/>
        <v/>
      </c>
      <c r="N78" s="121"/>
    </row>
    <row r="79" spans="1:14" x14ac:dyDescent="0.15">
      <c r="A79" s="117" t="s">
        <v>71</v>
      </c>
      <c r="B79" s="31">
        <f>SUM(M79:M83)</f>
        <v>100000</v>
      </c>
      <c r="C79" s="102" t="s">
        <v>131</v>
      </c>
      <c r="D79" s="103" t="s">
        <v>127</v>
      </c>
      <c r="E79" s="104">
        <v>100000</v>
      </c>
      <c r="F79" s="39" t="str">
        <f t="shared" si="5"/>
        <v>×</v>
      </c>
      <c r="G79" s="111">
        <v>1</v>
      </c>
      <c r="H79" s="112" t="s">
        <v>65</v>
      </c>
      <c r="I79" s="39" t="str">
        <f>IF(G79="","","×")</f>
        <v>×</v>
      </c>
      <c r="J79" s="111">
        <v>1</v>
      </c>
      <c r="K79" s="112" t="s">
        <v>32</v>
      </c>
      <c r="L79" s="39" t="str">
        <f>IF(J79="","","＝")</f>
        <v>＝</v>
      </c>
      <c r="M79" s="52">
        <f t="shared" si="4"/>
        <v>100000</v>
      </c>
      <c r="N79" s="119"/>
    </row>
    <row r="80" spans="1:14" x14ac:dyDescent="0.15">
      <c r="A80" s="34"/>
      <c r="B80" s="35"/>
      <c r="C80" s="105"/>
      <c r="D80" s="106"/>
      <c r="E80" s="107"/>
      <c r="F80" s="32"/>
      <c r="G80" s="113"/>
      <c r="H80" s="114"/>
      <c r="I80" s="32"/>
      <c r="J80" s="113"/>
      <c r="K80" s="114"/>
      <c r="L80" s="32"/>
      <c r="M80" s="50" t="str">
        <f t="shared" si="4"/>
        <v/>
      </c>
      <c r="N80" s="120"/>
    </row>
    <row r="81" spans="1:14" x14ac:dyDescent="0.15">
      <c r="A81" s="34"/>
      <c r="B81" s="35"/>
      <c r="C81" s="105"/>
      <c r="D81" s="106"/>
      <c r="E81" s="107"/>
      <c r="F81" s="32"/>
      <c r="G81" s="113"/>
      <c r="H81" s="114"/>
      <c r="I81" s="32"/>
      <c r="J81" s="113"/>
      <c r="K81" s="114"/>
      <c r="L81" s="32"/>
      <c r="M81" s="50" t="str">
        <f t="shared" si="4"/>
        <v/>
      </c>
      <c r="N81" s="120"/>
    </row>
    <row r="82" spans="1:14" x14ac:dyDescent="0.15">
      <c r="A82" s="34"/>
      <c r="B82" s="35"/>
      <c r="C82" s="105"/>
      <c r="D82" s="106"/>
      <c r="E82" s="107"/>
      <c r="F82" s="32" t="str">
        <f t="shared" si="5"/>
        <v/>
      </c>
      <c r="G82" s="113"/>
      <c r="H82" s="114"/>
      <c r="I82" s="32" t="str">
        <f t="shared" si="2"/>
        <v/>
      </c>
      <c r="J82" s="113"/>
      <c r="K82" s="114"/>
      <c r="L82" s="32" t="str">
        <f t="shared" si="3"/>
        <v/>
      </c>
      <c r="M82" s="50" t="str">
        <f t="shared" si="4"/>
        <v/>
      </c>
      <c r="N82" s="120"/>
    </row>
    <row r="83" spans="1:14" x14ac:dyDescent="0.15">
      <c r="A83" s="41"/>
      <c r="B83" s="35"/>
      <c r="C83" s="109"/>
      <c r="D83" s="110"/>
      <c r="E83" s="108"/>
      <c r="F83" s="40" t="str">
        <f t="shared" si="5"/>
        <v/>
      </c>
      <c r="G83" s="115"/>
      <c r="H83" s="116"/>
      <c r="I83" s="40" t="str">
        <f t="shared" si="2"/>
        <v/>
      </c>
      <c r="J83" s="115"/>
      <c r="K83" s="116"/>
      <c r="L83" s="40" t="str">
        <f t="shared" si="3"/>
        <v/>
      </c>
      <c r="M83" s="53" t="str">
        <f t="shared" si="4"/>
        <v/>
      </c>
      <c r="N83" s="121"/>
    </row>
    <row r="84" spans="1:14" x14ac:dyDescent="0.15">
      <c r="A84" s="117" t="s">
        <v>29</v>
      </c>
      <c r="B84" s="31">
        <f>SUM(M84:M88)</f>
        <v>18400</v>
      </c>
      <c r="C84" s="102" t="s">
        <v>131</v>
      </c>
      <c r="D84" s="106" t="s">
        <v>53</v>
      </c>
      <c r="E84" s="107">
        <v>92</v>
      </c>
      <c r="F84" s="32" t="str">
        <f t="shared" si="5"/>
        <v>×</v>
      </c>
      <c r="G84" s="113">
        <v>200</v>
      </c>
      <c r="H84" s="114" t="s">
        <v>33</v>
      </c>
      <c r="I84" s="32" t="str">
        <f t="shared" ref="I84:I89" si="6">IF(G84="","","×")</f>
        <v>×</v>
      </c>
      <c r="J84" s="113">
        <v>1</v>
      </c>
      <c r="K84" s="114" t="s">
        <v>2</v>
      </c>
      <c r="L84" s="32" t="str">
        <f t="shared" ref="L84:L89" si="7">IF(J84="","","＝")</f>
        <v>＝</v>
      </c>
      <c r="M84" s="50">
        <f t="shared" si="4"/>
        <v>18400</v>
      </c>
      <c r="N84" s="120"/>
    </row>
    <row r="85" spans="1:14" x14ac:dyDescent="0.15">
      <c r="A85" s="34"/>
      <c r="B85" s="35"/>
      <c r="C85" s="105"/>
      <c r="D85" s="106"/>
      <c r="E85" s="107"/>
      <c r="F85" s="32" t="str">
        <f t="shared" si="5"/>
        <v/>
      </c>
      <c r="G85" s="113"/>
      <c r="H85" s="114"/>
      <c r="I85" s="32" t="str">
        <f t="shared" si="6"/>
        <v/>
      </c>
      <c r="J85" s="113"/>
      <c r="K85" s="114"/>
      <c r="L85" s="32" t="str">
        <f t="shared" si="7"/>
        <v/>
      </c>
      <c r="M85" s="50" t="str">
        <f t="shared" si="4"/>
        <v/>
      </c>
      <c r="N85" s="120"/>
    </row>
    <row r="86" spans="1:14" x14ac:dyDescent="0.15">
      <c r="A86" s="34"/>
      <c r="B86" s="35"/>
      <c r="C86" s="105"/>
      <c r="D86" s="106"/>
      <c r="E86" s="107"/>
      <c r="F86" s="32" t="str">
        <f t="shared" si="5"/>
        <v/>
      </c>
      <c r="G86" s="113"/>
      <c r="H86" s="114"/>
      <c r="I86" s="32" t="str">
        <f t="shared" si="6"/>
        <v/>
      </c>
      <c r="J86" s="113"/>
      <c r="K86" s="114"/>
      <c r="L86" s="32" t="str">
        <f t="shared" si="7"/>
        <v/>
      </c>
      <c r="M86" s="50" t="str">
        <f t="shared" si="4"/>
        <v/>
      </c>
      <c r="N86" s="120"/>
    </row>
    <row r="87" spans="1:14" x14ac:dyDescent="0.15">
      <c r="A87" s="34"/>
      <c r="B87" s="35"/>
      <c r="C87" s="105"/>
      <c r="D87" s="106"/>
      <c r="E87" s="107"/>
      <c r="F87" s="32" t="str">
        <f t="shared" si="5"/>
        <v/>
      </c>
      <c r="G87" s="113"/>
      <c r="H87" s="114"/>
      <c r="I87" s="32" t="str">
        <f t="shared" si="6"/>
        <v/>
      </c>
      <c r="J87" s="113"/>
      <c r="K87" s="114"/>
      <c r="L87" s="32" t="str">
        <f t="shared" si="7"/>
        <v/>
      </c>
      <c r="M87" s="50" t="str">
        <f t="shared" si="4"/>
        <v/>
      </c>
      <c r="N87" s="120"/>
    </row>
    <row r="88" spans="1:14" x14ac:dyDescent="0.15">
      <c r="A88" s="41"/>
      <c r="B88" s="35"/>
      <c r="C88" s="109"/>
      <c r="D88" s="106"/>
      <c r="E88" s="107"/>
      <c r="F88" s="32" t="str">
        <f t="shared" si="5"/>
        <v/>
      </c>
      <c r="G88" s="113"/>
      <c r="H88" s="114"/>
      <c r="I88" s="32" t="str">
        <f t="shared" si="6"/>
        <v/>
      </c>
      <c r="J88" s="113"/>
      <c r="K88" s="114"/>
      <c r="L88" s="32" t="str">
        <f t="shared" si="7"/>
        <v/>
      </c>
      <c r="M88" s="50" t="str">
        <f t="shared" si="4"/>
        <v/>
      </c>
      <c r="N88" s="120"/>
    </row>
    <row r="89" spans="1:14" x14ac:dyDescent="0.15">
      <c r="A89" s="117" t="s">
        <v>13</v>
      </c>
      <c r="B89" s="31">
        <f>SUM(M89:M93)</f>
        <v>10000</v>
      </c>
      <c r="C89" s="102" t="s">
        <v>131</v>
      </c>
      <c r="D89" s="103" t="s">
        <v>67</v>
      </c>
      <c r="E89" s="104">
        <v>10000</v>
      </c>
      <c r="F89" s="39" t="str">
        <f t="shared" si="5"/>
        <v>×</v>
      </c>
      <c r="G89" s="111">
        <v>1</v>
      </c>
      <c r="H89" s="112" t="s">
        <v>65</v>
      </c>
      <c r="I89" s="39" t="str">
        <f t="shared" si="6"/>
        <v>×</v>
      </c>
      <c r="J89" s="111">
        <v>1</v>
      </c>
      <c r="K89" s="112" t="s">
        <v>2</v>
      </c>
      <c r="L89" s="39" t="str">
        <f t="shared" si="7"/>
        <v>＝</v>
      </c>
      <c r="M89" s="52">
        <f t="shared" si="4"/>
        <v>10000</v>
      </c>
      <c r="N89" s="119"/>
    </row>
    <row r="90" spans="1:14" x14ac:dyDescent="0.15">
      <c r="A90" s="34"/>
      <c r="B90" s="35"/>
      <c r="C90" s="105"/>
      <c r="D90" s="106"/>
      <c r="E90" s="107"/>
      <c r="F90" s="32" t="str">
        <f t="shared" si="5"/>
        <v/>
      </c>
      <c r="G90" s="113"/>
      <c r="H90" s="114"/>
      <c r="I90" s="32" t="str">
        <f t="shared" si="2"/>
        <v/>
      </c>
      <c r="J90" s="113"/>
      <c r="K90" s="114"/>
      <c r="L90" s="32" t="str">
        <f t="shared" si="3"/>
        <v/>
      </c>
      <c r="M90" s="50" t="str">
        <f t="shared" si="4"/>
        <v/>
      </c>
      <c r="N90" s="120"/>
    </row>
    <row r="91" spans="1:14" x14ac:dyDescent="0.15">
      <c r="A91" s="34"/>
      <c r="B91" s="35"/>
      <c r="C91" s="105"/>
      <c r="D91" s="106"/>
      <c r="E91" s="107"/>
      <c r="F91" s="32" t="str">
        <f t="shared" si="5"/>
        <v/>
      </c>
      <c r="G91" s="113"/>
      <c r="H91" s="114"/>
      <c r="I91" s="32" t="str">
        <f t="shared" si="2"/>
        <v/>
      </c>
      <c r="J91" s="113"/>
      <c r="K91" s="114"/>
      <c r="L91" s="32" t="str">
        <f t="shared" si="3"/>
        <v/>
      </c>
      <c r="M91" s="50" t="str">
        <f t="shared" si="4"/>
        <v/>
      </c>
      <c r="N91" s="120"/>
    </row>
    <row r="92" spans="1:14" x14ac:dyDescent="0.15">
      <c r="A92" s="34"/>
      <c r="B92" s="35"/>
      <c r="C92" s="105"/>
      <c r="D92" s="106"/>
      <c r="E92" s="107"/>
      <c r="F92" s="32" t="str">
        <f t="shared" si="5"/>
        <v/>
      </c>
      <c r="G92" s="113"/>
      <c r="H92" s="114"/>
      <c r="I92" s="32" t="str">
        <f t="shared" si="2"/>
        <v/>
      </c>
      <c r="J92" s="113"/>
      <c r="K92" s="114"/>
      <c r="L92" s="32" t="str">
        <f t="shared" si="3"/>
        <v/>
      </c>
      <c r="M92" s="50" t="str">
        <f t="shared" si="4"/>
        <v/>
      </c>
      <c r="N92" s="120"/>
    </row>
    <row r="93" spans="1:14" x14ac:dyDescent="0.15">
      <c r="A93" s="41"/>
      <c r="B93" s="35"/>
      <c r="C93" s="109"/>
      <c r="D93" s="110"/>
      <c r="E93" s="108"/>
      <c r="F93" s="40" t="str">
        <f t="shared" si="5"/>
        <v/>
      </c>
      <c r="G93" s="115"/>
      <c r="H93" s="116"/>
      <c r="I93" s="40" t="str">
        <f t="shared" si="2"/>
        <v/>
      </c>
      <c r="J93" s="115"/>
      <c r="K93" s="116"/>
      <c r="L93" s="40" t="str">
        <f t="shared" si="3"/>
        <v/>
      </c>
      <c r="M93" s="53" t="str">
        <f t="shared" si="4"/>
        <v/>
      </c>
      <c r="N93" s="121"/>
    </row>
    <row r="94" spans="1:14" ht="54" customHeight="1" x14ac:dyDescent="0.15">
      <c r="A94" s="117" t="s">
        <v>35</v>
      </c>
      <c r="B94" s="31">
        <f>SUM(M94:M98)</f>
        <v>510000</v>
      </c>
      <c r="C94" s="102" t="s">
        <v>131</v>
      </c>
      <c r="D94" s="103" t="s">
        <v>112</v>
      </c>
      <c r="E94" s="104">
        <v>300000</v>
      </c>
      <c r="F94" s="39" t="str">
        <f t="shared" si="5"/>
        <v>×</v>
      </c>
      <c r="G94" s="111">
        <v>12</v>
      </c>
      <c r="H94" s="112" t="s">
        <v>110</v>
      </c>
      <c r="I94" s="39" t="str">
        <f>IF(G94="","","×")</f>
        <v>×</v>
      </c>
      <c r="J94" s="111">
        <v>0.1</v>
      </c>
      <c r="K94" s="112" t="s">
        <v>72</v>
      </c>
      <c r="L94" s="39" t="str">
        <f>IF(J94="","","＝")</f>
        <v>＝</v>
      </c>
      <c r="M94" s="52">
        <f t="shared" si="4"/>
        <v>360000</v>
      </c>
      <c r="N94" s="119" t="s">
        <v>111</v>
      </c>
    </row>
    <row r="95" spans="1:14" ht="28" x14ac:dyDescent="0.15">
      <c r="A95" s="34"/>
      <c r="B95" s="35"/>
      <c r="C95" s="105">
        <v>2</v>
      </c>
      <c r="D95" s="106" t="s">
        <v>109</v>
      </c>
      <c r="E95" s="107">
        <v>300000</v>
      </c>
      <c r="F95" s="32" t="str">
        <f t="shared" si="5"/>
        <v>×</v>
      </c>
      <c r="G95" s="113">
        <v>1</v>
      </c>
      <c r="H95" s="114" t="s">
        <v>110</v>
      </c>
      <c r="I95" s="32" t="str">
        <f t="shared" si="2"/>
        <v>×</v>
      </c>
      <c r="J95" s="113">
        <v>0.5</v>
      </c>
      <c r="K95" s="114" t="s">
        <v>72</v>
      </c>
      <c r="L95" s="32" t="str">
        <f t="shared" si="3"/>
        <v>＝</v>
      </c>
      <c r="M95" s="50">
        <f t="shared" si="4"/>
        <v>150000</v>
      </c>
      <c r="N95" s="120" t="s">
        <v>108</v>
      </c>
    </row>
    <row r="96" spans="1:14" x14ac:dyDescent="0.15">
      <c r="A96" s="34"/>
      <c r="B96" s="35"/>
      <c r="C96" s="105"/>
      <c r="D96" s="106"/>
      <c r="E96" s="107"/>
      <c r="F96" s="32" t="str">
        <f t="shared" si="5"/>
        <v/>
      </c>
      <c r="G96" s="113"/>
      <c r="H96" s="114"/>
      <c r="I96" s="32" t="str">
        <f t="shared" si="2"/>
        <v/>
      </c>
      <c r="J96" s="113"/>
      <c r="K96" s="114"/>
      <c r="L96" s="32" t="str">
        <f t="shared" si="3"/>
        <v/>
      </c>
      <c r="M96" s="50" t="str">
        <f t="shared" si="4"/>
        <v/>
      </c>
      <c r="N96" s="122"/>
    </row>
    <row r="97" spans="1:14" x14ac:dyDescent="0.15">
      <c r="A97" s="34"/>
      <c r="B97" s="35"/>
      <c r="C97" s="105"/>
      <c r="D97" s="106"/>
      <c r="E97" s="107"/>
      <c r="F97" s="32" t="str">
        <f t="shared" si="5"/>
        <v/>
      </c>
      <c r="G97" s="113"/>
      <c r="H97" s="114"/>
      <c r="I97" s="32" t="str">
        <f t="shared" si="2"/>
        <v/>
      </c>
      <c r="J97" s="113"/>
      <c r="K97" s="114"/>
      <c r="L97" s="32" t="str">
        <f t="shared" si="3"/>
        <v/>
      </c>
      <c r="M97" s="50" t="str">
        <f t="shared" si="4"/>
        <v/>
      </c>
      <c r="N97" s="122"/>
    </row>
    <row r="98" spans="1:14" ht="12" customHeight="1" x14ac:dyDescent="0.15">
      <c r="A98" s="41"/>
      <c r="B98" s="35"/>
      <c r="C98" s="109"/>
      <c r="D98" s="110"/>
      <c r="E98" s="108"/>
      <c r="F98" s="40" t="str">
        <f t="shared" si="5"/>
        <v/>
      </c>
      <c r="G98" s="115"/>
      <c r="H98" s="116"/>
      <c r="I98" s="40" t="str">
        <f t="shared" si="2"/>
        <v/>
      </c>
      <c r="J98" s="115"/>
      <c r="K98" s="116"/>
      <c r="L98" s="40" t="str">
        <f t="shared" si="3"/>
        <v/>
      </c>
      <c r="M98" s="53" t="str">
        <f t="shared" si="4"/>
        <v/>
      </c>
      <c r="N98" s="121"/>
    </row>
    <row r="99" spans="1:14" x14ac:dyDescent="0.15">
      <c r="A99" s="181" t="s">
        <v>18</v>
      </c>
      <c r="B99" s="181"/>
      <c r="C99" s="182"/>
      <c r="D99" s="182"/>
      <c r="E99" s="182"/>
      <c r="F99" s="182"/>
      <c r="G99" s="182"/>
      <c r="H99" s="182"/>
      <c r="I99" s="182"/>
      <c r="J99" s="182"/>
      <c r="K99" s="182"/>
      <c r="L99" s="182"/>
      <c r="M99" s="38">
        <f>IF(SUM(M43:M98)=SUM(B43:B98),SUM(M43:M98),"ERROR：費目合計と小計が一致していません")</f>
        <v>2363400</v>
      </c>
      <c r="N99" s="54" t="s">
        <v>20</v>
      </c>
    </row>
    <row r="100" spans="1:14" ht="13" customHeight="1" x14ac:dyDescent="0.15">
      <c r="A100" s="43"/>
      <c r="B100" s="151" t="s">
        <v>25</v>
      </c>
      <c r="C100" s="151"/>
      <c r="D100" s="151"/>
      <c r="E100" s="151"/>
      <c r="F100" s="151"/>
      <c r="G100" s="151"/>
      <c r="H100" s="151"/>
      <c r="I100" s="151"/>
      <c r="J100" s="151"/>
      <c r="K100" s="151"/>
      <c r="L100" s="152"/>
      <c r="M100" s="42">
        <f>M101-M99</f>
        <v>-3400</v>
      </c>
      <c r="N100" s="9" t="s">
        <v>20</v>
      </c>
    </row>
    <row r="101" spans="1:14" ht="13" customHeight="1" x14ac:dyDescent="0.15">
      <c r="A101" s="156" t="s">
        <v>21</v>
      </c>
      <c r="B101" s="157"/>
      <c r="C101" s="157"/>
      <c r="D101" s="157"/>
      <c r="E101" s="157"/>
      <c r="F101" s="157"/>
      <c r="G101" s="157"/>
      <c r="H101" s="157"/>
      <c r="I101" s="157"/>
      <c r="J101" s="157"/>
      <c r="K101" s="157"/>
      <c r="L101" s="158"/>
      <c r="M101" s="44">
        <f>ROUNDDOWN(M99,-4)</f>
        <v>2360000</v>
      </c>
      <c r="N101" s="10" t="s">
        <v>20</v>
      </c>
    </row>
    <row r="103" spans="1:14" ht="19" x14ac:dyDescent="0.15">
      <c r="A103" s="27" t="s">
        <v>57</v>
      </c>
      <c r="B103" s="23"/>
      <c r="C103" s="23"/>
      <c r="D103" s="23"/>
      <c r="E103" s="23"/>
      <c r="F103" s="28"/>
      <c r="G103" s="23"/>
      <c r="H103" s="23"/>
      <c r="I103" s="23"/>
      <c r="J103" s="23"/>
      <c r="K103" s="23"/>
      <c r="L103" s="28"/>
    </row>
    <row r="104" spans="1:14" ht="108.75" customHeight="1" x14ac:dyDescent="0.15">
      <c r="A104" s="24" t="s">
        <v>97</v>
      </c>
      <c r="B104" s="24" t="s">
        <v>96</v>
      </c>
      <c r="C104" s="24" t="s">
        <v>102</v>
      </c>
      <c r="D104" s="144" t="s">
        <v>37</v>
      </c>
      <c r="E104" s="144"/>
      <c r="F104" s="144"/>
      <c r="G104" s="144" t="s">
        <v>38</v>
      </c>
      <c r="H104" s="144"/>
      <c r="I104" s="144"/>
      <c r="J104" s="144"/>
      <c r="K104" s="144"/>
      <c r="L104" s="144"/>
      <c r="M104" s="144"/>
      <c r="N104" s="144"/>
    </row>
    <row r="105" spans="1:14" ht="22" customHeight="1" x14ac:dyDescent="0.15">
      <c r="A105" s="123">
        <v>43210</v>
      </c>
      <c r="B105" s="124" t="s">
        <v>134</v>
      </c>
      <c r="C105" s="125">
        <v>1</v>
      </c>
      <c r="D105" s="146" t="s">
        <v>135</v>
      </c>
      <c r="E105" s="147"/>
      <c r="F105" s="148"/>
      <c r="G105" s="143" t="s">
        <v>136</v>
      </c>
      <c r="H105" s="143"/>
      <c r="I105" s="143"/>
      <c r="J105" s="143"/>
      <c r="K105" s="143"/>
      <c r="L105" s="143"/>
      <c r="M105" s="143"/>
      <c r="N105" s="143"/>
    </row>
    <row r="106" spans="1:14" ht="22" customHeight="1" x14ac:dyDescent="0.15">
      <c r="A106" s="123">
        <v>43310</v>
      </c>
      <c r="B106" s="124" t="s">
        <v>134</v>
      </c>
      <c r="C106" s="125">
        <v>2</v>
      </c>
      <c r="D106" s="145" t="s">
        <v>137</v>
      </c>
      <c r="E106" s="145"/>
      <c r="F106" s="145"/>
      <c r="G106" s="143"/>
      <c r="H106" s="143"/>
      <c r="I106" s="143"/>
      <c r="J106" s="143"/>
      <c r="K106" s="143"/>
      <c r="L106" s="143"/>
      <c r="M106" s="143"/>
      <c r="N106" s="143"/>
    </row>
    <row r="107" spans="1:14" ht="22" customHeight="1" x14ac:dyDescent="0.15">
      <c r="A107" s="123">
        <v>43281</v>
      </c>
      <c r="B107" s="124" t="s">
        <v>134</v>
      </c>
      <c r="C107" s="125">
        <v>3</v>
      </c>
      <c r="D107" s="142" t="s">
        <v>138</v>
      </c>
      <c r="E107" s="142"/>
      <c r="F107" s="142"/>
      <c r="G107" s="143"/>
      <c r="H107" s="143"/>
      <c r="I107" s="143"/>
      <c r="J107" s="143"/>
      <c r="K107" s="143"/>
      <c r="L107" s="143"/>
      <c r="M107" s="143"/>
      <c r="N107" s="143"/>
    </row>
    <row r="108" spans="1:14" ht="22" customHeight="1" x14ac:dyDescent="0.15">
      <c r="A108" s="123"/>
      <c r="B108" s="124"/>
      <c r="C108" s="125"/>
      <c r="D108" s="142"/>
      <c r="E108" s="142"/>
      <c r="F108" s="142"/>
      <c r="G108" s="143"/>
      <c r="H108" s="143"/>
      <c r="I108" s="143"/>
      <c r="J108" s="143"/>
      <c r="K108" s="143"/>
      <c r="L108" s="143"/>
      <c r="M108" s="143"/>
      <c r="N108" s="143"/>
    </row>
    <row r="109" spans="1:14" ht="22" customHeight="1" x14ac:dyDescent="0.15">
      <c r="A109" s="123"/>
      <c r="B109" s="124"/>
      <c r="C109" s="125"/>
      <c r="D109" s="142"/>
      <c r="E109" s="142"/>
      <c r="F109" s="142"/>
      <c r="G109" s="143"/>
      <c r="H109" s="143"/>
      <c r="I109" s="143"/>
      <c r="J109" s="143"/>
      <c r="K109" s="143"/>
      <c r="L109" s="143"/>
      <c r="M109" s="143"/>
      <c r="N109" s="143"/>
    </row>
    <row r="110" spans="1:14" ht="22" customHeight="1" x14ac:dyDescent="0.15">
      <c r="A110" s="123"/>
      <c r="B110" s="124"/>
      <c r="C110" s="125"/>
      <c r="D110" s="142"/>
      <c r="E110" s="142"/>
      <c r="F110" s="142"/>
      <c r="G110" s="143"/>
      <c r="H110" s="143"/>
      <c r="I110" s="143"/>
      <c r="J110" s="143"/>
      <c r="K110" s="143"/>
      <c r="L110" s="143"/>
      <c r="M110" s="143"/>
      <c r="N110" s="143"/>
    </row>
    <row r="111" spans="1:14" ht="22" customHeight="1" x14ac:dyDescent="0.15">
      <c r="A111" s="123"/>
      <c r="B111" s="124"/>
      <c r="C111" s="125"/>
      <c r="D111" s="142"/>
      <c r="E111" s="142"/>
      <c r="F111" s="142"/>
      <c r="G111" s="143"/>
      <c r="H111" s="143"/>
      <c r="I111" s="143"/>
      <c r="J111" s="143"/>
      <c r="K111" s="143"/>
      <c r="L111" s="143"/>
      <c r="M111" s="143"/>
      <c r="N111" s="143"/>
    </row>
    <row r="112" spans="1:14" ht="22" customHeight="1" x14ac:dyDescent="0.15">
      <c r="A112" s="123"/>
      <c r="B112" s="124"/>
      <c r="C112" s="125"/>
      <c r="D112" s="142"/>
      <c r="E112" s="142"/>
      <c r="F112" s="142"/>
      <c r="G112" s="143"/>
      <c r="H112" s="143"/>
      <c r="I112" s="143"/>
      <c r="J112" s="143"/>
      <c r="K112" s="143"/>
      <c r="L112" s="143"/>
      <c r="M112" s="143"/>
      <c r="N112" s="143"/>
    </row>
    <row r="113" spans="1:14" ht="22" customHeight="1" x14ac:dyDescent="0.15">
      <c r="A113" s="123"/>
      <c r="B113" s="124"/>
      <c r="C113" s="125"/>
      <c r="D113" s="142"/>
      <c r="E113" s="142"/>
      <c r="F113" s="142"/>
      <c r="G113" s="143"/>
      <c r="H113" s="143"/>
      <c r="I113" s="143"/>
      <c r="J113" s="143"/>
      <c r="K113" s="143"/>
      <c r="L113" s="143"/>
      <c r="M113" s="143"/>
      <c r="N113" s="143"/>
    </row>
    <row r="114" spans="1:14" ht="22" customHeight="1" x14ac:dyDescent="0.15">
      <c r="A114" s="123"/>
      <c r="B114" s="124"/>
      <c r="C114" s="125"/>
      <c r="D114" s="142"/>
      <c r="E114" s="142"/>
      <c r="F114" s="142"/>
      <c r="G114" s="143"/>
      <c r="H114" s="143"/>
      <c r="I114" s="143"/>
      <c r="J114" s="143"/>
      <c r="K114" s="143"/>
      <c r="L114" s="143"/>
      <c r="M114" s="143"/>
      <c r="N114" s="143"/>
    </row>
    <row r="115" spans="1:14" ht="22" customHeight="1" x14ac:dyDescent="0.15">
      <c r="A115" s="123"/>
      <c r="B115" s="124"/>
      <c r="C115" s="125"/>
      <c r="D115" s="142"/>
      <c r="E115" s="142"/>
      <c r="F115" s="142"/>
      <c r="G115" s="143"/>
      <c r="H115" s="143"/>
      <c r="I115" s="143"/>
      <c r="J115" s="143"/>
      <c r="K115" s="143"/>
      <c r="L115" s="143"/>
      <c r="M115" s="143"/>
      <c r="N115" s="143"/>
    </row>
    <row r="116" spans="1:14" ht="22" customHeight="1" x14ac:dyDescent="0.15">
      <c r="A116" s="123"/>
      <c r="B116" s="124"/>
      <c r="C116" s="125"/>
      <c r="D116" s="142"/>
      <c r="E116" s="142"/>
      <c r="F116" s="142"/>
      <c r="G116" s="143"/>
      <c r="H116" s="143"/>
      <c r="I116" s="143"/>
      <c r="J116" s="143"/>
      <c r="K116" s="143"/>
      <c r="L116" s="143"/>
      <c r="M116" s="143"/>
      <c r="N116" s="143"/>
    </row>
    <row r="117" spans="1:14" ht="22" customHeight="1" x14ac:dyDescent="0.15">
      <c r="A117" s="123"/>
      <c r="B117" s="124"/>
      <c r="C117" s="125"/>
      <c r="D117" s="142"/>
      <c r="E117" s="142"/>
      <c r="F117" s="142"/>
      <c r="G117" s="143"/>
      <c r="H117" s="143"/>
      <c r="I117" s="143"/>
      <c r="J117" s="143"/>
      <c r="K117" s="143"/>
      <c r="L117" s="143"/>
      <c r="M117" s="143"/>
      <c r="N117" s="143"/>
    </row>
    <row r="118" spans="1:14" ht="22" customHeight="1" x14ac:dyDescent="0.15">
      <c r="A118" s="123"/>
      <c r="B118" s="124"/>
      <c r="C118" s="125"/>
      <c r="D118" s="142"/>
      <c r="E118" s="142"/>
      <c r="F118" s="142"/>
      <c r="G118" s="143"/>
      <c r="H118" s="143"/>
      <c r="I118" s="143"/>
      <c r="J118" s="143"/>
      <c r="K118" s="143"/>
      <c r="L118" s="143"/>
      <c r="M118" s="143"/>
      <c r="N118" s="143"/>
    </row>
  </sheetData>
  <sheetProtection password="A9FE" sheet="1" objects="1" scenarios="1" selectLockedCells="1"/>
  <mergeCells count="104">
    <mergeCell ref="G105:N105"/>
    <mergeCell ref="G104:N104"/>
    <mergeCell ref="B37:E37"/>
    <mergeCell ref="B34:E34"/>
    <mergeCell ref="B31:E31"/>
    <mergeCell ref="F32:H32"/>
    <mergeCell ref="A26:C26"/>
    <mergeCell ref="E26:F26"/>
    <mergeCell ref="A27:C27"/>
    <mergeCell ref="E27:F27"/>
    <mergeCell ref="A28:C28"/>
    <mergeCell ref="A99:L99"/>
    <mergeCell ref="F39:H39"/>
    <mergeCell ref="I32:K32"/>
    <mergeCell ref="F35:H35"/>
    <mergeCell ref="I35:K35"/>
    <mergeCell ref="F36:H36"/>
    <mergeCell ref="F38:H38"/>
    <mergeCell ref="I39:K39"/>
    <mergeCell ref="B39:E39"/>
    <mergeCell ref="F30:H31"/>
    <mergeCell ref="I38:K38"/>
    <mergeCell ref="I30:K31"/>
    <mergeCell ref="B2:N2"/>
    <mergeCell ref="D4:N4"/>
    <mergeCell ref="B10:C10"/>
    <mergeCell ref="E10:N10"/>
    <mergeCell ref="E14:N14"/>
    <mergeCell ref="E11:N11"/>
    <mergeCell ref="B36:E36"/>
    <mergeCell ref="I36:K36"/>
    <mergeCell ref="B1:N1"/>
    <mergeCell ref="A5:C5"/>
    <mergeCell ref="A4:C4"/>
    <mergeCell ref="E25:K25"/>
    <mergeCell ref="E28:F28"/>
    <mergeCell ref="B33:E33"/>
    <mergeCell ref="A24:C24"/>
    <mergeCell ref="A25:C25"/>
    <mergeCell ref="B32:E32"/>
    <mergeCell ref="D5:N5"/>
    <mergeCell ref="E12:N12"/>
    <mergeCell ref="B11:C11"/>
    <mergeCell ref="B15:C15"/>
    <mergeCell ref="B16:C16"/>
    <mergeCell ref="B12:C12"/>
    <mergeCell ref="B17:C17"/>
    <mergeCell ref="B18:C18"/>
    <mergeCell ref="E18:N18"/>
    <mergeCell ref="B13:C13"/>
    <mergeCell ref="B19:C19"/>
    <mergeCell ref="E15:N15"/>
    <mergeCell ref="E16:N16"/>
    <mergeCell ref="E17:N17"/>
    <mergeCell ref="E19:N19"/>
    <mergeCell ref="E13:N13"/>
    <mergeCell ref="G108:N108"/>
    <mergeCell ref="G109:N109"/>
    <mergeCell ref="G110:N110"/>
    <mergeCell ref="G111:N111"/>
    <mergeCell ref="B20:C20"/>
    <mergeCell ref="B21:C21"/>
    <mergeCell ref="A30:E30"/>
    <mergeCell ref="E21:N21"/>
    <mergeCell ref="B14:C14"/>
    <mergeCell ref="E20:N20"/>
    <mergeCell ref="B100:L100"/>
    <mergeCell ref="D41:N41"/>
    <mergeCell ref="A101:L101"/>
    <mergeCell ref="B41:B42"/>
    <mergeCell ref="A41:A42"/>
    <mergeCell ref="C41:C42"/>
    <mergeCell ref="B38:E38"/>
    <mergeCell ref="F33:H33"/>
    <mergeCell ref="F34:H34"/>
    <mergeCell ref="F37:H37"/>
    <mergeCell ref="I33:K33"/>
    <mergeCell ref="I34:K34"/>
    <mergeCell ref="I37:K37"/>
    <mergeCell ref="B35:E35"/>
    <mergeCell ref="D117:F117"/>
    <mergeCell ref="G118:N118"/>
    <mergeCell ref="D104:F104"/>
    <mergeCell ref="D106:F106"/>
    <mergeCell ref="D107:F107"/>
    <mergeCell ref="D108:F108"/>
    <mergeCell ref="D109:F109"/>
    <mergeCell ref="D110:F110"/>
    <mergeCell ref="D111:F111"/>
    <mergeCell ref="G112:N112"/>
    <mergeCell ref="D118:F118"/>
    <mergeCell ref="D105:F105"/>
    <mergeCell ref="D112:F112"/>
    <mergeCell ref="D113:F113"/>
    <mergeCell ref="D114:F114"/>
    <mergeCell ref="D115:F115"/>
    <mergeCell ref="D116:F116"/>
    <mergeCell ref="G113:N113"/>
    <mergeCell ref="G114:N114"/>
    <mergeCell ref="G115:N115"/>
    <mergeCell ref="G116:N116"/>
    <mergeCell ref="G117:N117"/>
    <mergeCell ref="G106:N106"/>
    <mergeCell ref="G107:N107"/>
  </mergeCells>
  <phoneticPr fontId="2"/>
  <pageMargins left="0.23622047244094491" right="0.23622047244094491" top="0.35" bottom="0.16" header="0.16" footer="0.16"/>
  <pageSetup paperSize="9" scale="80" fitToWidth="0" fitToHeight="0" orientation="portrait" r:id="rId1"/>
  <headerFooter>
    <oddHeader>&amp;R印刷日：&amp;D</oddHeader>
  </headerFooter>
  <rowBreaks count="2" manualBreakCount="2">
    <brk id="22" max="13" man="1"/>
    <brk id="10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22"/>
  <sheetViews>
    <sheetView tabSelected="1" zoomScaleSheetLayoutView="55" workbookViewId="0">
      <selection activeCell="D54" sqref="D54"/>
    </sheetView>
  </sheetViews>
  <sheetFormatPr baseColWidth="12" defaultColWidth="9" defaultRowHeight="14" x14ac:dyDescent="0.15"/>
  <cols>
    <col min="1" max="1" width="14.1640625" style="1" customWidth="1"/>
    <col min="2" max="2" width="10.1640625" style="1" customWidth="1"/>
    <col min="3" max="3" width="5.5" style="1" customWidth="1"/>
    <col min="4" max="4" width="21.5" style="1" customWidth="1"/>
    <col min="5" max="5" width="8.33203125" style="1" customWidth="1"/>
    <col min="6" max="6" width="3.1640625" style="2" bestFit="1" customWidth="1"/>
    <col min="7" max="7" width="6.5" style="1" customWidth="1"/>
    <col min="8" max="8" width="6" style="1" customWidth="1"/>
    <col min="9" max="9" width="2.5" style="1" customWidth="1"/>
    <col min="10" max="10" width="6.5" style="1" customWidth="1"/>
    <col min="11" max="11" width="6" style="1" customWidth="1"/>
    <col min="12" max="12" width="2.5" style="2" customWidth="1"/>
    <col min="13" max="13" width="10.83203125" style="1" customWidth="1"/>
    <col min="14" max="14" width="21.83203125" style="1" customWidth="1"/>
    <col min="15" max="15" width="9" style="1" customWidth="1"/>
    <col min="16" max="24" width="9" style="1" hidden="1" customWidth="1"/>
    <col min="25" max="30" width="9" style="1" customWidth="1"/>
    <col min="31" max="16384" width="9" style="1"/>
  </cols>
  <sheetData>
    <row r="1" spans="1:24" ht="20.25" customHeight="1" x14ac:dyDescent="0.15">
      <c r="A1" s="21" t="s">
        <v>39</v>
      </c>
      <c r="B1" s="242" t="s">
        <v>166</v>
      </c>
      <c r="C1" s="242"/>
      <c r="D1" s="242"/>
      <c r="E1" s="242"/>
      <c r="F1" s="242"/>
      <c r="G1" s="242"/>
      <c r="H1" s="242"/>
      <c r="I1" s="242"/>
      <c r="J1" s="242"/>
      <c r="K1" s="242"/>
      <c r="L1" s="242"/>
      <c r="M1" s="242"/>
      <c r="N1" s="242"/>
      <c r="P1" s="1" t="s">
        <v>83</v>
      </c>
      <c r="Q1" s="1" t="s">
        <v>84</v>
      </c>
      <c r="R1" s="1" t="s">
        <v>85</v>
      </c>
      <c r="S1" s="1" t="s">
        <v>86</v>
      </c>
      <c r="T1" s="1" t="s">
        <v>87</v>
      </c>
      <c r="U1" s="1" t="s">
        <v>88</v>
      </c>
      <c r="V1" s="1" t="s">
        <v>94</v>
      </c>
      <c r="W1" s="1" t="s">
        <v>82</v>
      </c>
      <c r="X1" s="1" t="s">
        <v>89</v>
      </c>
    </row>
    <row r="2" spans="1:24" ht="20.25" customHeight="1" x14ac:dyDescent="0.15">
      <c r="A2" s="21" t="s">
        <v>40</v>
      </c>
      <c r="B2" s="242" t="s">
        <v>167</v>
      </c>
      <c r="C2" s="242"/>
      <c r="D2" s="242"/>
      <c r="E2" s="242"/>
      <c r="F2" s="242"/>
      <c r="G2" s="242"/>
      <c r="H2" s="242"/>
      <c r="I2" s="242"/>
      <c r="J2" s="242"/>
      <c r="K2" s="242"/>
      <c r="L2" s="242"/>
      <c r="M2" s="242"/>
      <c r="N2" s="242"/>
      <c r="P2" s="1" t="s">
        <v>83</v>
      </c>
      <c r="Q2" s="1" t="s">
        <v>84</v>
      </c>
      <c r="R2" s="1" t="s">
        <v>85</v>
      </c>
      <c r="S2" s="1" t="s">
        <v>86</v>
      </c>
      <c r="T2" s="1" t="s">
        <v>87</v>
      </c>
      <c r="U2" s="1" t="s">
        <v>76</v>
      </c>
      <c r="V2" s="1" t="s">
        <v>78</v>
      </c>
      <c r="W2" s="1" t="s">
        <v>79</v>
      </c>
      <c r="X2" s="1" t="s">
        <v>81</v>
      </c>
    </row>
    <row r="3" spans="1:24" x14ac:dyDescent="0.15">
      <c r="U3" s="1" t="s">
        <v>77</v>
      </c>
      <c r="V3" s="1" t="s">
        <v>95</v>
      </c>
      <c r="W3" s="1" t="s">
        <v>80</v>
      </c>
      <c r="X3" s="1" t="s">
        <v>90</v>
      </c>
    </row>
    <row r="4" spans="1:24" ht="36.75" customHeight="1" x14ac:dyDescent="0.15">
      <c r="A4" s="170" t="s">
        <v>99</v>
      </c>
      <c r="B4" s="171"/>
      <c r="C4" s="172"/>
      <c r="D4" s="243" t="s">
        <v>168</v>
      </c>
      <c r="E4" s="243"/>
      <c r="F4" s="243"/>
      <c r="G4" s="243"/>
      <c r="H4" s="243"/>
      <c r="I4" s="243"/>
      <c r="J4" s="243"/>
      <c r="K4" s="243"/>
      <c r="L4" s="243"/>
      <c r="M4" s="243"/>
      <c r="N4" s="243"/>
      <c r="U4" s="1" t="s">
        <v>133</v>
      </c>
      <c r="V4" s="1" t="s">
        <v>91</v>
      </c>
      <c r="W4" s="1" t="s">
        <v>92</v>
      </c>
      <c r="X4" s="1" t="s">
        <v>93</v>
      </c>
    </row>
    <row r="5" spans="1:24" ht="36.75" customHeight="1" x14ac:dyDescent="0.15">
      <c r="A5" s="170" t="s">
        <v>100</v>
      </c>
      <c r="B5" s="171"/>
      <c r="C5" s="172"/>
      <c r="D5" s="243" t="s">
        <v>91</v>
      </c>
      <c r="E5" s="243"/>
      <c r="F5" s="243"/>
      <c r="G5" s="243"/>
      <c r="H5" s="243"/>
      <c r="I5" s="243"/>
      <c r="J5" s="243"/>
      <c r="K5" s="243"/>
      <c r="L5" s="243"/>
      <c r="M5" s="243"/>
      <c r="N5" s="243"/>
    </row>
    <row r="8" spans="1:24" ht="78" customHeight="1" x14ac:dyDescent="0.15"/>
    <row r="9" spans="1:24" ht="19" x14ac:dyDescent="0.15">
      <c r="A9" s="22" t="s">
        <v>55</v>
      </c>
      <c r="B9" s="23"/>
      <c r="C9" s="23"/>
      <c r="D9" s="23"/>
      <c r="E9" s="23"/>
    </row>
    <row r="10" spans="1:24" ht="24.75" customHeight="1" x14ac:dyDescent="0.15">
      <c r="A10" s="25" t="s">
        <v>41</v>
      </c>
      <c r="B10" s="240" t="s">
        <v>42</v>
      </c>
      <c r="C10" s="241"/>
      <c r="D10" s="26" t="s">
        <v>98</v>
      </c>
      <c r="E10" s="144" t="s">
        <v>43</v>
      </c>
      <c r="F10" s="144"/>
      <c r="G10" s="144"/>
      <c r="H10" s="144"/>
      <c r="I10" s="144"/>
      <c r="J10" s="144"/>
      <c r="K10" s="144"/>
      <c r="L10" s="144"/>
      <c r="M10" s="144"/>
      <c r="N10" s="144"/>
    </row>
    <row r="11" spans="1:24" ht="19" x14ac:dyDescent="0.15">
      <c r="A11" s="126" t="s">
        <v>169</v>
      </c>
      <c r="B11" s="235" t="s">
        <v>170</v>
      </c>
      <c r="C11" s="236"/>
      <c r="D11" s="127" t="s">
        <v>50</v>
      </c>
      <c r="E11" s="234" t="s">
        <v>171</v>
      </c>
      <c r="F11" s="234"/>
      <c r="G11" s="234"/>
      <c r="H11" s="234"/>
      <c r="I11" s="234"/>
      <c r="J11" s="234"/>
      <c r="K11" s="234"/>
      <c r="L11" s="234"/>
      <c r="M11" s="234"/>
      <c r="N11" s="234"/>
    </row>
    <row r="12" spans="1:24" ht="19" x14ac:dyDescent="0.15">
      <c r="A12" s="126" t="s">
        <v>172</v>
      </c>
      <c r="B12" s="235" t="s">
        <v>173</v>
      </c>
      <c r="C12" s="236"/>
      <c r="D12" s="127" t="s">
        <v>50</v>
      </c>
      <c r="E12" s="234" t="s">
        <v>174</v>
      </c>
      <c r="F12" s="234"/>
      <c r="G12" s="234"/>
      <c r="H12" s="234"/>
      <c r="I12" s="234"/>
      <c r="J12" s="234"/>
      <c r="K12" s="234"/>
      <c r="L12" s="234"/>
      <c r="M12" s="234"/>
      <c r="N12" s="234"/>
    </row>
    <row r="13" spans="1:24" ht="19" x14ac:dyDescent="0.15">
      <c r="A13" s="126" t="s">
        <v>175</v>
      </c>
      <c r="B13" s="235" t="s">
        <v>176</v>
      </c>
      <c r="C13" s="236"/>
      <c r="D13" s="127" t="s">
        <v>51</v>
      </c>
      <c r="E13" s="234" t="s">
        <v>177</v>
      </c>
      <c r="F13" s="234"/>
      <c r="G13" s="234"/>
      <c r="H13" s="234"/>
      <c r="I13" s="234"/>
      <c r="J13" s="234"/>
      <c r="K13" s="234"/>
      <c r="L13" s="234"/>
      <c r="M13" s="234"/>
      <c r="N13" s="234"/>
    </row>
    <row r="14" spans="1:24" ht="19" x14ac:dyDescent="0.15">
      <c r="A14" s="126" t="s">
        <v>46</v>
      </c>
      <c r="B14" s="235" t="s">
        <v>178</v>
      </c>
      <c r="C14" s="236"/>
      <c r="D14" s="127" t="s">
        <v>51</v>
      </c>
      <c r="E14" s="234" t="s">
        <v>179</v>
      </c>
      <c r="F14" s="234"/>
      <c r="G14" s="234"/>
      <c r="H14" s="234"/>
      <c r="I14" s="234"/>
      <c r="J14" s="234"/>
      <c r="K14" s="234"/>
      <c r="L14" s="234"/>
      <c r="M14" s="234"/>
      <c r="N14" s="234"/>
    </row>
    <row r="15" spans="1:24" ht="19" x14ac:dyDescent="0.15">
      <c r="A15" s="126" t="s">
        <v>45</v>
      </c>
      <c r="B15" s="235" t="s">
        <v>180</v>
      </c>
      <c r="C15" s="236"/>
      <c r="D15" s="127" t="s">
        <v>51</v>
      </c>
      <c r="E15" s="234" t="s">
        <v>181</v>
      </c>
      <c r="F15" s="234"/>
      <c r="G15" s="234"/>
      <c r="H15" s="234"/>
      <c r="I15" s="234"/>
      <c r="J15" s="234"/>
      <c r="K15" s="234"/>
      <c r="L15" s="234"/>
      <c r="M15" s="234"/>
      <c r="N15" s="234"/>
    </row>
    <row r="16" spans="1:24" ht="19" x14ac:dyDescent="0.15">
      <c r="A16" s="126" t="s">
        <v>45</v>
      </c>
      <c r="B16" s="235" t="s">
        <v>182</v>
      </c>
      <c r="C16" s="236"/>
      <c r="D16" s="127" t="s">
        <v>51</v>
      </c>
      <c r="E16" s="234" t="s">
        <v>183</v>
      </c>
      <c r="F16" s="234"/>
      <c r="G16" s="234"/>
      <c r="H16" s="234"/>
      <c r="I16" s="234"/>
      <c r="J16" s="234"/>
      <c r="K16" s="234"/>
      <c r="L16" s="234"/>
      <c r="M16" s="234"/>
      <c r="N16" s="234"/>
    </row>
    <row r="17" spans="1:14" ht="19" x14ac:dyDescent="0.15">
      <c r="A17" s="74"/>
      <c r="B17" s="237"/>
      <c r="C17" s="238"/>
      <c r="D17" s="74"/>
      <c r="E17" s="239"/>
      <c r="F17" s="239"/>
      <c r="G17" s="239"/>
      <c r="H17" s="239"/>
      <c r="I17" s="239"/>
      <c r="J17" s="239"/>
      <c r="K17" s="239"/>
      <c r="L17" s="239"/>
      <c r="M17" s="239"/>
      <c r="N17" s="239"/>
    </row>
    <row r="18" spans="1:14" ht="19" x14ac:dyDescent="0.15">
      <c r="A18" s="74"/>
      <c r="B18" s="237"/>
      <c r="C18" s="238"/>
      <c r="D18" s="74"/>
      <c r="E18" s="239"/>
      <c r="F18" s="239"/>
      <c r="G18" s="239"/>
      <c r="H18" s="239"/>
      <c r="I18" s="239"/>
      <c r="J18" s="239"/>
      <c r="K18" s="239"/>
      <c r="L18" s="239"/>
      <c r="M18" s="239"/>
      <c r="N18" s="239"/>
    </row>
    <row r="19" spans="1:14" ht="19" x14ac:dyDescent="0.15">
      <c r="A19" s="74"/>
      <c r="B19" s="237"/>
      <c r="C19" s="238"/>
      <c r="D19" s="74"/>
      <c r="E19" s="239"/>
      <c r="F19" s="239"/>
      <c r="G19" s="239"/>
      <c r="H19" s="239"/>
      <c r="I19" s="239"/>
      <c r="J19" s="239"/>
      <c r="K19" s="239"/>
      <c r="L19" s="239"/>
      <c r="M19" s="239"/>
      <c r="N19" s="239"/>
    </row>
    <row r="20" spans="1:14" ht="19" x14ac:dyDescent="0.15">
      <c r="A20" s="74"/>
      <c r="B20" s="237"/>
      <c r="C20" s="238"/>
      <c r="D20" s="74"/>
      <c r="E20" s="239"/>
      <c r="F20" s="239"/>
      <c r="G20" s="239"/>
      <c r="H20" s="239"/>
      <c r="I20" s="239"/>
      <c r="J20" s="239"/>
      <c r="K20" s="239"/>
      <c r="L20" s="239"/>
      <c r="M20" s="239"/>
      <c r="N20" s="239"/>
    </row>
    <row r="21" spans="1:14" ht="19" x14ac:dyDescent="0.15">
      <c r="A21" s="74"/>
      <c r="B21" s="237"/>
      <c r="C21" s="238"/>
      <c r="D21" s="74"/>
      <c r="E21" s="239"/>
      <c r="F21" s="239"/>
      <c r="G21" s="239"/>
      <c r="H21" s="239"/>
      <c r="I21" s="239"/>
      <c r="J21" s="239"/>
      <c r="K21" s="239"/>
      <c r="L21" s="239"/>
      <c r="M21" s="239"/>
      <c r="N21" s="239"/>
    </row>
    <row r="22" spans="1:14" ht="4.75" customHeight="1" x14ac:dyDescent="0.15"/>
    <row r="23" spans="1:14" ht="17" x14ac:dyDescent="0.15">
      <c r="A23" s="45" t="s">
        <v>56</v>
      </c>
      <c r="B23" s="7"/>
      <c r="C23" s="8"/>
      <c r="D23" s="3"/>
      <c r="E23" s="4"/>
      <c r="F23" s="4"/>
      <c r="G23" s="5"/>
      <c r="H23" s="6"/>
      <c r="I23" s="5"/>
    </row>
    <row r="24" spans="1:14" ht="15" x14ac:dyDescent="0.15">
      <c r="A24" s="176" t="s">
        <v>15</v>
      </c>
      <c r="B24" s="176"/>
      <c r="C24" s="176"/>
      <c r="D24" s="17" t="s">
        <v>19</v>
      </c>
      <c r="F24" s="1"/>
      <c r="J24" s="2"/>
      <c r="L24" s="1"/>
    </row>
    <row r="25" spans="1:14" ht="15" x14ac:dyDescent="0.15">
      <c r="A25" s="177" t="s">
        <v>16</v>
      </c>
      <c r="B25" s="177"/>
      <c r="C25" s="177"/>
      <c r="D25" s="75">
        <v>1210000</v>
      </c>
      <c r="E25" s="173" t="s">
        <v>145</v>
      </c>
      <c r="F25" s="174"/>
      <c r="G25" s="174"/>
      <c r="H25" s="174"/>
      <c r="I25" s="174"/>
      <c r="J25" s="174"/>
      <c r="K25" s="174"/>
      <c r="L25" s="1"/>
    </row>
    <row r="26" spans="1:14" ht="13" customHeight="1" x14ac:dyDescent="0.15">
      <c r="A26" s="179" t="s">
        <v>17</v>
      </c>
      <c r="B26" s="179"/>
      <c r="C26" s="179"/>
      <c r="D26" s="18">
        <f>D27-D25</f>
        <v>310000</v>
      </c>
      <c r="E26" s="215" t="s">
        <v>36</v>
      </c>
      <c r="F26" s="216"/>
      <c r="J26" s="2"/>
      <c r="L26" s="1"/>
    </row>
    <row r="27" spans="1:14" ht="15" x14ac:dyDescent="0.15">
      <c r="A27" s="180" t="s">
        <v>22</v>
      </c>
      <c r="B27" s="180"/>
      <c r="C27" s="180"/>
      <c r="D27" s="19">
        <f>M105</f>
        <v>1520000</v>
      </c>
      <c r="E27" s="215" t="s">
        <v>36</v>
      </c>
      <c r="F27" s="216"/>
      <c r="J27" s="2"/>
      <c r="L27" s="1"/>
    </row>
    <row r="28" spans="1:14" ht="13.5" customHeight="1" x14ac:dyDescent="0.15">
      <c r="A28" s="180" t="s">
        <v>70</v>
      </c>
      <c r="B28" s="180"/>
      <c r="C28" s="180"/>
      <c r="D28" s="93">
        <v>0.8</v>
      </c>
      <c r="E28" s="215" t="s">
        <v>144</v>
      </c>
      <c r="F28" s="216"/>
      <c r="J28" s="2"/>
      <c r="L28" s="1"/>
    </row>
    <row r="30" spans="1:14" ht="15" x14ac:dyDescent="0.15">
      <c r="A30" s="150" t="s">
        <v>54</v>
      </c>
      <c r="B30" s="150"/>
      <c r="C30" s="150"/>
      <c r="D30" s="150"/>
      <c r="E30" s="150"/>
      <c r="F30" s="218" t="s">
        <v>141</v>
      </c>
      <c r="G30" s="219"/>
      <c r="H30" s="220"/>
      <c r="I30" s="224" t="s">
        <v>142</v>
      </c>
      <c r="J30" s="225"/>
      <c r="K30" s="226"/>
    </row>
    <row r="31" spans="1:14" ht="15" x14ac:dyDescent="0.15">
      <c r="A31" s="16" t="s">
        <v>102</v>
      </c>
      <c r="B31" s="178" t="s">
        <v>101</v>
      </c>
      <c r="C31" s="178"/>
      <c r="D31" s="178"/>
      <c r="E31" s="178"/>
      <c r="F31" s="221"/>
      <c r="G31" s="222"/>
      <c r="H31" s="223"/>
      <c r="I31" s="227"/>
      <c r="J31" s="228"/>
      <c r="K31" s="229"/>
    </row>
    <row r="32" spans="1:14" ht="15" x14ac:dyDescent="0.15">
      <c r="A32" s="94">
        <v>1</v>
      </c>
      <c r="B32" s="214" t="s">
        <v>266</v>
      </c>
      <c r="C32" s="214"/>
      <c r="D32" s="214"/>
      <c r="E32" s="214"/>
      <c r="F32" s="217" t="str">
        <f>IF(SUMIF(C43:C102,A32,M43:M102)=0,"",SUMIF(C43:C102,A32,M43:M102))</f>
        <v/>
      </c>
      <c r="G32" s="217"/>
      <c r="H32" s="217"/>
      <c r="I32" s="233" t="str">
        <f t="shared" ref="I32:I37" si="0">IF(ISERROR(F32/F$39), "", F32/F$39)</f>
        <v/>
      </c>
      <c r="J32" s="233"/>
      <c r="K32" s="233"/>
    </row>
    <row r="33" spans="1:14" ht="15" x14ac:dyDescent="0.15">
      <c r="A33" s="94">
        <v>2</v>
      </c>
      <c r="B33" s="214" t="s">
        <v>267</v>
      </c>
      <c r="C33" s="214"/>
      <c r="D33" s="214"/>
      <c r="E33" s="214"/>
      <c r="F33" s="217">
        <f>IF(SUMIF(C43:C102,A33,M43:M102)=0,"",SUMIF(C43:C102,A33,M43:M102))</f>
        <v>485000</v>
      </c>
      <c r="G33" s="217"/>
      <c r="H33" s="217"/>
      <c r="I33" s="233">
        <f t="shared" si="0"/>
        <v>0.31907894736842107</v>
      </c>
      <c r="J33" s="233"/>
      <c r="K33" s="233"/>
    </row>
    <row r="34" spans="1:14" ht="15" x14ac:dyDescent="0.15">
      <c r="A34" s="94">
        <v>3</v>
      </c>
      <c r="B34" s="214" t="s">
        <v>268</v>
      </c>
      <c r="C34" s="214"/>
      <c r="D34" s="214"/>
      <c r="E34" s="214"/>
      <c r="F34" s="217" t="str">
        <f>IF(SUMIF(C43:C102,A34,M43:M102)=0,"",SUMIF(C43:C102,A34,M43:M102))</f>
        <v/>
      </c>
      <c r="G34" s="217"/>
      <c r="H34" s="217"/>
      <c r="I34" s="233" t="str">
        <f t="shared" si="0"/>
        <v/>
      </c>
      <c r="J34" s="233"/>
      <c r="K34" s="233"/>
    </row>
    <row r="35" spans="1:14" ht="15" x14ac:dyDescent="0.15">
      <c r="A35" s="94">
        <v>4</v>
      </c>
      <c r="B35" s="214" t="s">
        <v>269</v>
      </c>
      <c r="C35" s="214"/>
      <c r="D35" s="214"/>
      <c r="E35" s="214"/>
      <c r="F35" s="217">
        <f>IF(SUMIF(C43:C102,A35,M43:M102)=0,"",SUMIF(C43:C102,A35,M43:M102))</f>
        <v>300000</v>
      </c>
      <c r="G35" s="217"/>
      <c r="H35" s="217"/>
      <c r="I35" s="233">
        <f t="shared" si="0"/>
        <v>0.19736842105263158</v>
      </c>
      <c r="J35" s="233"/>
      <c r="K35" s="233"/>
    </row>
    <row r="36" spans="1:14" ht="15" x14ac:dyDescent="0.15">
      <c r="A36" s="94">
        <v>5</v>
      </c>
      <c r="B36" s="214" t="s">
        <v>270</v>
      </c>
      <c r="C36" s="214"/>
      <c r="D36" s="214"/>
      <c r="E36" s="214"/>
      <c r="F36" s="217">
        <f>IF(SUMIF(C43:C102,A36,M43:M102)=0,"",SUMIF(C43:C102,A36,M43:M102))</f>
        <v>520000</v>
      </c>
      <c r="G36" s="217"/>
      <c r="H36" s="217"/>
      <c r="I36" s="233">
        <f t="shared" si="0"/>
        <v>0.34210526315789475</v>
      </c>
      <c r="J36" s="233"/>
      <c r="K36" s="233"/>
    </row>
    <row r="37" spans="1:14" ht="15" x14ac:dyDescent="0.15">
      <c r="A37" s="94" t="s">
        <v>165</v>
      </c>
      <c r="B37" s="214" t="s">
        <v>143</v>
      </c>
      <c r="C37" s="214"/>
      <c r="D37" s="214"/>
      <c r="E37" s="214"/>
      <c r="F37" s="217">
        <f>IF(SUMIF(C43:C102,A37,M43:M102)=0,"",SUMIF(C43:C102,A37,M43:M102))</f>
        <v>221149</v>
      </c>
      <c r="G37" s="217"/>
      <c r="H37" s="217"/>
      <c r="I37" s="233">
        <f t="shared" si="0"/>
        <v>0.14549276315789475</v>
      </c>
      <c r="J37" s="233"/>
      <c r="K37" s="233"/>
    </row>
    <row r="38" spans="1:14" ht="15" x14ac:dyDescent="0.15">
      <c r="A38" s="20"/>
      <c r="B38" s="231" t="s">
        <v>139</v>
      </c>
      <c r="C38" s="231"/>
      <c r="D38" s="231"/>
      <c r="E38" s="231"/>
      <c r="F38" s="217">
        <f>IF(M104=0,"",M104)</f>
        <v>-6149</v>
      </c>
      <c r="G38" s="217"/>
      <c r="H38" s="217"/>
      <c r="I38" s="217"/>
      <c r="J38" s="217"/>
      <c r="K38" s="217"/>
    </row>
    <row r="39" spans="1:14" ht="15" x14ac:dyDescent="0.15">
      <c r="A39" s="20"/>
      <c r="B39" s="232" t="s">
        <v>140</v>
      </c>
      <c r="C39" s="232"/>
      <c r="D39" s="232"/>
      <c r="E39" s="232"/>
      <c r="F39" s="217">
        <f>IF(SUM(F32:H38)=0,"",SUM(F32:H38))</f>
        <v>1520000</v>
      </c>
      <c r="G39" s="217"/>
      <c r="H39" s="217"/>
      <c r="I39" s="233">
        <f>IF(SUM(I32:K37)=0,"",SUM(I32:K37))</f>
        <v>1.0040453947368422</v>
      </c>
      <c r="J39" s="233"/>
      <c r="K39" s="233"/>
    </row>
    <row r="41" spans="1:14" s="2" customFormat="1" ht="13.5" customHeight="1" x14ac:dyDescent="0.15">
      <c r="A41" s="161" t="s">
        <v>10</v>
      </c>
      <c r="B41" s="159" t="s">
        <v>58</v>
      </c>
      <c r="C41" s="159" t="s">
        <v>102</v>
      </c>
      <c r="D41" s="153" t="s">
        <v>0</v>
      </c>
      <c r="E41" s="154"/>
      <c r="F41" s="154"/>
      <c r="G41" s="154"/>
      <c r="H41" s="154"/>
      <c r="I41" s="154"/>
      <c r="J41" s="154"/>
      <c r="K41" s="154"/>
      <c r="L41" s="154"/>
      <c r="M41" s="154"/>
      <c r="N41" s="155"/>
    </row>
    <row r="42" spans="1:14" s="2" customFormat="1" ht="28" x14ac:dyDescent="0.15">
      <c r="A42" s="162"/>
      <c r="B42" s="160"/>
      <c r="C42" s="160"/>
      <c r="D42" s="14" t="s">
        <v>6</v>
      </c>
      <c r="E42" s="15" t="s">
        <v>14</v>
      </c>
      <c r="F42" s="14" t="s">
        <v>7</v>
      </c>
      <c r="G42" s="14" t="s">
        <v>8</v>
      </c>
      <c r="H42" s="14" t="s">
        <v>5</v>
      </c>
      <c r="I42" s="14" t="s">
        <v>7</v>
      </c>
      <c r="J42" s="14" t="s">
        <v>8</v>
      </c>
      <c r="K42" s="14" t="s">
        <v>5</v>
      </c>
      <c r="L42" s="11"/>
      <c r="M42" s="13" t="s">
        <v>73</v>
      </c>
      <c r="N42" s="14" t="s">
        <v>1</v>
      </c>
    </row>
    <row r="43" spans="1:14" ht="154" x14ac:dyDescent="0.15">
      <c r="A43" s="128" t="s">
        <v>23</v>
      </c>
      <c r="B43" s="31">
        <f>IF(SUM(M43:M47)=0,"",SUM(M43:M47))</f>
        <v>760000</v>
      </c>
      <c r="C43" s="95"/>
      <c r="D43" s="81"/>
      <c r="E43" s="82"/>
      <c r="F43" s="32" t="str">
        <f t="shared" ref="F43:F57" si="1">IF(E43="","","×")</f>
        <v/>
      </c>
      <c r="G43" s="87"/>
      <c r="H43" s="88" t="s">
        <v>184</v>
      </c>
      <c r="I43" s="32" t="str">
        <f t="shared" ref="I43:I57" si="2">IF(G43="","","×")</f>
        <v/>
      </c>
      <c r="J43" s="87"/>
      <c r="K43" s="88" t="s">
        <v>186</v>
      </c>
      <c r="L43" s="33" t="str">
        <f t="shared" ref="L43:L57" si="3">IF(J43="","","＝")</f>
        <v/>
      </c>
      <c r="M43" s="31" t="str">
        <f>IF(E43*IF(G43="",1,G43)*IF(J43="",1,J43)=0,"",E43*IF(G43="",1,G43)*IF(J43="",1,J43))</f>
        <v/>
      </c>
      <c r="N43" s="76" t="s">
        <v>272</v>
      </c>
    </row>
    <row r="44" spans="1:14" x14ac:dyDescent="0.15">
      <c r="A44" s="46"/>
      <c r="B44" s="35"/>
      <c r="C44" s="96"/>
      <c r="D44" s="83"/>
      <c r="E44" s="84"/>
      <c r="F44" s="32" t="str">
        <f t="shared" si="1"/>
        <v/>
      </c>
      <c r="G44" s="89"/>
      <c r="H44" s="90" t="s">
        <v>185</v>
      </c>
      <c r="I44" s="32" t="str">
        <f t="shared" si="2"/>
        <v/>
      </c>
      <c r="J44" s="89"/>
      <c r="K44" s="90" t="s">
        <v>186</v>
      </c>
      <c r="L44" s="36" t="str">
        <f t="shared" si="3"/>
        <v/>
      </c>
      <c r="M44" s="35" t="str">
        <f t="shared" ref="M44:M102" si="4">IF(E44*IF(G44="",1,G44)*IF(J44="",1,J44)=0,"",E44*IF(G44="",1,G44)*IF(J44="",1,J44))</f>
        <v/>
      </c>
      <c r="N44" s="77"/>
    </row>
    <row r="45" spans="1:14" x14ac:dyDescent="0.15">
      <c r="A45" s="46"/>
      <c r="B45" s="35"/>
      <c r="C45" s="96"/>
      <c r="D45" s="83"/>
      <c r="E45" s="84"/>
      <c r="F45" s="32" t="str">
        <f t="shared" si="1"/>
        <v/>
      </c>
      <c r="G45" s="89"/>
      <c r="H45" s="90"/>
      <c r="I45" s="32" t="str">
        <f t="shared" si="2"/>
        <v/>
      </c>
      <c r="J45" s="89"/>
      <c r="K45" s="90"/>
      <c r="L45" s="36" t="str">
        <f t="shared" si="3"/>
        <v/>
      </c>
      <c r="M45" s="35" t="str">
        <f t="shared" si="4"/>
        <v/>
      </c>
      <c r="N45" s="77"/>
    </row>
    <row r="46" spans="1:14" ht="98" x14ac:dyDescent="0.15">
      <c r="A46" s="46"/>
      <c r="B46" s="35"/>
      <c r="C46" s="96" t="s">
        <v>279</v>
      </c>
      <c r="D46" s="83" t="s">
        <v>219</v>
      </c>
      <c r="E46" s="84">
        <v>15000</v>
      </c>
      <c r="F46" s="32" t="str">
        <f t="shared" si="1"/>
        <v>×</v>
      </c>
      <c r="G46" s="89">
        <v>4</v>
      </c>
      <c r="H46" s="90" t="s">
        <v>184</v>
      </c>
      <c r="I46" s="32" t="str">
        <f t="shared" si="2"/>
        <v>×</v>
      </c>
      <c r="J46" s="89">
        <v>6</v>
      </c>
      <c r="K46" s="90" t="s">
        <v>186</v>
      </c>
      <c r="L46" s="36" t="str">
        <f t="shared" si="3"/>
        <v>＝</v>
      </c>
      <c r="M46" s="35">
        <f t="shared" si="4"/>
        <v>360000</v>
      </c>
      <c r="N46" s="77" t="s">
        <v>273</v>
      </c>
    </row>
    <row r="47" spans="1:14" ht="28" x14ac:dyDescent="0.15">
      <c r="A47" s="46"/>
      <c r="B47" s="35"/>
      <c r="C47" s="96" t="s">
        <v>280</v>
      </c>
      <c r="D47" s="83" t="s">
        <v>220</v>
      </c>
      <c r="E47" s="84">
        <v>200000</v>
      </c>
      <c r="F47" s="32" t="str">
        <f t="shared" si="1"/>
        <v>×</v>
      </c>
      <c r="G47" s="89">
        <v>2</v>
      </c>
      <c r="H47" s="90" t="s">
        <v>192</v>
      </c>
      <c r="I47" s="32" t="str">
        <f t="shared" si="2"/>
        <v>×</v>
      </c>
      <c r="J47" s="89">
        <v>1</v>
      </c>
      <c r="K47" s="90" t="s">
        <v>186</v>
      </c>
      <c r="L47" s="37" t="str">
        <f t="shared" si="3"/>
        <v>＝</v>
      </c>
      <c r="M47" s="38">
        <f t="shared" si="4"/>
        <v>400000</v>
      </c>
      <c r="N47" s="77" t="s">
        <v>189</v>
      </c>
    </row>
    <row r="48" spans="1:14" ht="126" x14ac:dyDescent="0.15">
      <c r="A48" s="79" t="s">
        <v>190</v>
      </c>
      <c r="B48" s="31" t="str">
        <f>IF(SUM(M48:M52)=0,"",SUM(M48:M52))</f>
        <v/>
      </c>
      <c r="C48" s="95"/>
      <c r="D48" s="81"/>
      <c r="E48" s="82"/>
      <c r="F48" s="39" t="str">
        <f t="shared" si="1"/>
        <v/>
      </c>
      <c r="G48" s="87"/>
      <c r="H48" s="88"/>
      <c r="I48" s="39" t="str">
        <f t="shared" si="2"/>
        <v/>
      </c>
      <c r="J48" s="87"/>
      <c r="K48" s="88" t="s">
        <v>191</v>
      </c>
      <c r="L48" s="33" t="str">
        <f t="shared" si="3"/>
        <v/>
      </c>
      <c r="M48" s="31" t="str">
        <f t="shared" si="4"/>
        <v/>
      </c>
      <c r="N48" s="76" t="s">
        <v>274</v>
      </c>
    </row>
    <row r="49" spans="1:14" x14ac:dyDescent="0.15">
      <c r="A49" s="46"/>
      <c r="B49" s="35"/>
      <c r="C49" s="96"/>
      <c r="D49" s="83"/>
      <c r="E49" s="84"/>
      <c r="F49" s="32" t="str">
        <f t="shared" si="1"/>
        <v/>
      </c>
      <c r="G49" s="89"/>
      <c r="H49" s="90"/>
      <c r="I49" s="32" t="str">
        <f t="shared" si="2"/>
        <v/>
      </c>
      <c r="J49" s="89"/>
      <c r="K49" s="90"/>
      <c r="L49" s="36" t="str">
        <f t="shared" si="3"/>
        <v/>
      </c>
      <c r="M49" s="35" t="str">
        <f t="shared" si="4"/>
        <v/>
      </c>
      <c r="N49" s="77"/>
    </row>
    <row r="50" spans="1:14" x14ac:dyDescent="0.15">
      <c r="A50" s="46"/>
      <c r="B50" s="35"/>
      <c r="C50" s="96"/>
      <c r="D50" s="83"/>
      <c r="E50" s="84"/>
      <c r="F50" s="32" t="str">
        <f t="shared" si="1"/>
        <v/>
      </c>
      <c r="G50" s="89"/>
      <c r="H50" s="90"/>
      <c r="I50" s="32" t="str">
        <f t="shared" si="2"/>
        <v/>
      </c>
      <c r="J50" s="89"/>
      <c r="K50" s="90"/>
      <c r="L50" s="36" t="str">
        <f t="shared" si="3"/>
        <v/>
      </c>
      <c r="M50" s="35" t="str">
        <f t="shared" si="4"/>
        <v/>
      </c>
      <c r="N50" s="77" t="s">
        <v>200</v>
      </c>
    </row>
    <row r="51" spans="1:14" x14ac:dyDescent="0.15">
      <c r="A51" s="46"/>
      <c r="B51" s="35"/>
      <c r="C51" s="96"/>
      <c r="D51" s="83"/>
      <c r="E51" s="84"/>
      <c r="F51" s="32" t="str">
        <f t="shared" si="1"/>
        <v/>
      </c>
      <c r="G51" s="89"/>
      <c r="H51" s="90"/>
      <c r="I51" s="32" t="str">
        <f t="shared" si="2"/>
        <v/>
      </c>
      <c r="J51" s="89"/>
      <c r="K51" s="90"/>
      <c r="L51" s="36" t="str">
        <f t="shared" si="3"/>
        <v/>
      </c>
      <c r="M51" s="35" t="str">
        <f t="shared" si="4"/>
        <v/>
      </c>
      <c r="N51" s="77"/>
    </row>
    <row r="52" spans="1:14" x14ac:dyDescent="0.15">
      <c r="A52" s="46"/>
      <c r="B52" s="35"/>
      <c r="C52" s="96"/>
      <c r="D52" s="83"/>
      <c r="E52" s="85"/>
      <c r="F52" s="40" t="str">
        <f t="shared" si="1"/>
        <v/>
      </c>
      <c r="G52" s="89"/>
      <c r="H52" s="90"/>
      <c r="I52" s="40" t="str">
        <f t="shared" si="2"/>
        <v/>
      </c>
      <c r="J52" s="89"/>
      <c r="K52" s="90"/>
      <c r="L52" s="37" t="str">
        <f t="shared" si="3"/>
        <v/>
      </c>
      <c r="M52" s="38" t="str">
        <f t="shared" si="4"/>
        <v/>
      </c>
      <c r="N52" s="78"/>
    </row>
    <row r="53" spans="1:14" ht="56" x14ac:dyDescent="0.15">
      <c r="A53" s="79" t="s">
        <v>201</v>
      </c>
      <c r="B53" s="31">
        <f>IF(SUM(M53:M57)=0,"",SUM(M53:M57))</f>
        <v>125000</v>
      </c>
      <c r="C53" s="95" t="s">
        <v>279</v>
      </c>
      <c r="D53" s="81" t="s">
        <v>221</v>
      </c>
      <c r="E53" s="84">
        <v>250000</v>
      </c>
      <c r="F53" s="32" t="str">
        <f t="shared" si="1"/>
        <v>×</v>
      </c>
      <c r="G53" s="87">
        <v>1</v>
      </c>
      <c r="H53" s="88" t="s">
        <v>199</v>
      </c>
      <c r="I53" s="32" t="str">
        <f t="shared" si="2"/>
        <v>×</v>
      </c>
      <c r="J53" s="87">
        <v>0.5</v>
      </c>
      <c r="K53" s="88" t="s">
        <v>284</v>
      </c>
      <c r="L53" s="33" t="str">
        <f t="shared" si="3"/>
        <v>＝</v>
      </c>
      <c r="M53" s="31">
        <f t="shared" si="4"/>
        <v>125000</v>
      </c>
      <c r="N53" s="76" t="s">
        <v>202</v>
      </c>
    </row>
    <row r="54" spans="1:14" x14ac:dyDescent="0.15">
      <c r="A54" s="46"/>
      <c r="B54" s="35"/>
      <c r="C54" s="96"/>
      <c r="D54" s="83"/>
      <c r="E54" s="84"/>
      <c r="F54" s="32" t="str">
        <f t="shared" si="1"/>
        <v/>
      </c>
      <c r="G54" s="89"/>
      <c r="H54" s="90" t="s">
        <v>285</v>
      </c>
      <c r="I54" s="32" t="str">
        <f t="shared" si="2"/>
        <v/>
      </c>
      <c r="J54" s="89"/>
      <c r="K54" s="90" t="s">
        <v>284</v>
      </c>
      <c r="L54" s="36" t="str">
        <f t="shared" si="3"/>
        <v/>
      </c>
      <c r="M54" s="35" t="str">
        <f t="shared" si="4"/>
        <v/>
      </c>
      <c r="N54" s="77"/>
    </row>
    <row r="55" spans="1:14" ht="42" x14ac:dyDescent="0.15">
      <c r="A55" s="46"/>
      <c r="B55" s="35"/>
      <c r="C55" s="96"/>
      <c r="D55" s="83"/>
      <c r="E55" s="84"/>
      <c r="F55" s="32" t="str">
        <f t="shared" si="1"/>
        <v/>
      </c>
      <c r="G55" s="89"/>
      <c r="H55" s="90"/>
      <c r="I55" s="32" t="str">
        <f t="shared" si="2"/>
        <v/>
      </c>
      <c r="J55" s="89"/>
      <c r="K55" s="90"/>
      <c r="L55" s="36" t="str">
        <f t="shared" si="3"/>
        <v/>
      </c>
      <c r="M55" s="35" t="str">
        <f t="shared" si="4"/>
        <v/>
      </c>
      <c r="N55" s="77" t="s">
        <v>286</v>
      </c>
    </row>
    <row r="56" spans="1:14" x14ac:dyDescent="0.15">
      <c r="A56" s="46"/>
      <c r="B56" s="35"/>
      <c r="C56" s="96"/>
      <c r="D56" s="83"/>
      <c r="E56" s="84"/>
      <c r="F56" s="32" t="str">
        <f t="shared" si="1"/>
        <v/>
      </c>
      <c r="G56" s="89"/>
      <c r="H56" s="90"/>
      <c r="I56" s="32" t="str">
        <f t="shared" si="2"/>
        <v/>
      </c>
      <c r="J56" s="89"/>
      <c r="K56" s="90"/>
      <c r="L56" s="36" t="str">
        <f t="shared" si="3"/>
        <v/>
      </c>
      <c r="M56" s="35" t="str">
        <f t="shared" si="4"/>
        <v/>
      </c>
      <c r="N56" s="77"/>
    </row>
    <row r="57" spans="1:14" x14ac:dyDescent="0.15">
      <c r="A57" s="47"/>
      <c r="B57" s="35"/>
      <c r="C57" s="97"/>
      <c r="D57" s="86"/>
      <c r="E57" s="85"/>
      <c r="F57" s="32" t="str">
        <f t="shared" si="1"/>
        <v/>
      </c>
      <c r="G57" s="89"/>
      <c r="H57" s="90"/>
      <c r="I57" s="32" t="str">
        <f t="shared" si="2"/>
        <v/>
      </c>
      <c r="J57" s="89"/>
      <c r="K57" s="90"/>
      <c r="L57" s="37" t="str">
        <f t="shared" si="3"/>
        <v/>
      </c>
      <c r="M57" s="38" t="str">
        <f t="shared" si="4"/>
        <v/>
      </c>
      <c r="N57" s="78"/>
    </row>
    <row r="58" spans="1:14" ht="42" x14ac:dyDescent="0.15">
      <c r="A58" s="80"/>
      <c r="B58" s="31" t="str">
        <f>IF(SUM(M58:M62)=0,"",SUM(M58:M62))</f>
        <v/>
      </c>
      <c r="C58" s="96"/>
      <c r="D58" s="83"/>
      <c r="E58" s="82"/>
      <c r="F58" s="32" t="str">
        <f t="shared" ref="F58:F102" si="5">IF(E58="","","×")</f>
        <v/>
      </c>
      <c r="G58" s="87"/>
      <c r="H58" s="88" t="s">
        <v>199</v>
      </c>
      <c r="I58" s="32" t="str">
        <f t="shared" ref="I58:I102" si="6">IF(G58="","","×")</f>
        <v/>
      </c>
      <c r="J58" s="87"/>
      <c r="K58" s="88"/>
      <c r="L58" s="33" t="str">
        <f t="shared" ref="L58:L102" si="7">IF(J58="","","＝")</f>
        <v/>
      </c>
      <c r="M58" s="31" t="str">
        <f t="shared" si="4"/>
        <v/>
      </c>
      <c r="N58" s="77" t="s">
        <v>203</v>
      </c>
    </row>
    <row r="59" spans="1:14" x14ac:dyDescent="0.15">
      <c r="A59" s="46"/>
      <c r="B59" s="35"/>
      <c r="C59" s="96"/>
      <c r="D59" s="83"/>
      <c r="E59" s="84"/>
      <c r="F59" s="32" t="str">
        <f t="shared" si="5"/>
        <v/>
      </c>
      <c r="G59" s="89"/>
      <c r="H59" s="90"/>
      <c r="I59" s="32" t="str">
        <f t="shared" si="6"/>
        <v/>
      </c>
      <c r="J59" s="89"/>
      <c r="K59" s="90"/>
      <c r="L59" s="36" t="str">
        <f t="shared" si="7"/>
        <v/>
      </c>
      <c r="M59" s="35" t="str">
        <f t="shared" si="4"/>
        <v/>
      </c>
      <c r="N59" s="77"/>
    </row>
    <row r="60" spans="1:14" ht="42" x14ac:dyDescent="0.15">
      <c r="A60" s="46"/>
      <c r="B60" s="35"/>
      <c r="C60" s="96"/>
      <c r="D60" s="83"/>
      <c r="E60" s="84"/>
      <c r="F60" s="32" t="str">
        <f t="shared" si="5"/>
        <v/>
      </c>
      <c r="G60" s="89"/>
      <c r="H60" s="90" t="s">
        <v>222</v>
      </c>
      <c r="I60" s="32" t="str">
        <f t="shared" si="6"/>
        <v/>
      </c>
      <c r="J60" s="89"/>
      <c r="K60" s="90" t="s">
        <v>271</v>
      </c>
      <c r="L60" s="36" t="str">
        <f t="shared" si="7"/>
        <v/>
      </c>
      <c r="M60" s="35" t="str">
        <f t="shared" si="4"/>
        <v/>
      </c>
      <c r="N60" s="77" t="s">
        <v>217</v>
      </c>
    </row>
    <row r="61" spans="1:14" x14ac:dyDescent="0.15">
      <c r="A61" s="46"/>
      <c r="B61" s="35"/>
      <c r="C61" s="96"/>
      <c r="D61" s="83"/>
      <c r="E61" s="84"/>
      <c r="F61" s="32" t="str">
        <f t="shared" si="5"/>
        <v/>
      </c>
      <c r="G61" s="89"/>
      <c r="H61" s="90"/>
      <c r="I61" s="32" t="str">
        <f t="shared" si="6"/>
        <v/>
      </c>
      <c r="J61" s="89"/>
      <c r="K61" s="90"/>
      <c r="L61" s="36" t="str">
        <f t="shared" si="7"/>
        <v/>
      </c>
      <c r="M61" s="35" t="str">
        <f t="shared" si="4"/>
        <v/>
      </c>
      <c r="N61" s="77"/>
    </row>
    <row r="62" spans="1:14" ht="12" customHeight="1" x14ac:dyDescent="0.15">
      <c r="A62" s="46"/>
      <c r="B62" s="35"/>
      <c r="C62" s="96"/>
      <c r="D62" s="83"/>
      <c r="E62" s="85"/>
      <c r="F62" s="32" t="str">
        <f t="shared" si="5"/>
        <v/>
      </c>
      <c r="G62" s="89"/>
      <c r="H62" s="90"/>
      <c r="I62" s="32" t="str">
        <f t="shared" si="6"/>
        <v/>
      </c>
      <c r="J62" s="89"/>
      <c r="K62" s="90"/>
      <c r="L62" s="37" t="str">
        <f t="shared" si="7"/>
        <v/>
      </c>
      <c r="M62" s="38" t="str">
        <f t="shared" si="4"/>
        <v/>
      </c>
      <c r="N62" s="77"/>
    </row>
    <row r="63" spans="1:14" ht="28" x14ac:dyDescent="0.15">
      <c r="A63" s="79" t="s">
        <v>233</v>
      </c>
      <c r="B63" s="31">
        <f>IF(SUM(M63:M67)=0,"",SUM(M63:M67))</f>
        <v>95589</v>
      </c>
      <c r="C63" s="96" t="s">
        <v>283</v>
      </c>
      <c r="D63" s="129" t="s">
        <v>193</v>
      </c>
      <c r="E63" s="82">
        <v>92</v>
      </c>
      <c r="F63" s="39" t="str">
        <f t="shared" si="5"/>
        <v>×</v>
      </c>
      <c r="G63" s="87">
        <v>700</v>
      </c>
      <c r="H63" s="88" t="s">
        <v>185</v>
      </c>
      <c r="I63" s="39" t="str">
        <f t="shared" si="6"/>
        <v>×</v>
      </c>
      <c r="J63" s="87">
        <v>0.86</v>
      </c>
      <c r="K63" s="88" t="s">
        <v>186</v>
      </c>
      <c r="L63" s="33" t="str">
        <f t="shared" si="7"/>
        <v>＝</v>
      </c>
      <c r="M63" s="31">
        <f t="shared" si="4"/>
        <v>55384</v>
      </c>
      <c r="N63" s="136" t="s">
        <v>204</v>
      </c>
    </row>
    <row r="64" spans="1:14" x14ac:dyDescent="0.15">
      <c r="A64" s="46"/>
      <c r="B64" s="35"/>
      <c r="C64" s="96" t="s">
        <v>283</v>
      </c>
      <c r="D64" s="130" t="s">
        <v>194</v>
      </c>
      <c r="E64" s="132">
        <v>4000</v>
      </c>
      <c r="F64" s="32" t="str">
        <f t="shared" si="5"/>
        <v>×</v>
      </c>
      <c r="G64" s="134">
        <v>12</v>
      </c>
      <c r="H64" s="135" t="s">
        <v>198</v>
      </c>
      <c r="I64" s="32" t="str">
        <f t="shared" si="6"/>
        <v>×</v>
      </c>
      <c r="J64" s="134">
        <v>0.43</v>
      </c>
      <c r="K64" s="135" t="s">
        <v>2</v>
      </c>
      <c r="L64" s="36" t="str">
        <f t="shared" si="7"/>
        <v>＝</v>
      </c>
      <c r="M64" s="35">
        <f t="shared" si="4"/>
        <v>20640</v>
      </c>
      <c r="N64" s="137" t="s">
        <v>205</v>
      </c>
    </row>
    <row r="65" spans="1:14" x14ac:dyDescent="0.15">
      <c r="A65" s="46"/>
      <c r="B65" s="35"/>
      <c r="C65" s="96" t="s">
        <v>283</v>
      </c>
      <c r="D65" s="130" t="s">
        <v>195</v>
      </c>
      <c r="E65" s="132">
        <v>2000</v>
      </c>
      <c r="F65" s="32" t="str">
        <f t="shared" si="5"/>
        <v>×</v>
      </c>
      <c r="G65" s="134">
        <v>12</v>
      </c>
      <c r="H65" s="135" t="s">
        <v>198</v>
      </c>
      <c r="I65" s="32" t="str">
        <f t="shared" si="6"/>
        <v>×</v>
      </c>
      <c r="J65" s="134">
        <v>0.43</v>
      </c>
      <c r="K65" s="135" t="s">
        <v>2</v>
      </c>
      <c r="L65" s="36" t="str">
        <f t="shared" si="7"/>
        <v>＝</v>
      </c>
      <c r="M65" s="35">
        <f t="shared" si="4"/>
        <v>10320</v>
      </c>
      <c r="N65" s="77"/>
    </row>
    <row r="66" spans="1:14" x14ac:dyDescent="0.15">
      <c r="A66" s="46"/>
      <c r="B66" s="35"/>
      <c r="C66" s="96" t="s">
        <v>283</v>
      </c>
      <c r="D66" s="130" t="s">
        <v>196</v>
      </c>
      <c r="E66" s="132">
        <v>3500</v>
      </c>
      <c r="F66" s="32" t="str">
        <f t="shared" si="5"/>
        <v>×</v>
      </c>
      <c r="G66" s="134">
        <v>1</v>
      </c>
      <c r="H66" s="135" t="s">
        <v>198</v>
      </c>
      <c r="I66" s="32" t="str">
        <f t="shared" si="6"/>
        <v>×</v>
      </c>
      <c r="J66" s="134">
        <v>0.43</v>
      </c>
      <c r="K66" s="135" t="s">
        <v>2</v>
      </c>
      <c r="L66" s="36" t="str">
        <f t="shared" si="7"/>
        <v>＝</v>
      </c>
      <c r="M66" s="35">
        <f t="shared" si="4"/>
        <v>1505</v>
      </c>
      <c r="N66" s="77"/>
    </row>
    <row r="67" spans="1:14" x14ac:dyDescent="0.15">
      <c r="A67" s="46"/>
      <c r="B67" s="35"/>
      <c r="C67" s="96" t="s">
        <v>283</v>
      </c>
      <c r="D67" s="131" t="s">
        <v>197</v>
      </c>
      <c r="E67" s="133">
        <v>18000</v>
      </c>
      <c r="F67" s="40" t="str">
        <f t="shared" si="5"/>
        <v>×</v>
      </c>
      <c r="G67" s="134">
        <v>1</v>
      </c>
      <c r="H67" s="135" t="s">
        <v>198</v>
      </c>
      <c r="I67" s="40" t="str">
        <f t="shared" si="6"/>
        <v>×</v>
      </c>
      <c r="J67" s="134">
        <v>0.43</v>
      </c>
      <c r="K67" s="135" t="s">
        <v>2</v>
      </c>
      <c r="L67" s="37" t="str">
        <f t="shared" si="7"/>
        <v>＝</v>
      </c>
      <c r="M67" s="38">
        <f t="shared" si="4"/>
        <v>7740</v>
      </c>
      <c r="N67" s="77"/>
    </row>
    <row r="68" spans="1:14" ht="28" x14ac:dyDescent="0.15">
      <c r="A68" s="128" t="s">
        <v>209</v>
      </c>
      <c r="B68" s="31">
        <f>IF(SUM(M68:M72)=0,"",SUM(M68:M72))</f>
        <v>70950</v>
      </c>
      <c r="C68" s="95" t="s">
        <v>165</v>
      </c>
      <c r="D68" s="81" t="s">
        <v>229</v>
      </c>
      <c r="E68" s="82">
        <v>65000</v>
      </c>
      <c r="F68" s="32" t="str">
        <f t="shared" si="5"/>
        <v>×</v>
      </c>
      <c r="G68" s="87">
        <v>1</v>
      </c>
      <c r="H68" s="88" t="s">
        <v>207</v>
      </c>
      <c r="I68" s="32" t="str">
        <f t="shared" si="6"/>
        <v>×</v>
      </c>
      <c r="J68" s="87">
        <v>0.86</v>
      </c>
      <c r="K68" s="88" t="s">
        <v>186</v>
      </c>
      <c r="L68" s="33" t="str">
        <f t="shared" si="7"/>
        <v>＝</v>
      </c>
      <c r="M68" s="31">
        <f t="shared" si="4"/>
        <v>55900</v>
      </c>
      <c r="N68" s="136" t="s">
        <v>206</v>
      </c>
    </row>
    <row r="69" spans="1:14" x14ac:dyDescent="0.15">
      <c r="A69" s="46"/>
      <c r="B69" s="35"/>
      <c r="C69" s="96"/>
      <c r="D69" s="83"/>
      <c r="E69" s="84"/>
      <c r="F69" s="32" t="str">
        <f t="shared" si="5"/>
        <v/>
      </c>
      <c r="G69" s="89"/>
      <c r="H69" s="90"/>
      <c r="I69" s="32" t="str">
        <f t="shared" si="6"/>
        <v/>
      </c>
      <c r="J69" s="89"/>
      <c r="K69" s="90"/>
      <c r="L69" s="36" t="str">
        <f t="shared" si="7"/>
        <v/>
      </c>
      <c r="M69" s="35" t="str">
        <f t="shared" si="4"/>
        <v/>
      </c>
      <c r="N69" s="77"/>
    </row>
    <row r="70" spans="1:14" x14ac:dyDescent="0.15">
      <c r="A70" s="46"/>
      <c r="B70" s="35"/>
      <c r="C70" s="96" t="s">
        <v>283</v>
      </c>
      <c r="D70" s="83" t="s">
        <v>287</v>
      </c>
      <c r="E70" s="84">
        <v>5000</v>
      </c>
      <c r="F70" s="32" t="str">
        <f t="shared" si="5"/>
        <v>×</v>
      </c>
      <c r="G70" s="89">
        <v>1</v>
      </c>
      <c r="H70" s="90" t="s">
        <v>231</v>
      </c>
      <c r="I70" s="32" t="str">
        <f t="shared" si="6"/>
        <v>×</v>
      </c>
      <c r="J70" s="89">
        <v>3.01</v>
      </c>
      <c r="K70" s="90" t="s">
        <v>186</v>
      </c>
      <c r="L70" s="36" t="str">
        <f t="shared" si="7"/>
        <v>＝</v>
      </c>
      <c r="M70" s="35">
        <f t="shared" si="4"/>
        <v>15049.999999999998</v>
      </c>
      <c r="N70" s="77" t="s">
        <v>232</v>
      </c>
    </row>
    <row r="71" spans="1:14" x14ac:dyDescent="0.15">
      <c r="A71" s="46"/>
      <c r="B71" s="35"/>
      <c r="C71" s="96"/>
      <c r="D71" s="83"/>
      <c r="E71" s="84"/>
      <c r="F71" s="32" t="str">
        <f t="shared" si="5"/>
        <v/>
      </c>
      <c r="G71" s="89"/>
      <c r="H71" s="90"/>
      <c r="I71" s="32" t="str">
        <f t="shared" si="6"/>
        <v/>
      </c>
      <c r="J71" s="89"/>
      <c r="K71" s="90"/>
      <c r="L71" s="36" t="str">
        <f t="shared" si="7"/>
        <v/>
      </c>
      <c r="M71" s="35" t="str">
        <f t="shared" si="4"/>
        <v/>
      </c>
      <c r="N71" s="77"/>
    </row>
    <row r="72" spans="1:14" x14ac:dyDescent="0.15">
      <c r="A72" s="47"/>
      <c r="B72" s="35"/>
      <c r="C72" s="97"/>
      <c r="D72" s="86"/>
      <c r="E72" s="85"/>
      <c r="F72" s="32" t="str">
        <f t="shared" si="5"/>
        <v/>
      </c>
      <c r="G72" s="89"/>
      <c r="H72" s="90"/>
      <c r="I72" s="32" t="str">
        <f t="shared" si="6"/>
        <v/>
      </c>
      <c r="J72" s="89"/>
      <c r="K72" s="90"/>
      <c r="L72" s="37" t="str">
        <f t="shared" si="7"/>
        <v/>
      </c>
      <c r="M72" s="38" t="str">
        <f t="shared" si="4"/>
        <v/>
      </c>
      <c r="N72" s="78"/>
    </row>
    <row r="73" spans="1:14" ht="28" x14ac:dyDescent="0.15">
      <c r="A73" s="80" t="s">
        <v>208</v>
      </c>
      <c r="B73" s="31">
        <f>IF(SUM(M73:M77)=0,"",SUM(M73:M77))</f>
        <v>120000</v>
      </c>
      <c r="C73" s="96" t="s">
        <v>281</v>
      </c>
      <c r="D73" s="129" t="s">
        <v>252</v>
      </c>
      <c r="E73" s="84">
        <v>35000</v>
      </c>
      <c r="F73" s="32" t="str">
        <f t="shared" si="5"/>
        <v>×</v>
      </c>
      <c r="G73" s="87">
        <v>1</v>
      </c>
      <c r="H73" s="88" t="s">
        <v>230</v>
      </c>
      <c r="I73" s="32" t="str">
        <f t="shared" si="6"/>
        <v>×</v>
      </c>
      <c r="J73" s="87">
        <v>2</v>
      </c>
      <c r="K73" s="88" t="s">
        <v>186</v>
      </c>
      <c r="L73" s="33" t="str">
        <f t="shared" si="7"/>
        <v>＝</v>
      </c>
      <c r="M73" s="31">
        <f t="shared" si="4"/>
        <v>70000</v>
      </c>
      <c r="N73" s="77" t="s">
        <v>228</v>
      </c>
    </row>
    <row r="74" spans="1:14" x14ac:dyDescent="0.15">
      <c r="A74" s="46"/>
      <c r="B74" s="35"/>
      <c r="C74" s="96"/>
      <c r="D74" s="83"/>
      <c r="E74" s="84"/>
      <c r="F74" s="32" t="str">
        <f t="shared" si="5"/>
        <v/>
      </c>
      <c r="G74" s="89"/>
      <c r="H74" s="90"/>
      <c r="I74" s="32" t="str">
        <f t="shared" si="6"/>
        <v/>
      </c>
      <c r="J74" s="89"/>
      <c r="K74" s="90"/>
      <c r="L74" s="36" t="str">
        <f t="shared" si="7"/>
        <v/>
      </c>
      <c r="M74" s="35" t="str">
        <f t="shared" si="4"/>
        <v/>
      </c>
      <c r="N74" s="77"/>
    </row>
    <row r="75" spans="1:14" x14ac:dyDescent="0.15">
      <c r="A75" s="46"/>
      <c r="B75" s="35"/>
      <c r="C75" s="96" t="s">
        <v>280</v>
      </c>
      <c r="D75" s="83" t="s">
        <v>223</v>
      </c>
      <c r="E75" s="84">
        <v>1000</v>
      </c>
      <c r="F75" s="32" t="str">
        <f t="shared" si="5"/>
        <v>×</v>
      </c>
      <c r="G75" s="89">
        <v>1</v>
      </c>
      <c r="H75" s="90" t="s">
        <v>186</v>
      </c>
      <c r="I75" s="32" t="str">
        <f t="shared" si="6"/>
        <v>×</v>
      </c>
      <c r="J75" s="89">
        <v>50</v>
      </c>
      <c r="K75" s="90" t="s">
        <v>186</v>
      </c>
      <c r="L75" s="36" t="str">
        <f t="shared" si="7"/>
        <v>＝</v>
      </c>
      <c r="M75" s="35">
        <f t="shared" si="4"/>
        <v>50000</v>
      </c>
      <c r="N75" s="77" t="s">
        <v>218</v>
      </c>
    </row>
    <row r="76" spans="1:14" x14ac:dyDescent="0.15">
      <c r="A76" s="46"/>
      <c r="B76" s="35"/>
      <c r="C76" s="96"/>
      <c r="D76" s="83"/>
      <c r="E76" s="84"/>
      <c r="F76" s="32" t="str">
        <f t="shared" si="5"/>
        <v/>
      </c>
      <c r="G76" s="89"/>
      <c r="H76" s="90"/>
      <c r="I76" s="32" t="str">
        <f t="shared" si="6"/>
        <v/>
      </c>
      <c r="J76" s="89"/>
      <c r="K76" s="90"/>
      <c r="L76" s="36" t="str">
        <f t="shared" si="7"/>
        <v/>
      </c>
      <c r="M76" s="35" t="str">
        <f t="shared" si="4"/>
        <v/>
      </c>
      <c r="N76" s="77"/>
    </row>
    <row r="77" spans="1:14" x14ac:dyDescent="0.15">
      <c r="A77" s="46"/>
      <c r="B77" s="35"/>
      <c r="C77" s="96"/>
      <c r="D77" s="83"/>
      <c r="E77" s="84"/>
      <c r="F77" s="32" t="str">
        <f t="shared" si="5"/>
        <v/>
      </c>
      <c r="G77" s="89"/>
      <c r="H77" s="90"/>
      <c r="I77" s="32" t="str">
        <f t="shared" si="6"/>
        <v/>
      </c>
      <c r="J77" s="89"/>
      <c r="K77" s="90"/>
      <c r="L77" s="37" t="str">
        <f t="shared" si="7"/>
        <v/>
      </c>
      <c r="M77" s="38" t="str">
        <f t="shared" si="4"/>
        <v/>
      </c>
      <c r="N77" s="77"/>
    </row>
    <row r="78" spans="1:14" ht="112" x14ac:dyDescent="0.15">
      <c r="A78" s="128" t="s">
        <v>215</v>
      </c>
      <c r="B78" s="31">
        <f>IF(SUM(M78:M82)=0,"",SUM(M78:M82))</f>
        <v>300000</v>
      </c>
      <c r="C78" s="95" t="s">
        <v>282</v>
      </c>
      <c r="D78" s="81" t="s">
        <v>226</v>
      </c>
      <c r="E78" s="82">
        <v>50000</v>
      </c>
      <c r="F78" s="39" t="str">
        <f t="shared" si="5"/>
        <v>×</v>
      </c>
      <c r="G78" s="87">
        <v>1</v>
      </c>
      <c r="H78" s="88" t="s">
        <v>214</v>
      </c>
      <c r="I78" s="39" t="str">
        <f t="shared" si="6"/>
        <v>×</v>
      </c>
      <c r="J78" s="87">
        <v>6</v>
      </c>
      <c r="K78" s="88" t="s">
        <v>186</v>
      </c>
      <c r="L78" s="33" t="str">
        <f t="shared" si="7"/>
        <v>＝</v>
      </c>
      <c r="M78" s="31">
        <f t="shared" si="4"/>
        <v>300000</v>
      </c>
      <c r="N78" s="136" t="s">
        <v>275</v>
      </c>
    </row>
    <row r="79" spans="1:14" x14ac:dyDescent="0.15">
      <c r="A79" s="46"/>
      <c r="B79" s="35"/>
      <c r="C79" s="96"/>
      <c r="D79" s="83"/>
      <c r="E79" s="84"/>
      <c r="F79" s="32" t="str">
        <f t="shared" si="5"/>
        <v/>
      </c>
      <c r="G79" s="89"/>
      <c r="H79" s="90"/>
      <c r="I79" s="32" t="str">
        <f t="shared" si="6"/>
        <v/>
      </c>
      <c r="J79" s="89"/>
      <c r="K79" s="90"/>
      <c r="L79" s="36" t="str">
        <f t="shared" si="7"/>
        <v/>
      </c>
      <c r="M79" s="35" t="str">
        <f t="shared" si="4"/>
        <v/>
      </c>
      <c r="N79" s="77"/>
    </row>
    <row r="80" spans="1:14" x14ac:dyDescent="0.15">
      <c r="A80" s="46"/>
      <c r="B80" s="35"/>
      <c r="C80" s="96"/>
      <c r="D80" s="83"/>
      <c r="E80" s="84"/>
      <c r="F80" s="32" t="str">
        <f t="shared" si="5"/>
        <v/>
      </c>
      <c r="G80" s="89"/>
      <c r="H80" s="90"/>
      <c r="I80" s="32" t="str">
        <f t="shared" si="6"/>
        <v/>
      </c>
      <c r="J80" s="89"/>
      <c r="K80" s="90"/>
      <c r="L80" s="36" t="str">
        <f t="shared" si="7"/>
        <v/>
      </c>
      <c r="M80" s="35" t="str">
        <f t="shared" si="4"/>
        <v/>
      </c>
      <c r="N80" s="77"/>
    </row>
    <row r="81" spans="1:14" x14ac:dyDescent="0.15">
      <c r="A81" s="46"/>
      <c r="B81" s="35"/>
      <c r="C81" s="96"/>
      <c r="D81" s="83"/>
      <c r="E81" s="84"/>
      <c r="F81" s="32" t="str">
        <f t="shared" si="5"/>
        <v/>
      </c>
      <c r="G81" s="89"/>
      <c r="H81" s="90"/>
      <c r="I81" s="32" t="str">
        <f t="shared" si="6"/>
        <v/>
      </c>
      <c r="J81" s="89"/>
      <c r="K81" s="90"/>
      <c r="L81" s="36" t="str">
        <f t="shared" si="7"/>
        <v/>
      </c>
      <c r="M81" s="35" t="str">
        <f t="shared" si="4"/>
        <v/>
      </c>
      <c r="N81" s="77"/>
    </row>
    <row r="82" spans="1:14" x14ac:dyDescent="0.15">
      <c r="A82" s="47"/>
      <c r="B82" s="35"/>
      <c r="C82" s="97"/>
      <c r="D82" s="86"/>
      <c r="E82" s="85"/>
      <c r="F82" s="40" t="str">
        <f t="shared" si="5"/>
        <v/>
      </c>
      <c r="G82" s="89"/>
      <c r="H82" s="90"/>
      <c r="I82" s="40" t="str">
        <f t="shared" si="6"/>
        <v/>
      </c>
      <c r="J82" s="89"/>
      <c r="K82" s="90"/>
      <c r="L82" s="37" t="str">
        <f t="shared" si="7"/>
        <v/>
      </c>
      <c r="M82" s="38" t="str">
        <f t="shared" si="4"/>
        <v/>
      </c>
      <c r="N82" s="78"/>
    </row>
    <row r="83" spans="1:14" x14ac:dyDescent="0.15">
      <c r="A83" s="79" t="s">
        <v>211</v>
      </c>
      <c r="B83" s="31">
        <f>IF(SUM(M83:M87)=0,"",SUM(M83:M87))</f>
        <v>11610</v>
      </c>
      <c r="C83" s="95" t="s">
        <v>165</v>
      </c>
      <c r="D83" s="130" t="s">
        <v>213</v>
      </c>
      <c r="E83" s="84">
        <v>27000</v>
      </c>
      <c r="F83" s="32" t="str">
        <f t="shared" si="5"/>
        <v>×</v>
      </c>
      <c r="G83" s="87">
        <v>1</v>
      </c>
      <c r="H83" s="88"/>
      <c r="I83" s="32" t="str">
        <f t="shared" si="6"/>
        <v>×</v>
      </c>
      <c r="J83" s="87">
        <v>0.43</v>
      </c>
      <c r="K83" s="88"/>
      <c r="L83" s="33" t="str">
        <f t="shared" si="7"/>
        <v>＝</v>
      </c>
      <c r="M83" s="31">
        <f t="shared" si="4"/>
        <v>11610</v>
      </c>
      <c r="N83" s="76" t="s">
        <v>216</v>
      </c>
    </row>
    <row r="84" spans="1:14" x14ac:dyDescent="0.15">
      <c r="A84" s="46"/>
      <c r="B84" s="35"/>
      <c r="C84" s="96"/>
      <c r="D84" s="83"/>
      <c r="E84" s="84"/>
      <c r="F84" s="32" t="str">
        <f t="shared" si="5"/>
        <v/>
      </c>
      <c r="G84" s="89"/>
      <c r="H84" s="90"/>
      <c r="I84" s="32" t="str">
        <f t="shared" si="6"/>
        <v/>
      </c>
      <c r="J84" s="89"/>
      <c r="K84" s="90"/>
      <c r="L84" s="36" t="str">
        <f t="shared" si="7"/>
        <v/>
      </c>
      <c r="M84" s="35" t="str">
        <f t="shared" si="4"/>
        <v/>
      </c>
      <c r="N84" s="77"/>
    </row>
    <row r="85" spans="1:14" x14ac:dyDescent="0.15">
      <c r="A85" s="46"/>
      <c r="B85" s="35"/>
      <c r="C85" s="96"/>
      <c r="D85" s="83"/>
      <c r="E85" s="84"/>
      <c r="F85" s="32" t="str">
        <f t="shared" si="5"/>
        <v/>
      </c>
      <c r="G85" s="89"/>
      <c r="H85" s="90"/>
      <c r="I85" s="32" t="str">
        <f t="shared" si="6"/>
        <v/>
      </c>
      <c r="J85" s="89"/>
      <c r="K85" s="90"/>
      <c r="L85" s="36" t="str">
        <f t="shared" si="7"/>
        <v/>
      </c>
      <c r="M85" s="35" t="str">
        <f t="shared" si="4"/>
        <v/>
      </c>
      <c r="N85" s="77"/>
    </row>
    <row r="86" spans="1:14" x14ac:dyDescent="0.15">
      <c r="A86" s="46"/>
      <c r="B86" s="35"/>
      <c r="C86" s="96"/>
      <c r="D86" s="83"/>
      <c r="E86" s="84"/>
      <c r="F86" s="32" t="str">
        <f t="shared" si="5"/>
        <v/>
      </c>
      <c r="G86" s="89"/>
      <c r="H86" s="90"/>
      <c r="I86" s="32" t="str">
        <f t="shared" si="6"/>
        <v/>
      </c>
      <c r="J86" s="89"/>
      <c r="K86" s="90"/>
      <c r="L86" s="36" t="str">
        <f t="shared" si="7"/>
        <v/>
      </c>
      <c r="M86" s="35" t="str">
        <f t="shared" si="4"/>
        <v/>
      </c>
      <c r="N86" s="77"/>
    </row>
    <row r="87" spans="1:14" x14ac:dyDescent="0.15">
      <c r="A87" s="47"/>
      <c r="B87" s="35"/>
      <c r="C87" s="97"/>
      <c r="D87" s="86"/>
      <c r="E87" s="84"/>
      <c r="F87" s="32" t="str">
        <f t="shared" si="5"/>
        <v/>
      </c>
      <c r="G87" s="89"/>
      <c r="H87" s="90"/>
      <c r="I87" s="32" t="str">
        <f t="shared" si="6"/>
        <v/>
      </c>
      <c r="J87" s="89"/>
      <c r="K87" s="90"/>
      <c r="L87" s="37" t="str">
        <f t="shared" si="7"/>
        <v/>
      </c>
      <c r="M87" s="38" t="str">
        <f t="shared" si="4"/>
        <v/>
      </c>
      <c r="N87" s="78"/>
    </row>
    <row r="88" spans="1:14" ht="28" x14ac:dyDescent="0.15">
      <c r="A88" s="128" t="s">
        <v>212</v>
      </c>
      <c r="B88" s="31">
        <f>IF(SUM(M88:M92)=0,"",SUM(M88:M92))</f>
        <v>43000</v>
      </c>
      <c r="C88" s="95" t="s">
        <v>165</v>
      </c>
      <c r="D88" s="129" t="s">
        <v>224</v>
      </c>
      <c r="E88" s="82">
        <v>5000</v>
      </c>
      <c r="F88" s="32" t="str">
        <f t="shared" si="5"/>
        <v>×</v>
      </c>
      <c r="G88" s="87">
        <v>1</v>
      </c>
      <c r="H88" s="88" t="s">
        <v>184</v>
      </c>
      <c r="I88" s="32" t="str">
        <f t="shared" si="6"/>
        <v>×</v>
      </c>
      <c r="J88" s="87">
        <v>8.6</v>
      </c>
      <c r="K88" s="88" t="s">
        <v>225</v>
      </c>
      <c r="L88" s="33" t="str">
        <f t="shared" si="7"/>
        <v>＝</v>
      </c>
      <c r="M88" s="31">
        <f t="shared" si="4"/>
        <v>43000</v>
      </c>
      <c r="N88" s="76" t="s">
        <v>227</v>
      </c>
    </row>
    <row r="89" spans="1:14" x14ac:dyDescent="0.15">
      <c r="A89" s="46"/>
      <c r="B89" s="35"/>
      <c r="C89" s="96"/>
      <c r="D89" s="83"/>
      <c r="E89" s="84"/>
      <c r="F89" s="32" t="str">
        <f t="shared" si="5"/>
        <v/>
      </c>
      <c r="G89" s="89"/>
      <c r="H89" s="90"/>
      <c r="I89" s="32" t="str">
        <f t="shared" si="6"/>
        <v/>
      </c>
      <c r="J89" s="89"/>
      <c r="K89" s="90"/>
      <c r="L89" s="36" t="str">
        <f t="shared" si="7"/>
        <v/>
      </c>
      <c r="M89" s="35" t="str">
        <f t="shared" si="4"/>
        <v/>
      </c>
      <c r="N89" s="77"/>
    </row>
    <row r="90" spans="1:14" x14ac:dyDescent="0.15">
      <c r="A90" s="46"/>
      <c r="B90" s="35"/>
      <c r="C90" s="96"/>
      <c r="D90" s="83"/>
      <c r="E90" s="84"/>
      <c r="F90" s="32" t="str">
        <f t="shared" si="5"/>
        <v/>
      </c>
      <c r="G90" s="89"/>
      <c r="H90" s="90"/>
      <c r="I90" s="32" t="str">
        <f t="shared" si="6"/>
        <v/>
      </c>
      <c r="J90" s="89"/>
      <c r="K90" s="90"/>
      <c r="L90" s="36" t="str">
        <f t="shared" si="7"/>
        <v/>
      </c>
      <c r="M90" s="35" t="str">
        <f t="shared" si="4"/>
        <v/>
      </c>
      <c r="N90" s="77"/>
    </row>
    <row r="91" spans="1:14" x14ac:dyDescent="0.15">
      <c r="A91" s="46"/>
      <c r="B91" s="35"/>
      <c r="C91" s="96"/>
      <c r="D91" s="83"/>
      <c r="E91" s="84"/>
      <c r="F91" s="32" t="str">
        <f t="shared" si="5"/>
        <v/>
      </c>
      <c r="G91" s="89"/>
      <c r="H91" s="90"/>
      <c r="I91" s="32" t="str">
        <f t="shared" si="6"/>
        <v/>
      </c>
      <c r="J91" s="89"/>
      <c r="K91" s="90"/>
      <c r="L91" s="36" t="str">
        <f t="shared" si="7"/>
        <v/>
      </c>
      <c r="M91" s="35" t="str">
        <f t="shared" si="4"/>
        <v/>
      </c>
      <c r="N91" s="77"/>
    </row>
    <row r="92" spans="1:14" x14ac:dyDescent="0.15">
      <c r="A92" s="47"/>
      <c r="B92" s="35"/>
      <c r="C92" s="97"/>
      <c r="D92" s="86"/>
      <c r="E92" s="85"/>
      <c r="F92" s="32" t="str">
        <f t="shared" si="5"/>
        <v/>
      </c>
      <c r="G92" s="89"/>
      <c r="H92" s="90"/>
      <c r="I92" s="32" t="str">
        <f t="shared" si="6"/>
        <v/>
      </c>
      <c r="J92" s="89"/>
      <c r="K92" s="90"/>
      <c r="L92" s="37" t="str">
        <f t="shared" si="7"/>
        <v/>
      </c>
      <c r="M92" s="38" t="str">
        <f t="shared" si="4"/>
        <v/>
      </c>
      <c r="N92" s="78"/>
    </row>
    <row r="93" spans="1:14" x14ac:dyDescent="0.15">
      <c r="A93" s="79"/>
      <c r="B93" s="31" t="str">
        <f>IF(SUM(M93:M97)=0,"",SUM(M93:M97))</f>
        <v/>
      </c>
      <c r="C93" s="95"/>
      <c r="D93" s="81"/>
      <c r="E93" s="82"/>
      <c r="F93" s="39" t="str">
        <f t="shared" si="5"/>
        <v/>
      </c>
      <c r="G93" s="87"/>
      <c r="H93" s="88"/>
      <c r="I93" s="39" t="str">
        <f t="shared" si="6"/>
        <v/>
      </c>
      <c r="J93" s="87"/>
      <c r="K93" s="88"/>
      <c r="L93" s="33" t="str">
        <f t="shared" si="7"/>
        <v/>
      </c>
      <c r="M93" s="31" t="str">
        <f t="shared" si="4"/>
        <v/>
      </c>
      <c r="N93" s="76"/>
    </row>
    <row r="94" spans="1:14" x14ac:dyDescent="0.15">
      <c r="A94" s="46"/>
      <c r="B94" s="35"/>
      <c r="C94" s="96"/>
      <c r="D94" s="83"/>
      <c r="E94" s="84"/>
      <c r="F94" s="32" t="str">
        <f t="shared" si="5"/>
        <v/>
      </c>
      <c r="G94" s="89"/>
      <c r="H94" s="90"/>
      <c r="I94" s="32" t="str">
        <f t="shared" si="6"/>
        <v/>
      </c>
      <c r="J94" s="89"/>
      <c r="K94" s="90"/>
      <c r="L94" s="36" t="str">
        <f t="shared" si="7"/>
        <v/>
      </c>
      <c r="M94" s="35" t="str">
        <f t="shared" si="4"/>
        <v/>
      </c>
      <c r="N94" s="77"/>
    </row>
    <row r="95" spans="1:14" x14ac:dyDescent="0.15">
      <c r="A95" s="46"/>
      <c r="B95" s="35"/>
      <c r="C95" s="96"/>
      <c r="D95" s="83"/>
      <c r="E95" s="84"/>
      <c r="F95" s="32" t="str">
        <f t="shared" si="5"/>
        <v/>
      </c>
      <c r="G95" s="89"/>
      <c r="H95" s="90"/>
      <c r="I95" s="32" t="str">
        <f t="shared" si="6"/>
        <v/>
      </c>
      <c r="J95" s="89"/>
      <c r="K95" s="90"/>
      <c r="L95" s="36" t="str">
        <f t="shared" si="7"/>
        <v/>
      </c>
      <c r="M95" s="35" t="str">
        <f t="shared" si="4"/>
        <v/>
      </c>
      <c r="N95" s="77"/>
    </row>
    <row r="96" spans="1:14" x14ac:dyDescent="0.15">
      <c r="A96" s="46"/>
      <c r="B96" s="35"/>
      <c r="C96" s="96"/>
      <c r="D96" s="83"/>
      <c r="E96" s="84"/>
      <c r="F96" s="32" t="str">
        <f t="shared" si="5"/>
        <v/>
      </c>
      <c r="G96" s="89"/>
      <c r="H96" s="90"/>
      <c r="I96" s="32" t="str">
        <f t="shared" si="6"/>
        <v/>
      </c>
      <c r="J96" s="89"/>
      <c r="K96" s="90"/>
      <c r="L96" s="36" t="str">
        <f t="shared" si="7"/>
        <v/>
      </c>
      <c r="M96" s="35" t="str">
        <f t="shared" si="4"/>
        <v/>
      </c>
      <c r="N96" s="77"/>
    </row>
    <row r="97" spans="1:14" ht="12" customHeight="1" x14ac:dyDescent="0.15">
      <c r="A97" s="47"/>
      <c r="B97" s="35"/>
      <c r="C97" s="97"/>
      <c r="D97" s="86"/>
      <c r="E97" s="85"/>
      <c r="F97" s="40" t="str">
        <f t="shared" si="5"/>
        <v/>
      </c>
      <c r="G97" s="89"/>
      <c r="H97" s="90"/>
      <c r="I97" s="40" t="str">
        <f t="shared" si="6"/>
        <v/>
      </c>
      <c r="J97" s="89"/>
      <c r="K97" s="90"/>
      <c r="L97" s="37" t="str">
        <f t="shared" si="7"/>
        <v/>
      </c>
      <c r="M97" s="38" t="str">
        <f t="shared" si="4"/>
        <v/>
      </c>
      <c r="N97" s="78"/>
    </row>
    <row r="98" spans="1:14" x14ac:dyDescent="0.15">
      <c r="A98" s="79"/>
      <c r="B98" s="31" t="str">
        <f>IF(SUM(M98:M102)=0,"",SUM(M98:M102))</f>
        <v/>
      </c>
      <c r="C98" s="95"/>
      <c r="D98" s="81"/>
      <c r="E98" s="84"/>
      <c r="F98" s="32" t="str">
        <f t="shared" si="5"/>
        <v/>
      </c>
      <c r="G98" s="87"/>
      <c r="H98" s="88"/>
      <c r="I98" s="32" t="str">
        <f t="shared" si="6"/>
        <v/>
      </c>
      <c r="J98" s="87"/>
      <c r="K98" s="88"/>
      <c r="L98" s="33" t="str">
        <f t="shared" si="7"/>
        <v/>
      </c>
      <c r="M98" s="31" t="str">
        <f t="shared" si="4"/>
        <v/>
      </c>
      <c r="N98" s="76"/>
    </row>
    <row r="99" spans="1:14" x14ac:dyDescent="0.15">
      <c r="A99" s="46"/>
      <c r="B99" s="35"/>
      <c r="C99" s="96"/>
      <c r="D99" s="83"/>
      <c r="E99" s="84"/>
      <c r="F99" s="32" t="str">
        <f t="shared" si="5"/>
        <v/>
      </c>
      <c r="G99" s="89"/>
      <c r="H99" s="90"/>
      <c r="I99" s="32" t="str">
        <f t="shared" si="6"/>
        <v/>
      </c>
      <c r="J99" s="89"/>
      <c r="K99" s="90"/>
      <c r="L99" s="36" t="str">
        <f t="shared" si="7"/>
        <v/>
      </c>
      <c r="M99" s="35" t="str">
        <f t="shared" si="4"/>
        <v/>
      </c>
      <c r="N99" s="77"/>
    </row>
    <row r="100" spans="1:14" x14ac:dyDescent="0.15">
      <c r="A100" s="46"/>
      <c r="B100" s="35"/>
      <c r="C100" s="96"/>
      <c r="D100" s="83"/>
      <c r="E100" s="84"/>
      <c r="F100" s="32" t="str">
        <f t="shared" si="5"/>
        <v/>
      </c>
      <c r="G100" s="89"/>
      <c r="H100" s="90"/>
      <c r="I100" s="32" t="str">
        <f t="shared" si="6"/>
        <v/>
      </c>
      <c r="J100" s="89"/>
      <c r="K100" s="90"/>
      <c r="L100" s="36" t="str">
        <f t="shared" si="7"/>
        <v/>
      </c>
      <c r="M100" s="35" t="str">
        <f t="shared" si="4"/>
        <v/>
      </c>
      <c r="N100" s="77"/>
    </row>
    <row r="101" spans="1:14" x14ac:dyDescent="0.15">
      <c r="A101" s="46"/>
      <c r="B101" s="35"/>
      <c r="C101" s="96"/>
      <c r="D101" s="83"/>
      <c r="E101" s="84"/>
      <c r="F101" s="32" t="str">
        <f t="shared" si="5"/>
        <v/>
      </c>
      <c r="G101" s="89"/>
      <c r="H101" s="90"/>
      <c r="I101" s="32" t="str">
        <f t="shared" si="6"/>
        <v/>
      </c>
      <c r="J101" s="89"/>
      <c r="K101" s="90"/>
      <c r="L101" s="36" t="str">
        <f t="shared" si="7"/>
        <v/>
      </c>
      <c r="M101" s="35" t="str">
        <f t="shared" si="4"/>
        <v/>
      </c>
      <c r="N101" s="77"/>
    </row>
    <row r="102" spans="1:14" ht="12" customHeight="1" x14ac:dyDescent="0.15">
      <c r="A102" s="47"/>
      <c r="B102" s="35"/>
      <c r="C102" s="97"/>
      <c r="D102" s="86"/>
      <c r="E102" s="84"/>
      <c r="F102" s="32" t="str">
        <f t="shared" si="5"/>
        <v/>
      </c>
      <c r="G102" s="89"/>
      <c r="H102" s="90"/>
      <c r="I102" s="32" t="str">
        <f t="shared" si="6"/>
        <v/>
      </c>
      <c r="J102" s="89"/>
      <c r="K102" s="90"/>
      <c r="L102" s="37" t="str">
        <f t="shared" si="7"/>
        <v/>
      </c>
      <c r="M102" s="38" t="str">
        <f t="shared" si="4"/>
        <v/>
      </c>
      <c r="N102" s="78"/>
    </row>
    <row r="103" spans="1:14" x14ac:dyDescent="0.15">
      <c r="A103" s="181" t="s">
        <v>18</v>
      </c>
      <c r="B103" s="181"/>
      <c r="C103" s="181"/>
      <c r="D103" s="181"/>
      <c r="E103" s="181"/>
      <c r="F103" s="181"/>
      <c r="G103" s="181"/>
      <c r="H103" s="181"/>
      <c r="I103" s="181"/>
      <c r="J103" s="181"/>
      <c r="K103" s="181"/>
      <c r="L103" s="181"/>
      <c r="M103" s="42">
        <f>IF(SUM(M43:M102)=SUM(B43:B102),SUM(M43:M102),"ERROR：費目合計と小計が一致していません")</f>
        <v>1526149</v>
      </c>
      <c r="N103" s="9" t="s">
        <v>20</v>
      </c>
    </row>
    <row r="104" spans="1:14" ht="13" customHeight="1" x14ac:dyDescent="0.15">
      <c r="A104" s="43"/>
      <c r="B104" s="151" t="s">
        <v>25</v>
      </c>
      <c r="C104" s="151"/>
      <c r="D104" s="151"/>
      <c r="E104" s="151"/>
      <c r="F104" s="151"/>
      <c r="G104" s="151"/>
      <c r="H104" s="151"/>
      <c r="I104" s="151"/>
      <c r="J104" s="151"/>
      <c r="K104" s="151"/>
      <c r="L104" s="152"/>
      <c r="M104" s="42">
        <f>M105-M103</f>
        <v>-6149</v>
      </c>
      <c r="N104" s="9" t="s">
        <v>20</v>
      </c>
    </row>
    <row r="105" spans="1:14" ht="13" customHeight="1" x14ac:dyDescent="0.15">
      <c r="A105" s="156" t="s">
        <v>21</v>
      </c>
      <c r="B105" s="157"/>
      <c r="C105" s="157"/>
      <c r="D105" s="157"/>
      <c r="E105" s="157"/>
      <c r="F105" s="157"/>
      <c r="G105" s="157"/>
      <c r="H105" s="157"/>
      <c r="I105" s="157"/>
      <c r="J105" s="157"/>
      <c r="K105" s="157"/>
      <c r="L105" s="158"/>
      <c r="M105" s="44">
        <f>ROUNDDOWN(M103,-4)</f>
        <v>1520000</v>
      </c>
      <c r="N105" s="10" t="s">
        <v>20</v>
      </c>
    </row>
    <row r="106" spans="1:14" ht="4.75" customHeight="1" x14ac:dyDescent="0.15"/>
    <row r="107" spans="1:14" ht="19" x14ac:dyDescent="0.15">
      <c r="A107" s="29" t="s">
        <v>57</v>
      </c>
      <c r="B107" s="23"/>
      <c r="C107" s="23"/>
      <c r="D107" s="23"/>
      <c r="E107" s="23"/>
      <c r="F107" s="28"/>
      <c r="G107" s="23"/>
      <c r="H107" s="23"/>
      <c r="I107" s="23"/>
      <c r="J107" s="23"/>
      <c r="K107" s="23"/>
      <c r="L107" s="28"/>
    </row>
    <row r="108" spans="1:14" ht="76" x14ac:dyDescent="0.15">
      <c r="A108" s="24" t="s">
        <v>97</v>
      </c>
      <c r="B108" s="24" t="s">
        <v>96</v>
      </c>
      <c r="C108" s="24" t="s">
        <v>102</v>
      </c>
      <c r="D108" s="213" t="s">
        <v>37</v>
      </c>
      <c r="E108" s="213"/>
      <c r="F108" s="213"/>
      <c r="G108" s="213" t="s">
        <v>38</v>
      </c>
      <c r="H108" s="213"/>
      <c r="I108" s="213"/>
      <c r="J108" s="213"/>
      <c r="K108" s="213"/>
      <c r="L108" s="213"/>
      <c r="M108" s="213"/>
      <c r="N108" s="213"/>
    </row>
    <row r="109" spans="1:14" ht="22" customHeight="1" x14ac:dyDescent="0.15">
      <c r="A109" s="139" t="s">
        <v>249</v>
      </c>
      <c r="B109" s="141" t="s">
        <v>250</v>
      </c>
      <c r="C109" s="92"/>
      <c r="D109" s="194"/>
      <c r="E109" s="195"/>
      <c r="F109" s="196"/>
      <c r="G109" s="200"/>
      <c r="H109" s="200"/>
      <c r="I109" s="200"/>
      <c r="J109" s="200"/>
      <c r="K109" s="200"/>
      <c r="L109" s="200"/>
      <c r="M109" s="200"/>
      <c r="N109" s="200"/>
    </row>
    <row r="110" spans="1:14" ht="22" customHeight="1" x14ac:dyDescent="0.15">
      <c r="A110" s="139" t="s">
        <v>253</v>
      </c>
      <c r="B110" s="92" t="s">
        <v>246</v>
      </c>
      <c r="C110" s="92" t="s">
        <v>188</v>
      </c>
      <c r="D110" s="197" t="s">
        <v>247</v>
      </c>
      <c r="E110" s="198"/>
      <c r="F110" s="199"/>
      <c r="G110" s="230" t="s">
        <v>248</v>
      </c>
      <c r="H110" s="230"/>
      <c r="I110" s="230"/>
      <c r="J110" s="230"/>
      <c r="K110" s="230"/>
      <c r="L110" s="230"/>
      <c r="M110" s="230"/>
      <c r="N110" s="230"/>
    </row>
    <row r="111" spans="1:14" ht="22" customHeight="1" x14ac:dyDescent="0.15">
      <c r="A111" s="139" t="s">
        <v>253</v>
      </c>
      <c r="B111" s="141" t="s">
        <v>254</v>
      </c>
      <c r="C111" s="92"/>
      <c r="D111" s="197"/>
      <c r="E111" s="198"/>
      <c r="F111" s="199"/>
      <c r="G111" s="200"/>
      <c r="H111" s="200"/>
      <c r="I111" s="200"/>
      <c r="J111" s="200"/>
      <c r="K111" s="200"/>
      <c r="L111" s="200"/>
      <c r="M111" s="200"/>
      <c r="N111" s="200"/>
    </row>
    <row r="112" spans="1:14" ht="22" customHeight="1" x14ac:dyDescent="0.15">
      <c r="A112" s="139" t="s">
        <v>253</v>
      </c>
      <c r="B112" s="141" t="s">
        <v>255</v>
      </c>
      <c r="C112" s="92"/>
      <c r="D112" s="197"/>
      <c r="E112" s="198"/>
      <c r="F112" s="199"/>
      <c r="G112" s="200"/>
      <c r="H112" s="200"/>
      <c r="I112" s="200"/>
      <c r="J112" s="200"/>
      <c r="K112" s="200"/>
      <c r="L112" s="200"/>
      <c r="M112" s="200"/>
      <c r="N112" s="200"/>
    </row>
    <row r="113" spans="1:14" ht="22" customHeight="1" x14ac:dyDescent="0.15">
      <c r="A113" s="139" t="s">
        <v>253</v>
      </c>
      <c r="B113" s="141" t="s">
        <v>254</v>
      </c>
      <c r="C113" s="92"/>
      <c r="D113" s="197"/>
      <c r="E113" s="198"/>
      <c r="F113" s="199"/>
      <c r="G113" s="210"/>
      <c r="H113" s="211"/>
      <c r="I113" s="211"/>
      <c r="J113" s="211"/>
      <c r="K113" s="211"/>
      <c r="L113" s="211"/>
      <c r="M113" s="211"/>
      <c r="N113" s="212"/>
    </row>
    <row r="114" spans="1:14" ht="22" customHeight="1" x14ac:dyDescent="0.15">
      <c r="A114" s="139" t="s">
        <v>249</v>
      </c>
      <c r="B114" s="141" t="s">
        <v>250</v>
      </c>
      <c r="C114" s="92" t="s">
        <v>187</v>
      </c>
      <c r="D114" s="197" t="s">
        <v>260</v>
      </c>
      <c r="E114" s="198"/>
      <c r="F114" s="199"/>
      <c r="G114" s="200" t="s">
        <v>256</v>
      </c>
      <c r="H114" s="200"/>
      <c r="I114" s="200"/>
      <c r="J114" s="200"/>
      <c r="K114" s="200"/>
      <c r="L114" s="200"/>
      <c r="M114" s="200"/>
      <c r="N114" s="200"/>
    </row>
    <row r="115" spans="1:14" ht="22" customHeight="1" x14ac:dyDescent="0.15">
      <c r="A115" s="140" t="s">
        <v>244</v>
      </c>
      <c r="B115" s="140" t="s">
        <v>237</v>
      </c>
      <c r="C115" s="138" t="s">
        <v>235</v>
      </c>
      <c r="D115" s="205" t="s">
        <v>240</v>
      </c>
      <c r="E115" s="206"/>
      <c r="F115" s="207"/>
      <c r="G115" s="209" t="s">
        <v>241</v>
      </c>
      <c r="H115" s="209"/>
      <c r="I115" s="209"/>
      <c r="J115" s="209"/>
      <c r="K115" s="209"/>
      <c r="L115" s="209"/>
      <c r="M115" s="209"/>
      <c r="N115" s="209"/>
    </row>
    <row r="116" spans="1:14" ht="22" customHeight="1" x14ac:dyDescent="0.15">
      <c r="A116" s="140" t="s">
        <v>245</v>
      </c>
      <c r="B116" s="140" t="s">
        <v>234</v>
      </c>
      <c r="C116" s="138" t="s">
        <v>251</v>
      </c>
      <c r="D116" s="205" t="s">
        <v>236</v>
      </c>
      <c r="E116" s="206"/>
      <c r="F116" s="207"/>
      <c r="G116" s="201" t="s">
        <v>276</v>
      </c>
      <c r="H116" s="201"/>
      <c r="I116" s="201"/>
      <c r="J116" s="201"/>
      <c r="K116" s="201"/>
      <c r="L116" s="201"/>
      <c r="M116" s="201"/>
      <c r="N116" s="201"/>
    </row>
    <row r="117" spans="1:14" ht="22" customHeight="1" x14ac:dyDescent="0.15">
      <c r="A117" s="140" t="s">
        <v>244</v>
      </c>
      <c r="B117" s="140" t="s">
        <v>237</v>
      </c>
      <c r="C117" s="138" t="s">
        <v>235</v>
      </c>
      <c r="D117" s="205" t="s">
        <v>238</v>
      </c>
      <c r="E117" s="206"/>
      <c r="F117" s="207"/>
      <c r="G117" s="209" t="s">
        <v>257</v>
      </c>
      <c r="H117" s="209"/>
      <c r="I117" s="209"/>
      <c r="J117" s="209"/>
      <c r="K117" s="209"/>
      <c r="L117" s="209"/>
      <c r="M117" s="209"/>
      <c r="N117" s="209"/>
    </row>
    <row r="118" spans="1:14" ht="22" customHeight="1" x14ac:dyDescent="0.15">
      <c r="A118" s="140" t="s">
        <v>244</v>
      </c>
      <c r="B118" s="140" t="s">
        <v>258</v>
      </c>
      <c r="C118" s="138" t="s">
        <v>259</v>
      </c>
      <c r="D118" s="205" t="s">
        <v>262</v>
      </c>
      <c r="E118" s="206"/>
      <c r="F118" s="207"/>
      <c r="G118" s="208" t="s">
        <v>261</v>
      </c>
      <c r="H118" s="208"/>
      <c r="I118" s="208"/>
      <c r="J118" s="208"/>
      <c r="K118" s="208"/>
      <c r="L118" s="208"/>
      <c r="M118" s="208"/>
      <c r="N118" s="208"/>
    </row>
    <row r="119" spans="1:14" ht="22" customHeight="1" x14ac:dyDescent="0.15">
      <c r="A119" s="140" t="s">
        <v>244</v>
      </c>
      <c r="B119" s="140" t="s">
        <v>237</v>
      </c>
      <c r="C119" s="138" t="s">
        <v>235</v>
      </c>
      <c r="D119" s="205" t="s">
        <v>13</v>
      </c>
      <c r="E119" s="206"/>
      <c r="F119" s="207"/>
      <c r="G119" s="209" t="s">
        <v>239</v>
      </c>
      <c r="H119" s="209"/>
      <c r="I119" s="209"/>
      <c r="J119" s="209"/>
      <c r="K119" s="209"/>
      <c r="L119" s="209"/>
      <c r="M119" s="209"/>
      <c r="N119" s="209"/>
    </row>
    <row r="120" spans="1:14" ht="22" customHeight="1" x14ac:dyDescent="0.15">
      <c r="A120" s="140" t="s">
        <v>244</v>
      </c>
      <c r="B120" s="140" t="s">
        <v>237</v>
      </c>
      <c r="C120" s="138" t="s">
        <v>235</v>
      </c>
      <c r="D120" s="205" t="s">
        <v>242</v>
      </c>
      <c r="E120" s="206"/>
      <c r="F120" s="207"/>
      <c r="G120" s="208" t="s">
        <v>243</v>
      </c>
      <c r="H120" s="208"/>
      <c r="I120" s="208"/>
      <c r="J120" s="208"/>
      <c r="K120" s="208"/>
      <c r="L120" s="208"/>
      <c r="M120" s="208"/>
      <c r="N120" s="208"/>
    </row>
    <row r="121" spans="1:14" ht="22" customHeight="1" x14ac:dyDescent="0.15">
      <c r="A121" s="140"/>
      <c r="B121" s="140"/>
      <c r="C121" s="138"/>
      <c r="D121" s="205"/>
      <c r="E121" s="206"/>
      <c r="F121" s="207"/>
      <c r="G121" s="208"/>
      <c r="H121" s="208"/>
      <c r="I121" s="208"/>
      <c r="J121" s="208"/>
      <c r="K121" s="208"/>
      <c r="L121" s="208"/>
      <c r="M121" s="208"/>
      <c r="N121" s="208"/>
    </row>
    <row r="122" spans="1:14" ht="22" customHeight="1" x14ac:dyDescent="0.15">
      <c r="A122" s="91"/>
      <c r="B122" s="92"/>
      <c r="C122" s="92"/>
      <c r="D122" s="202"/>
      <c r="E122" s="203"/>
      <c r="F122" s="204"/>
      <c r="G122" s="193"/>
      <c r="H122" s="193"/>
      <c r="I122" s="193"/>
      <c r="J122" s="193"/>
      <c r="K122" s="193"/>
      <c r="L122" s="193"/>
      <c r="M122" s="193"/>
      <c r="N122" s="193"/>
    </row>
  </sheetData>
  <sheetProtection sheet="1" objects="1" scenarios="1" formatCells="0" formatColumns="0" formatRows="0" insertRows="0" deleteRows="0" sort="0"/>
  <mergeCells count="104">
    <mergeCell ref="I32:K32"/>
    <mergeCell ref="I33:K33"/>
    <mergeCell ref="I36:K36"/>
    <mergeCell ref="B1:N1"/>
    <mergeCell ref="B2:N2"/>
    <mergeCell ref="A4:C4"/>
    <mergeCell ref="A5:C5"/>
    <mergeCell ref="D5:N5"/>
    <mergeCell ref="D4:N4"/>
    <mergeCell ref="A28:C28"/>
    <mergeCell ref="B15:C15"/>
    <mergeCell ref="B17:C17"/>
    <mergeCell ref="E20:N20"/>
    <mergeCell ref="E16:N16"/>
    <mergeCell ref="E15:N15"/>
    <mergeCell ref="E17:N17"/>
    <mergeCell ref="E18:N18"/>
    <mergeCell ref="B19:C19"/>
    <mergeCell ref="B20:C20"/>
    <mergeCell ref="E10:N10"/>
    <mergeCell ref="E12:N12"/>
    <mergeCell ref="E13:N13"/>
    <mergeCell ref="E14:N14"/>
    <mergeCell ref="B16:C16"/>
    <mergeCell ref="B18:C18"/>
    <mergeCell ref="B21:C21"/>
    <mergeCell ref="E19:N19"/>
    <mergeCell ref="B10:C10"/>
    <mergeCell ref="B11:C11"/>
    <mergeCell ref="B12:C12"/>
    <mergeCell ref="B13:C13"/>
    <mergeCell ref="B14:C14"/>
    <mergeCell ref="E11:N11"/>
    <mergeCell ref="E21:N21"/>
    <mergeCell ref="G115:N115"/>
    <mergeCell ref="G110:N110"/>
    <mergeCell ref="G111:N111"/>
    <mergeCell ref="A103:L103"/>
    <mergeCell ref="G109:N109"/>
    <mergeCell ref="A41:A42"/>
    <mergeCell ref="B41:B42"/>
    <mergeCell ref="C41:C42"/>
    <mergeCell ref="B33:E33"/>
    <mergeCell ref="B34:E34"/>
    <mergeCell ref="B38:E38"/>
    <mergeCell ref="B39:E39"/>
    <mergeCell ref="D41:N41"/>
    <mergeCell ref="I34:K34"/>
    <mergeCell ref="I35:K35"/>
    <mergeCell ref="B35:E35"/>
    <mergeCell ref="B36:E36"/>
    <mergeCell ref="I39:K39"/>
    <mergeCell ref="I37:K37"/>
    <mergeCell ref="F33:H33"/>
    <mergeCell ref="F38:H38"/>
    <mergeCell ref="F39:H39"/>
    <mergeCell ref="D108:F108"/>
    <mergeCell ref="G108:N108"/>
    <mergeCell ref="B104:L104"/>
    <mergeCell ref="A105:L105"/>
    <mergeCell ref="B32:E32"/>
    <mergeCell ref="A24:C24"/>
    <mergeCell ref="A27:C27"/>
    <mergeCell ref="A26:C26"/>
    <mergeCell ref="A25:C25"/>
    <mergeCell ref="E28:F28"/>
    <mergeCell ref="E27:F27"/>
    <mergeCell ref="E26:F26"/>
    <mergeCell ref="E25:K25"/>
    <mergeCell ref="A30:E30"/>
    <mergeCell ref="I38:K38"/>
    <mergeCell ref="F34:H34"/>
    <mergeCell ref="F35:H35"/>
    <mergeCell ref="F36:H36"/>
    <mergeCell ref="F30:H31"/>
    <mergeCell ref="I30:K31"/>
    <mergeCell ref="B37:E37"/>
    <mergeCell ref="F37:H37"/>
    <mergeCell ref="B31:E31"/>
    <mergeCell ref="F32:H32"/>
    <mergeCell ref="G122:N122"/>
    <mergeCell ref="D109:F109"/>
    <mergeCell ref="D110:F110"/>
    <mergeCell ref="D111:F111"/>
    <mergeCell ref="D112:F112"/>
    <mergeCell ref="G112:N112"/>
    <mergeCell ref="G114:N114"/>
    <mergeCell ref="G116:N116"/>
    <mergeCell ref="D122:F122"/>
    <mergeCell ref="D114:F114"/>
    <mergeCell ref="D115:F115"/>
    <mergeCell ref="D116:F116"/>
    <mergeCell ref="D117:F117"/>
    <mergeCell ref="D118:F118"/>
    <mergeCell ref="D119:F119"/>
    <mergeCell ref="D120:F120"/>
    <mergeCell ref="D121:F121"/>
    <mergeCell ref="G121:N121"/>
    <mergeCell ref="G117:N117"/>
    <mergeCell ref="G113:N113"/>
    <mergeCell ref="D113:F113"/>
    <mergeCell ref="G118:N118"/>
    <mergeCell ref="G119:N119"/>
    <mergeCell ref="G120:N120"/>
  </mergeCells>
  <phoneticPr fontId="8"/>
  <dataValidations count="2">
    <dataValidation type="list" allowBlank="1" showInputMessage="1" showErrorMessage="1" sqref="D4">
      <formula1>$P$1:$X$1</formula1>
    </dataValidation>
    <dataValidation type="list" allowBlank="1" showInputMessage="1" showErrorMessage="1" sqref="D5">
      <formula1>INDIRECT(D4)</formula1>
    </dataValidation>
  </dataValidations>
  <pageMargins left="0.82677165354330717" right="0.23622047244094491" top="0.43307086614173229" bottom="0.35433070866141736" header="0.31496062992125984" footer="0.31496062992125984"/>
  <pageSetup paperSize="9" scale="74" fitToHeight="0" orientation="portrait" r:id="rId1"/>
  <headerFooter>
    <oddHeader>&amp;R印刷日：&amp;D</oddHeader>
    <oddFooter>&amp;R&amp;F</oddFooter>
  </headerFooter>
  <rowBreaks count="2" manualBreakCount="2">
    <brk id="21" max="13" man="1"/>
    <brk id="10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I17"/>
  <sheetViews>
    <sheetView topLeftCell="D10" workbookViewId="0">
      <selection activeCell="Q11" sqref="Q11"/>
    </sheetView>
  </sheetViews>
  <sheetFormatPr baseColWidth="12" defaultColWidth="8.6640625" defaultRowHeight="19" x14ac:dyDescent="0.15"/>
  <cols>
    <col min="1" max="1" width="19.5" style="56" customWidth="1"/>
    <col min="2" max="2" width="51.33203125" style="56" customWidth="1"/>
    <col min="3" max="3" width="5.83203125" style="56" customWidth="1"/>
    <col min="4" max="4" width="27.6640625" style="56" customWidth="1"/>
    <col min="5" max="5" width="10.6640625" style="56" customWidth="1"/>
    <col min="6" max="6" width="24.83203125" style="56" customWidth="1"/>
    <col min="7" max="7" width="5.5" style="56" customWidth="1"/>
    <col min="8" max="8" width="64.6640625" style="57" customWidth="1"/>
    <col min="9" max="9" width="5.5" style="56" customWidth="1"/>
    <col min="10" max="10" width="13.83203125" style="56" customWidth="1"/>
    <col min="11" max="11" width="26.1640625" style="56" customWidth="1"/>
    <col min="12" max="16384" width="8.6640625" style="56"/>
  </cols>
  <sheetData>
    <row r="1" spans="2:9" ht="55.5" customHeight="1" thickBot="1" x14ac:dyDescent="0.2">
      <c r="B1" s="55" t="s">
        <v>158</v>
      </c>
    </row>
    <row r="2" spans="2:9" ht="22.5" customHeight="1" thickTop="1" x14ac:dyDescent="0.15">
      <c r="B2" s="55"/>
      <c r="D2" s="58" t="s">
        <v>147</v>
      </c>
      <c r="E2" s="59"/>
      <c r="F2" s="59"/>
      <c r="G2" s="59"/>
      <c r="H2" s="60"/>
    </row>
    <row r="3" spans="2:9" ht="27" customHeight="1" thickBot="1" x14ac:dyDescent="0.2">
      <c r="B3" s="55"/>
      <c r="D3" s="247" t="s">
        <v>162</v>
      </c>
      <c r="E3" s="248"/>
      <c r="F3" s="248"/>
      <c r="G3" s="248"/>
      <c r="H3" s="249"/>
    </row>
    <row r="4" spans="2:9" ht="7" customHeight="1" thickTop="1" thickBot="1" x14ac:dyDescent="0.2">
      <c r="B4" s="55"/>
    </row>
    <row r="5" spans="2:9" ht="43.5" customHeight="1" x14ac:dyDescent="0.15">
      <c r="B5" s="61" t="s">
        <v>148</v>
      </c>
      <c r="H5" s="62" t="s">
        <v>149</v>
      </c>
    </row>
    <row r="6" spans="2:9" ht="25" customHeight="1" x14ac:dyDescent="0.15">
      <c r="B6" s="250" t="s">
        <v>164</v>
      </c>
      <c r="C6" s="63"/>
      <c r="D6" s="64"/>
      <c r="E6" s="64"/>
      <c r="F6" s="64"/>
      <c r="G6" s="65"/>
      <c r="H6" s="252" t="s">
        <v>161</v>
      </c>
      <c r="I6" s="66"/>
    </row>
    <row r="7" spans="2:9" ht="24.75" customHeight="1" x14ac:dyDescent="0.15">
      <c r="B7" s="250"/>
      <c r="D7" s="254" t="s">
        <v>150</v>
      </c>
      <c r="E7" s="255"/>
      <c r="F7" s="256"/>
      <c r="H7" s="252"/>
    </row>
    <row r="8" spans="2:9" ht="125.25" customHeight="1" x14ac:dyDescent="0.15">
      <c r="B8" s="251"/>
      <c r="C8" s="63"/>
      <c r="D8" s="257" t="s">
        <v>163</v>
      </c>
      <c r="E8" s="258"/>
      <c r="F8" s="259"/>
      <c r="G8" s="65"/>
      <c r="H8" s="252"/>
      <c r="I8" s="66"/>
    </row>
    <row r="9" spans="2:9" ht="72.75" customHeight="1" thickBot="1" x14ac:dyDescent="0.2">
      <c r="B9" s="65"/>
      <c r="C9" s="63"/>
      <c r="D9" s="260"/>
      <c r="E9" s="261"/>
      <c r="F9" s="262"/>
      <c r="G9" s="65"/>
      <c r="H9" s="253"/>
      <c r="I9" s="66"/>
    </row>
    <row r="10" spans="2:9" ht="14.5" customHeight="1" thickBot="1" x14ac:dyDescent="0.2">
      <c r="B10" s="63"/>
      <c r="C10" s="63"/>
      <c r="D10" s="67"/>
      <c r="E10" s="67"/>
      <c r="F10" s="67"/>
      <c r="G10" s="67"/>
      <c r="H10" s="65"/>
      <c r="I10" s="66"/>
    </row>
    <row r="11" spans="2:9" ht="44.5" customHeight="1" x14ac:dyDescent="0.15">
      <c r="B11" s="263" t="s">
        <v>151</v>
      </c>
      <c r="C11" s="264"/>
      <c r="D11" s="265"/>
      <c r="E11" s="67"/>
      <c r="F11" s="266" t="s">
        <v>152</v>
      </c>
      <c r="G11" s="267"/>
      <c r="H11" s="268"/>
      <c r="I11" s="66"/>
    </row>
    <row r="12" spans="2:9" ht="272.5" customHeight="1" thickBot="1" x14ac:dyDescent="0.2">
      <c r="B12" s="244" t="s">
        <v>159</v>
      </c>
      <c r="C12" s="245"/>
      <c r="D12" s="246"/>
      <c r="E12" s="65"/>
      <c r="F12" s="244" t="s">
        <v>160</v>
      </c>
      <c r="G12" s="245"/>
      <c r="H12" s="246"/>
      <c r="I12" s="68"/>
    </row>
    <row r="13" spans="2:9" x14ac:dyDescent="0.15">
      <c r="B13" s="69"/>
      <c r="C13" s="69"/>
      <c r="D13" s="69"/>
      <c r="E13" s="69"/>
      <c r="F13" s="69"/>
      <c r="G13" s="69"/>
      <c r="I13" s="69"/>
    </row>
    <row r="14" spans="2:9" x14ac:dyDescent="0.15">
      <c r="E14" s="69"/>
      <c r="F14" s="70" t="s">
        <v>153</v>
      </c>
      <c r="G14" s="69"/>
      <c r="H14" s="69"/>
      <c r="I14" s="69"/>
    </row>
    <row r="15" spans="2:9" x14ac:dyDescent="0.15">
      <c r="E15" s="72"/>
      <c r="F15" s="70" t="s">
        <v>154</v>
      </c>
      <c r="G15" s="71">
        <f>LEN(B12)</f>
        <v>291</v>
      </c>
      <c r="H15" s="66" t="s">
        <v>155</v>
      </c>
      <c r="I15" s="72"/>
    </row>
    <row r="16" spans="2:9" x14ac:dyDescent="0.15">
      <c r="F16" s="73" t="s">
        <v>156</v>
      </c>
      <c r="G16" s="71">
        <f>LEN(F12)</f>
        <v>202</v>
      </c>
      <c r="H16" s="66" t="s">
        <v>155</v>
      </c>
    </row>
    <row r="17" spans="6:8" x14ac:dyDescent="0.15">
      <c r="F17" s="73" t="s">
        <v>157</v>
      </c>
      <c r="G17" s="71">
        <f>LEN(H6)</f>
        <v>224</v>
      </c>
      <c r="H17" s="66" t="s">
        <v>155</v>
      </c>
    </row>
  </sheetData>
  <sheetProtection password="A9FE" sheet="1" objects="1" scenarios="1" selectLockedCells="1"/>
  <mergeCells count="9">
    <mergeCell ref="B12:D12"/>
    <mergeCell ref="F12:H12"/>
    <mergeCell ref="D3:H3"/>
    <mergeCell ref="B6:B8"/>
    <mergeCell ref="H6:H9"/>
    <mergeCell ref="D7:F7"/>
    <mergeCell ref="D8:F9"/>
    <mergeCell ref="B11:D11"/>
    <mergeCell ref="F11:H11"/>
  </mergeCells>
  <phoneticPr fontId="13"/>
  <pageMargins left="0.70866141732283472" right="0.70866141732283472" top="0.74803149606299213" bottom="0.74803149606299213" header="0.31496062992125984" footer="0.31496062992125984"/>
  <pageSetup paperSize="8" scale="94"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I17"/>
  <sheetViews>
    <sheetView topLeftCell="A13" zoomScale="80" zoomScaleNormal="80" zoomScalePageLayoutView="80" workbookViewId="0">
      <selection activeCell="H6" sqref="H6:H9"/>
    </sheetView>
  </sheetViews>
  <sheetFormatPr baseColWidth="12" defaultColWidth="8.6640625" defaultRowHeight="19" x14ac:dyDescent="0.15"/>
  <cols>
    <col min="1" max="1" width="19.5" style="56" customWidth="1"/>
    <col min="2" max="2" width="51.33203125" style="56" customWidth="1"/>
    <col min="3" max="3" width="5.83203125" style="56" customWidth="1"/>
    <col min="4" max="4" width="27.6640625" style="56" customWidth="1"/>
    <col min="5" max="5" width="10.6640625" style="56" customWidth="1"/>
    <col min="6" max="6" width="24.83203125" style="56" customWidth="1"/>
    <col min="7" max="7" width="5.5" style="56" customWidth="1"/>
    <col min="8" max="8" width="64.6640625" style="57" customWidth="1"/>
    <col min="9" max="9" width="5.5" style="56" customWidth="1"/>
    <col min="10" max="10" width="13.83203125" style="56" customWidth="1"/>
    <col min="11" max="11" width="26.1640625" style="56" customWidth="1"/>
    <col min="12" max="16384" width="8.6640625" style="56"/>
  </cols>
  <sheetData>
    <row r="1" spans="2:9" ht="55.5" customHeight="1" thickBot="1" x14ac:dyDescent="0.2">
      <c r="B1" s="55" t="s">
        <v>146</v>
      </c>
    </row>
    <row r="2" spans="2:9" ht="22.5" customHeight="1" thickTop="1" x14ac:dyDescent="0.15">
      <c r="B2" s="55"/>
      <c r="D2" s="58" t="s">
        <v>147</v>
      </c>
      <c r="E2" s="59"/>
      <c r="F2" s="59"/>
      <c r="G2" s="59"/>
      <c r="H2" s="60"/>
    </row>
    <row r="3" spans="2:9" ht="27" customHeight="1" thickBot="1" x14ac:dyDescent="0.2">
      <c r="B3" s="55"/>
      <c r="D3" s="272" t="s">
        <v>210</v>
      </c>
      <c r="E3" s="273"/>
      <c r="F3" s="273"/>
      <c r="G3" s="273"/>
      <c r="H3" s="274"/>
    </row>
    <row r="4" spans="2:9" ht="7" customHeight="1" thickTop="1" thickBot="1" x14ac:dyDescent="0.2">
      <c r="B4" s="55"/>
    </row>
    <row r="5" spans="2:9" ht="43.5" customHeight="1" x14ac:dyDescent="0.15">
      <c r="B5" s="61" t="s">
        <v>148</v>
      </c>
      <c r="H5" s="62" t="s">
        <v>149</v>
      </c>
    </row>
    <row r="6" spans="2:9" ht="25" customHeight="1" x14ac:dyDescent="0.15">
      <c r="B6" s="275" t="s">
        <v>264</v>
      </c>
      <c r="C6" s="63"/>
      <c r="D6" s="64"/>
      <c r="E6" s="64"/>
      <c r="F6" s="64"/>
      <c r="G6" s="65"/>
      <c r="H6" s="277" t="s">
        <v>278</v>
      </c>
      <c r="I6" s="66"/>
    </row>
    <row r="7" spans="2:9" ht="24.75" customHeight="1" x14ac:dyDescent="0.15">
      <c r="B7" s="275"/>
      <c r="D7" s="254" t="s">
        <v>150</v>
      </c>
      <c r="E7" s="255"/>
      <c r="F7" s="256"/>
      <c r="H7" s="277"/>
    </row>
    <row r="8" spans="2:9" ht="105" customHeight="1" x14ac:dyDescent="0.15">
      <c r="B8" s="276"/>
      <c r="C8" s="63"/>
      <c r="D8" s="279" t="s">
        <v>265</v>
      </c>
      <c r="E8" s="280"/>
      <c r="F8" s="281"/>
      <c r="G8" s="65"/>
      <c r="H8" s="277"/>
      <c r="I8" s="66"/>
    </row>
    <row r="9" spans="2:9" ht="76.5" customHeight="1" thickBot="1" x14ac:dyDescent="0.2">
      <c r="B9" s="65"/>
      <c r="C9" s="63"/>
      <c r="D9" s="282"/>
      <c r="E9" s="283"/>
      <c r="F9" s="284"/>
      <c r="G9" s="65"/>
      <c r="H9" s="278"/>
      <c r="I9" s="66"/>
    </row>
    <row r="10" spans="2:9" ht="14.5" customHeight="1" thickBot="1" x14ac:dyDescent="0.2">
      <c r="B10" s="63"/>
      <c r="C10" s="63"/>
      <c r="D10" s="67"/>
      <c r="E10" s="67"/>
      <c r="F10" s="67"/>
      <c r="G10" s="67"/>
      <c r="H10" s="65"/>
      <c r="I10" s="66"/>
    </row>
    <row r="11" spans="2:9" ht="44.5" customHeight="1" x14ac:dyDescent="0.15">
      <c r="B11" s="263" t="s">
        <v>151</v>
      </c>
      <c r="C11" s="264"/>
      <c r="D11" s="265"/>
      <c r="E11" s="67"/>
      <c r="F11" s="266" t="s">
        <v>152</v>
      </c>
      <c r="G11" s="267"/>
      <c r="H11" s="268"/>
      <c r="I11" s="66"/>
    </row>
    <row r="12" spans="2:9" ht="320.25" customHeight="1" thickBot="1" x14ac:dyDescent="0.2">
      <c r="B12" s="269" t="s">
        <v>263</v>
      </c>
      <c r="C12" s="270"/>
      <c r="D12" s="271"/>
      <c r="E12" s="65"/>
      <c r="F12" s="269" t="s">
        <v>277</v>
      </c>
      <c r="G12" s="270"/>
      <c r="H12" s="271"/>
      <c r="I12" s="68"/>
    </row>
    <row r="13" spans="2:9" x14ac:dyDescent="0.15">
      <c r="B13" s="69"/>
      <c r="C13" s="69"/>
      <c r="D13" s="69"/>
      <c r="E13" s="69"/>
      <c r="F13" s="69"/>
      <c r="G13" s="69"/>
      <c r="I13" s="69"/>
    </row>
    <row r="14" spans="2:9" x14ac:dyDescent="0.15">
      <c r="E14" s="69"/>
      <c r="F14" s="70" t="s">
        <v>153</v>
      </c>
      <c r="G14" s="69"/>
      <c r="H14" s="69"/>
      <c r="I14" s="69"/>
    </row>
    <row r="15" spans="2:9" x14ac:dyDescent="0.15">
      <c r="E15" s="72"/>
      <c r="F15" s="70" t="s">
        <v>154</v>
      </c>
      <c r="G15" s="71">
        <f>LEN(B12)</f>
        <v>625</v>
      </c>
      <c r="H15" s="66" t="s">
        <v>155</v>
      </c>
      <c r="I15" s="72"/>
    </row>
    <row r="16" spans="2:9" x14ac:dyDescent="0.15">
      <c r="F16" s="70" t="s">
        <v>156</v>
      </c>
      <c r="G16" s="71">
        <f>LEN(F12)</f>
        <v>664</v>
      </c>
      <c r="H16" s="66" t="s">
        <v>155</v>
      </c>
    </row>
    <row r="17" spans="6:8" x14ac:dyDescent="0.15">
      <c r="F17" s="70" t="s">
        <v>157</v>
      </c>
      <c r="G17" s="71">
        <f>LEN(H6)</f>
        <v>357</v>
      </c>
      <c r="H17" s="66" t="s">
        <v>155</v>
      </c>
    </row>
  </sheetData>
  <sheetProtection sheet="1" objects="1" scenarios="1" formatColumns="0" formatRows="0" selectLockedCells="1"/>
  <mergeCells count="9">
    <mergeCell ref="B12:D12"/>
    <mergeCell ref="F12:H12"/>
    <mergeCell ref="D3:H3"/>
    <mergeCell ref="B6:B8"/>
    <mergeCell ref="H6:H9"/>
    <mergeCell ref="D7:F7"/>
    <mergeCell ref="D8:F9"/>
    <mergeCell ref="B11:D11"/>
    <mergeCell ref="F11:H11"/>
  </mergeCells>
  <phoneticPr fontId="13"/>
  <pageMargins left="0.31496062992125984" right="0.31496062992125984" top="0.74803149606299213" bottom="0.35433070866141736" header="0.31496062992125984" footer="0.31496062992125984"/>
  <pageSetup paperSize="8" scale="95" orientation="landscape" r:id="rId1"/>
  <headerFooter>
    <oddHeader>&amp;L&amp;F&amp;R&amp;D</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収支予算等入力例</vt:lpstr>
      <vt:lpstr>収支予算等入力フォーム</vt:lpstr>
      <vt:lpstr>申請準備ワークシート記入例</vt:lpstr>
      <vt:lpstr>申請準備ワークシート入力フォーム</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中井宏</dc:creator>
  <cp:lastModifiedBy>Microsoft Office ユーザー</cp:lastModifiedBy>
  <cp:lastPrinted>2017-10-31T12:03:43Z</cp:lastPrinted>
  <dcterms:created xsi:type="dcterms:W3CDTF">2011-10-28T02:17:36Z</dcterms:created>
  <dcterms:modified xsi:type="dcterms:W3CDTF">2018-10-15T05:22:12Z</dcterms:modified>
</cp:coreProperties>
</file>