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UGI-PC03\Desktop\Aikawa\法人\現況報告書\公開用書類\新しいフォルダー\"/>
    </mc:Choice>
  </mc:AlternateContent>
  <xr:revisionPtr revIDLastSave="0" documentId="8_{9B316A5A-28B3-4064-908E-43FEE183B674}" xr6:coauthVersionLast="45" xr6:coauthVersionMax="45" xr10:uidLastSave="{00000000-0000-0000-0000-000000000000}"/>
  <bookViews>
    <workbookView xWindow="-120" yWindow="-120" windowWidth="29040" windowHeight="15840" xr2:uid="{F0FD0373-B079-4A13-A692-6EE66621A968}"/>
  </bookViews>
  <sheets>
    <sheet name="小麦の家" sheetId="1" r:id="rId1"/>
  </sheets>
  <definedNames>
    <definedName name="_xlnm.Print_Titles" localSheetId="0">小麦の家!$1:$5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 l="1"/>
  <c r="G73" i="1"/>
  <c r="F71" i="1"/>
  <c r="F72" i="1" s="1"/>
  <c r="G70" i="1"/>
  <c r="F69" i="1"/>
  <c r="E69" i="1"/>
  <c r="E71" i="1" s="1"/>
  <c r="F68" i="1"/>
  <c r="E68" i="1"/>
  <c r="G68" i="1" s="1"/>
  <c r="G65" i="1"/>
  <c r="G64" i="1"/>
  <c r="F63" i="1"/>
  <c r="F66" i="1" s="1"/>
  <c r="F67" i="1" s="1"/>
  <c r="E63" i="1"/>
  <c r="E66" i="1" s="1"/>
  <c r="F62" i="1"/>
  <c r="E62" i="1"/>
  <c r="G62" i="1" s="1"/>
  <c r="G61" i="1"/>
  <c r="G60" i="1"/>
  <c r="F60" i="1"/>
  <c r="E60" i="1"/>
  <c r="G57" i="1"/>
  <c r="G56" i="1"/>
  <c r="F55" i="1"/>
  <c r="F54" i="1" s="1"/>
  <c r="G54" i="1" s="1"/>
  <c r="E55" i="1"/>
  <c r="E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F35" i="1"/>
  <c r="G35" i="1" s="1"/>
  <c r="E35" i="1"/>
  <c r="G34" i="1"/>
  <c r="G33" i="1"/>
  <c r="G32" i="1"/>
  <c r="G31" i="1"/>
  <c r="G30" i="1"/>
  <c r="G29" i="1"/>
  <c r="G28" i="1"/>
  <c r="G27" i="1"/>
  <c r="F26" i="1"/>
  <c r="E26" i="1"/>
  <c r="G26" i="1" s="1"/>
  <c r="G25" i="1"/>
  <c r="G24" i="1"/>
  <c r="G23" i="1"/>
  <c r="G22" i="1"/>
  <c r="G21" i="1"/>
  <c r="F20" i="1"/>
  <c r="E20" i="1"/>
  <c r="G20" i="1" s="1"/>
  <c r="G18" i="1"/>
  <c r="G17" i="1"/>
  <c r="G16" i="1"/>
  <c r="F16" i="1"/>
  <c r="E16" i="1"/>
  <c r="G15" i="1"/>
  <c r="G14" i="1"/>
  <c r="G13" i="1"/>
  <c r="G12" i="1"/>
  <c r="F11" i="1"/>
  <c r="F10" i="1" s="1"/>
  <c r="F19" i="1" s="1"/>
  <c r="E11" i="1"/>
  <c r="E10" i="1" s="1"/>
  <c r="G9" i="1"/>
  <c r="G8" i="1"/>
  <c r="G7" i="1"/>
  <c r="F6" i="1"/>
  <c r="E6" i="1"/>
  <c r="G6" i="1" s="1"/>
  <c r="G10" i="1" l="1"/>
  <c r="E19" i="1"/>
  <c r="G66" i="1"/>
  <c r="E67" i="1"/>
  <c r="G67" i="1" s="1"/>
  <c r="F59" i="1"/>
  <c r="F75" i="1" s="1"/>
  <c r="F77" i="1" s="1"/>
  <c r="F58" i="1"/>
  <c r="E72" i="1"/>
  <c r="G72" i="1" s="1"/>
  <c r="G71" i="1"/>
  <c r="E58" i="1"/>
  <c r="G58" i="1" s="1"/>
  <c r="G55" i="1"/>
  <c r="G63" i="1"/>
  <c r="G69" i="1"/>
  <c r="G11" i="1"/>
  <c r="G19" i="1" l="1"/>
  <c r="E59" i="1"/>
  <c r="G59" i="1" l="1"/>
  <c r="E75" i="1"/>
  <c r="E77" i="1" l="1"/>
  <c r="G77" i="1" s="1"/>
  <c r="G75" i="1"/>
</calcChain>
</file>

<file path=xl/sharedStrings.xml><?xml version="1.0" encoding="utf-8"?>
<sst xmlns="http://schemas.openxmlformats.org/spreadsheetml/2006/main" count="89" uniqueCount="82">
  <si>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</si>
  <si>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小麦の家  資金収支計算書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</si>
  <si>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</si>
  <si>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</si>
  <si>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</si>
  <si>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</si>
  <si>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</si>
  <si>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</si>
  <si>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</si>
  <si>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</si>
  <si>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</si>
  <si>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</si>
  <si>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　菓子製造販売事業収入</t>
  </si>
  <si>
    <t>　特定信書便事業収入</t>
  </si>
  <si>
    <t>　軽貨物運送事業収入</t>
  </si>
  <si>
    <t>障害福祉サービス等事業収入</t>
  </si>
  <si>
    <t>　自立支援給付費収入</t>
  </si>
  <si>
    <t>　　訓練等給付費収入</t>
  </si>
  <si>
    <t>　　計画相談支援給付費収入</t>
  </si>
  <si>
    <t>経常経費寄附金収入</t>
  </si>
  <si>
    <t>受取利息配当金収入</t>
  </si>
  <si>
    <t>その他の収入</t>
  </si>
  <si>
    <t>　受入研修費収入</t>
  </si>
  <si>
    <t>　雑収入</t>
  </si>
  <si>
    <t>事業活動収入計（１）</t>
  </si>
  <si>
    <t>支出</t>
  </si>
  <si>
    <t>人件費支出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</si>
  <si>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</si>
  <si>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</si>
  <si>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</si>
  <si>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</si>
  <si>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</si>
  <si>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</si>
  <si>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保健衛生費支出</t>
  </si>
  <si>
    <t>　教養娯楽費支出</t>
  </si>
  <si>
    <t>　水道光熱費支出</t>
  </si>
  <si>
    <t>　消耗器具備品費支出</t>
  </si>
  <si>
    <t>　保険料支出</t>
  </si>
  <si>
    <t>　教育指導費支出</t>
  </si>
  <si>
    <t>　車輌費支出</t>
  </si>
  <si>
    <t>　雑支出</t>
  </si>
  <si>
    <t>事務費支出</t>
  </si>
  <si>
    <t>　福利厚生費支出</t>
  </si>
  <si>
    <t>　旅費交通費支出</t>
  </si>
  <si>
    <t>　研修研究費支出</t>
  </si>
  <si>
    <t>　事務消耗品費支出</t>
  </si>
  <si>
    <t>　修繕費支出</t>
  </si>
  <si>
    <t>　通信運搬費支出</t>
  </si>
  <si>
    <t>　会議費支出</t>
  </si>
  <si>
    <t>　広報費支出</t>
  </si>
  <si>
    <t>　手数料支出</t>
  </si>
  <si>
    <t>　賃借料支出</t>
  </si>
  <si>
    <t>　土地・建物賃借料支出</t>
  </si>
  <si>
    <t>　租税公課支出</t>
  </si>
  <si>
    <t>　保守料支出</t>
  </si>
  <si>
    <t>　渉外費支出</t>
  </si>
  <si>
    <t>　諸会費支出</t>
  </si>
  <si>
    <t>就労支援事業支出</t>
  </si>
  <si>
    <t>　就労支援事業販売原価支出</t>
  </si>
  <si>
    <t>　　就労支援事業製造原価支出</t>
  </si>
  <si>
    <t>　就労支援事業販管費支出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</si>
  <si>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</si>
  <si>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</si>
  <si>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</si>
  <si>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</si>
  <si>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</si>
  <si>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</si>
  <si>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固定資産取得支出</t>
  </si>
  <si>
    <t>　車輌運搬具取得支出</t>
  </si>
  <si>
    <t>　その他の固定資産取得支出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</si>
  <si>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</si>
  <si>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</si>
  <si>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</si>
  <si>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</si>
  <si>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積立資産支出</t>
  </si>
  <si>
    <t>　工賃変動積立資産支出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</si>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</sst>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810FCB6D-9381-4363-BA07-8B00C15BE0BB}"/>
    <cellStyle name="標準 3" xfId="1" xr:uid="{766C5155-09F1-4AD6-B940-91FFA582C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896F4-7805-49F2-9BAD-6CE76527886D}">
  <sheetPr>
    <pageSetUpPr fitToPage="1"/>
  </sheetPr>
  <dimension ref="B1:H77"/>
  <sheetViews>
    <sheetView showGridLines="0" tabSelected="1" workbookViewId="0"/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0</v>
      </c>
    </row>
    <row r="2" spans="2:8" ht="21" x14ac:dyDescent="0.4">
      <c r="B2" s="4" t="s">
        <v>1</v>
      </c>
      <c r="C2" s="4"/>
      <c r="D2" s="4"/>
      <c r="E2" s="4"/>
      <c r="F2" s="4"/>
      <c r="G2" s="4"/>
      <c r="H2" s="4"/>
    </row>
    <row r="3" spans="2:8" ht="21" x14ac:dyDescent="0.4">
      <c r="B3" s="5" t="s">
        <v>2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2"/>
      <c r="G4" s="2"/>
      <c r="H4" s="6" t="s">
        <v>3</v>
      </c>
    </row>
    <row r="5" spans="2:8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x14ac:dyDescent="0.4">
      <c r="B6" s="9" t="s">
        <v>9</v>
      </c>
      <c r="C6" s="9" t="s">
        <v>10</v>
      </c>
      <c r="D6" s="10" t="s">
        <v>11</v>
      </c>
      <c r="E6" s="11">
        <f>+E7+E8+E9</f>
        <v>15204960</v>
      </c>
      <c r="F6" s="11">
        <f>+F7+F8+F9</f>
        <v>15170178</v>
      </c>
      <c r="G6" s="11">
        <f>E6-F6</f>
        <v>34782</v>
      </c>
      <c r="H6" s="11"/>
    </row>
    <row r="7" spans="2:8" x14ac:dyDescent="0.4">
      <c r="B7" s="12"/>
      <c r="C7" s="12"/>
      <c r="D7" s="13" t="s">
        <v>12</v>
      </c>
      <c r="E7" s="14">
        <v>11950000</v>
      </c>
      <c r="F7" s="14">
        <v>11885790</v>
      </c>
      <c r="G7" s="14">
        <f t="shared" ref="G7:G70" si="0">E7-F7</f>
        <v>64210</v>
      </c>
      <c r="H7" s="14"/>
    </row>
    <row r="8" spans="2:8" x14ac:dyDescent="0.4">
      <c r="B8" s="12"/>
      <c r="C8" s="12"/>
      <c r="D8" s="13" t="s">
        <v>13</v>
      </c>
      <c r="E8" s="14">
        <v>2604960</v>
      </c>
      <c r="F8" s="14">
        <v>2629080</v>
      </c>
      <c r="G8" s="14">
        <f t="shared" si="0"/>
        <v>-24120</v>
      </c>
      <c r="H8" s="14"/>
    </row>
    <row r="9" spans="2:8" x14ac:dyDescent="0.4">
      <c r="B9" s="12"/>
      <c r="C9" s="12"/>
      <c r="D9" s="13" t="s">
        <v>14</v>
      </c>
      <c r="E9" s="14">
        <v>650000</v>
      </c>
      <c r="F9" s="14">
        <v>655308</v>
      </c>
      <c r="G9" s="14">
        <f t="shared" si="0"/>
        <v>-5308</v>
      </c>
      <c r="H9" s="14"/>
    </row>
    <row r="10" spans="2:8" x14ac:dyDescent="0.4">
      <c r="B10" s="12"/>
      <c r="C10" s="12"/>
      <c r="D10" s="13" t="s">
        <v>15</v>
      </c>
      <c r="E10" s="14">
        <f>+E11</f>
        <v>35300000</v>
      </c>
      <c r="F10" s="14">
        <f>+F11</f>
        <v>35537390</v>
      </c>
      <c r="G10" s="14">
        <f t="shared" si="0"/>
        <v>-237390</v>
      </c>
      <c r="H10" s="14"/>
    </row>
    <row r="11" spans="2:8" x14ac:dyDescent="0.4">
      <c r="B11" s="12"/>
      <c r="C11" s="12"/>
      <c r="D11" s="13" t="s">
        <v>16</v>
      </c>
      <c r="E11" s="14">
        <f>+E12+E13</f>
        <v>35300000</v>
      </c>
      <c r="F11" s="14">
        <f>+F12+F13</f>
        <v>35537390</v>
      </c>
      <c r="G11" s="14">
        <f t="shared" si="0"/>
        <v>-237390</v>
      </c>
      <c r="H11" s="14"/>
    </row>
    <row r="12" spans="2:8" x14ac:dyDescent="0.4">
      <c r="B12" s="12"/>
      <c r="C12" s="12"/>
      <c r="D12" s="13" t="s">
        <v>17</v>
      </c>
      <c r="E12" s="14">
        <v>34720000</v>
      </c>
      <c r="F12" s="14">
        <v>34901020</v>
      </c>
      <c r="G12" s="14">
        <f t="shared" si="0"/>
        <v>-181020</v>
      </c>
      <c r="H12" s="14"/>
    </row>
    <row r="13" spans="2:8" x14ac:dyDescent="0.4">
      <c r="B13" s="12"/>
      <c r="C13" s="12"/>
      <c r="D13" s="13" t="s">
        <v>18</v>
      </c>
      <c r="E13" s="14">
        <v>580000</v>
      </c>
      <c r="F13" s="14">
        <v>636370</v>
      </c>
      <c r="G13" s="14">
        <f t="shared" si="0"/>
        <v>-56370</v>
      </c>
      <c r="H13" s="14"/>
    </row>
    <row r="14" spans="2:8" x14ac:dyDescent="0.4">
      <c r="B14" s="12"/>
      <c r="C14" s="12"/>
      <c r="D14" s="13" t="s">
        <v>19</v>
      </c>
      <c r="E14" s="14">
        <v>35000</v>
      </c>
      <c r="F14" s="14">
        <v>33330</v>
      </c>
      <c r="G14" s="14">
        <f t="shared" si="0"/>
        <v>1670</v>
      </c>
      <c r="H14" s="14"/>
    </row>
    <row r="15" spans="2:8" x14ac:dyDescent="0.4">
      <c r="B15" s="12"/>
      <c r="C15" s="12"/>
      <c r="D15" s="13" t="s">
        <v>20</v>
      </c>
      <c r="E15" s="14">
        <v>4000</v>
      </c>
      <c r="F15" s="14">
        <v>2781</v>
      </c>
      <c r="G15" s="14">
        <f t="shared" si="0"/>
        <v>1219</v>
      </c>
      <c r="H15" s="14"/>
    </row>
    <row r="16" spans="2:8" x14ac:dyDescent="0.4">
      <c r="B16" s="12"/>
      <c r="C16" s="12"/>
      <c r="D16" s="13" t="s">
        <v>21</v>
      </c>
      <c r="E16" s="14">
        <f>+E17+E18</f>
        <v>285000</v>
      </c>
      <c r="F16" s="14">
        <f>+F17+F18</f>
        <v>290969</v>
      </c>
      <c r="G16" s="14">
        <f t="shared" si="0"/>
        <v>-5969</v>
      </c>
      <c r="H16" s="14"/>
    </row>
    <row r="17" spans="2:8" x14ac:dyDescent="0.4">
      <c r="B17" s="12"/>
      <c r="C17" s="12"/>
      <c r="D17" s="13" t="s">
        <v>22</v>
      </c>
      <c r="E17" s="14">
        <v>35000</v>
      </c>
      <c r="F17" s="14">
        <v>33600</v>
      </c>
      <c r="G17" s="14">
        <f t="shared" si="0"/>
        <v>1400</v>
      </c>
      <c r="H17" s="14"/>
    </row>
    <row r="18" spans="2:8" x14ac:dyDescent="0.4">
      <c r="B18" s="12"/>
      <c r="C18" s="12"/>
      <c r="D18" s="13" t="s">
        <v>23</v>
      </c>
      <c r="E18" s="14">
        <v>250000</v>
      </c>
      <c r="F18" s="14">
        <v>257369</v>
      </c>
      <c r="G18" s="14">
        <f t="shared" si="0"/>
        <v>-7369</v>
      </c>
      <c r="H18" s="14"/>
    </row>
    <row r="19" spans="2:8" x14ac:dyDescent="0.4">
      <c r="B19" s="12"/>
      <c r="C19" s="15"/>
      <c r="D19" s="16" t="s">
        <v>24</v>
      </c>
      <c r="E19" s="17">
        <f>+E6+E10+E14+E15+E16</f>
        <v>50828960</v>
      </c>
      <c r="F19" s="17">
        <f>+F6+F10+F14+F15+F16</f>
        <v>51034648</v>
      </c>
      <c r="G19" s="17">
        <f t="shared" si="0"/>
        <v>-205688</v>
      </c>
      <c r="H19" s="17"/>
    </row>
    <row r="20" spans="2:8" x14ac:dyDescent="0.4">
      <c r="B20" s="12"/>
      <c r="C20" s="9" t="s">
        <v>25</v>
      </c>
      <c r="D20" s="13" t="s">
        <v>26</v>
      </c>
      <c r="E20" s="14">
        <f>+E21+E22+E23+E24+E25</f>
        <v>27243000</v>
      </c>
      <c r="F20" s="14">
        <f>+F21+F22+F23+F24+F25</f>
        <v>27669582</v>
      </c>
      <c r="G20" s="14">
        <f t="shared" si="0"/>
        <v>-426582</v>
      </c>
      <c r="H20" s="14"/>
    </row>
    <row r="21" spans="2:8" x14ac:dyDescent="0.4">
      <c r="B21" s="12"/>
      <c r="C21" s="12"/>
      <c r="D21" s="13" t="s">
        <v>27</v>
      </c>
      <c r="E21" s="14">
        <v>16998000</v>
      </c>
      <c r="F21" s="14">
        <v>17271290</v>
      </c>
      <c r="G21" s="14">
        <f t="shared" si="0"/>
        <v>-273290</v>
      </c>
      <c r="H21" s="14"/>
    </row>
    <row r="22" spans="2:8" x14ac:dyDescent="0.4">
      <c r="B22" s="12"/>
      <c r="C22" s="12"/>
      <c r="D22" s="13" t="s">
        <v>28</v>
      </c>
      <c r="E22" s="14">
        <v>3525000</v>
      </c>
      <c r="F22" s="14">
        <v>3543480</v>
      </c>
      <c r="G22" s="14">
        <f t="shared" si="0"/>
        <v>-18480</v>
      </c>
      <c r="H22" s="14"/>
    </row>
    <row r="23" spans="2:8" x14ac:dyDescent="0.4">
      <c r="B23" s="12"/>
      <c r="C23" s="12"/>
      <c r="D23" s="13" t="s">
        <v>29</v>
      </c>
      <c r="E23" s="14">
        <v>4000000</v>
      </c>
      <c r="F23" s="14">
        <v>4000948</v>
      </c>
      <c r="G23" s="14">
        <f t="shared" si="0"/>
        <v>-948</v>
      </c>
      <c r="H23" s="14"/>
    </row>
    <row r="24" spans="2:8" x14ac:dyDescent="0.4">
      <c r="B24" s="12"/>
      <c r="C24" s="12"/>
      <c r="D24" s="13" t="s">
        <v>30</v>
      </c>
      <c r="E24" s="14">
        <v>320000</v>
      </c>
      <c r="F24" s="14">
        <v>311500</v>
      </c>
      <c r="G24" s="14">
        <f t="shared" si="0"/>
        <v>8500</v>
      </c>
      <c r="H24" s="14"/>
    </row>
    <row r="25" spans="2:8" x14ac:dyDescent="0.4">
      <c r="B25" s="12"/>
      <c r="C25" s="12"/>
      <c r="D25" s="13" t="s">
        <v>31</v>
      </c>
      <c r="E25" s="14">
        <v>2400000</v>
      </c>
      <c r="F25" s="14">
        <v>2542364</v>
      </c>
      <c r="G25" s="14">
        <f t="shared" si="0"/>
        <v>-142364</v>
      </c>
      <c r="H25" s="14"/>
    </row>
    <row r="26" spans="2:8" x14ac:dyDescent="0.4">
      <c r="B26" s="12"/>
      <c r="C26" s="12"/>
      <c r="D26" s="13" t="s">
        <v>32</v>
      </c>
      <c r="E26" s="14">
        <f>+E27+E28+E29+E30+E31+E32+E33+E34</f>
        <v>2354000</v>
      </c>
      <c r="F26" s="14">
        <f>+F27+F28+F29+F30+F31+F32+F33+F34</f>
        <v>2415209</v>
      </c>
      <c r="G26" s="14">
        <f t="shared" si="0"/>
        <v>-61209</v>
      </c>
      <c r="H26" s="14"/>
    </row>
    <row r="27" spans="2:8" x14ac:dyDescent="0.4">
      <c r="B27" s="12"/>
      <c r="C27" s="12"/>
      <c r="D27" s="13" t="s">
        <v>33</v>
      </c>
      <c r="E27" s="14">
        <v>68000</v>
      </c>
      <c r="F27" s="14">
        <v>64950</v>
      </c>
      <c r="G27" s="14">
        <f t="shared" si="0"/>
        <v>3050</v>
      </c>
      <c r="H27" s="14"/>
    </row>
    <row r="28" spans="2:8" x14ac:dyDescent="0.4">
      <c r="B28" s="12"/>
      <c r="C28" s="12"/>
      <c r="D28" s="13" t="s">
        <v>34</v>
      </c>
      <c r="E28" s="14">
        <v>700000</v>
      </c>
      <c r="F28" s="14">
        <v>646128</v>
      </c>
      <c r="G28" s="14">
        <f t="shared" si="0"/>
        <v>53872</v>
      </c>
      <c r="H28" s="14"/>
    </row>
    <row r="29" spans="2:8" x14ac:dyDescent="0.4">
      <c r="B29" s="12"/>
      <c r="C29" s="12"/>
      <c r="D29" s="13" t="s">
        <v>35</v>
      </c>
      <c r="E29" s="14">
        <v>1000</v>
      </c>
      <c r="F29" s="14"/>
      <c r="G29" s="14">
        <f t="shared" si="0"/>
        <v>1000</v>
      </c>
      <c r="H29" s="14"/>
    </row>
    <row r="30" spans="2:8" x14ac:dyDescent="0.4">
      <c r="B30" s="12"/>
      <c r="C30" s="12"/>
      <c r="D30" s="13" t="s">
        <v>36</v>
      </c>
      <c r="E30" s="14">
        <v>10000</v>
      </c>
      <c r="F30" s="14">
        <v>48834</v>
      </c>
      <c r="G30" s="14">
        <f t="shared" si="0"/>
        <v>-38834</v>
      </c>
      <c r="H30" s="14"/>
    </row>
    <row r="31" spans="2:8" x14ac:dyDescent="0.4">
      <c r="B31" s="12"/>
      <c r="C31" s="12"/>
      <c r="D31" s="13" t="s">
        <v>37</v>
      </c>
      <c r="E31" s="14">
        <v>260000</v>
      </c>
      <c r="F31" s="14">
        <v>297270</v>
      </c>
      <c r="G31" s="14">
        <f t="shared" si="0"/>
        <v>-37270</v>
      </c>
      <c r="H31" s="14"/>
    </row>
    <row r="32" spans="2:8" x14ac:dyDescent="0.4">
      <c r="B32" s="12"/>
      <c r="C32" s="12"/>
      <c r="D32" s="13" t="s">
        <v>38</v>
      </c>
      <c r="E32" s="14">
        <v>150000</v>
      </c>
      <c r="F32" s="14">
        <v>167756</v>
      </c>
      <c r="G32" s="14">
        <f t="shared" si="0"/>
        <v>-17756</v>
      </c>
      <c r="H32" s="14"/>
    </row>
    <row r="33" spans="2:8" x14ac:dyDescent="0.4">
      <c r="B33" s="12"/>
      <c r="C33" s="12"/>
      <c r="D33" s="13" t="s">
        <v>39</v>
      </c>
      <c r="E33" s="14">
        <v>1100000</v>
      </c>
      <c r="F33" s="14">
        <v>1146727</v>
      </c>
      <c r="G33" s="14">
        <f t="shared" si="0"/>
        <v>-46727</v>
      </c>
      <c r="H33" s="14"/>
    </row>
    <row r="34" spans="2:8" x14ac:dyDescent="0.4">
      <c r="B34" s="12"/>
      <c r="C34" s="12"/>
      <c r="D34" s="13" t="s">
        <v>40</v>
      </c>
      <c r="E34" s="14">
        <v>65000</v>
      </c>
      <c r="F34" s="14">
        <v>43544</v>
      </c>
      <c r="G34" s="14">
        <f t="shared" si="0"/>
        <v>21456</v>
      </c>
      <c r="H34" s="14"/>
    </row>
    <row r="35" spans="2:8" x14ac:dyDescent="0.4">
      <c r="B35" s="12"/>
      <c r="C35" s="12"/>
      <c r="D35" s="13" t="s">
        <v>41</v>
      </c>
      <c r="E35" s="14">
        <f>+E36+E37+E38+E39+E40+E41+E42+E43+E44+E45+E46+E47+E48+E49+E50+E51+E52+E53</f>
        <v>4586000</v>
      </c>
      <c r="F35" s="14">
        <f>+F36+F37+F38+F39+F40+F41+F42+F43+F44+F45+F46+F47+F48+F49+F50+F51+F52+F53</f>
        <v>4387310</v>
      </c>
      <c r="G35" s="14">
        <f t="shared" si="0"/>
        <v>198690</v>
      </c>
      <c r="H35" s="14"/>
    </row>
    <row r="36" spans="2:8" x14ac:dyDescent="0.4">
      <c r="B36" s="12"/>
      <c r="C36" s="12"/>
      <c r="D36" s="13" t="s">
        <v>42</v>
      </c>
      <c r="E36" s="14">
        <v>135000</v>
      </c>
      <c r="F36" s="14">
        <v>137985</v>
      </c>
      <c r="G36" s="14">
        <f t="shared" si="0"/>
        <v>-2985</v>
      </c>
      <c r="H36" s="14"/>
    </row>
    <row r="37" spans="2:8" x14ac:dyDescent="0.4">
      <c r="B37" s="12"/>
      <c r="C37" s="12"/>
      <c r="D37" s="13" t="s">
        <v>43</v>
      </c>
      <c r="E37" s="14">
        <v>650000</v>
      </c>
      <c r="F37" s="14">
        <v>639594</v>
      </c>
      <c r="G37" s="14">
        <f t="shared" si="0"/>
        <v>10406</v>
      </c>
      <c r="H37" s="14"/>
    </row>
    <row r="38" spans="2:8" x14ac:dyDescent="0.4">
      <c r="B38" s="12"/>
      <c r="C38" s="12"/>
      <c r="D38" s="13" t="s">
        <v>44</v>
      </c>
      <c r="E38" s="14">
        <v>80000</v>
      </c>
      <c r="F38" s="14">
        <v>61404</v>
      </c>
      <c r="G38" s="14">
        <f t="shared" si="0"/>
        <v>18596</v>
      </c>
      <c r="H38" s="14"/>
    </row>
    <row r="39" spans="2:8" x14ac:dyDescent="0.4">
      <c r="B39" s="12"/>
      <c r="C39" s="12"/>
      <c r="D39" s="13" t="s">
        <v>45</v>
      </c>
      <c r="E39" s="14">
        <v>120000</v>
      </c>
      <c r="F39" s="14">
        <v>120490</v>
      </c>
      <c r="G39" s="14">
        <f t="shared" si="0"/>
        <v>-490</v>
      </c>
      <c r="H39" s="14"/>
    </row>
    <row r="40" spans="2:8" x14ac:dyDescent="0.4">
      <c r="B40" s="12"/>
      <c r="C40" s="12"/>
      <c r="D40" s="13" t="s">
        <v>35</v>
      </c>
      <c r="E40" s="14">
        <v>1000</v>
      </c>
      <c r="F40" s="14"/>
      <c r="G40" s="14">
        <f t="shared" si="0"/>
        <v>1000</v>
      </c>
      <c r="H40" s="14"/>
    </row>
    <row r="41" spans="2:8" x14ac:dyDescent="0.4">
      <c r="B41" s="12"/>
      <c r="C41" s="12"/>
      <c r="D41" s="13" t="s">
        <v>46</v>
      </c>
      <c r="E41" s="14">
        <v>10000</v>
      </c>
      <c r="F41" s="14">
        <v>9350</v>
      </c>
      <c r="G41" s="14">
        <f t="shared" si="0"/>
        <v>650</v>
      </c>
      <c r="H41" s="14"/>
    </row>
    <row r="42" spans="2:8" x14ac:dyDescent="0.4">
      <c r="B42" s="12"/>
      <c r="C42" s="12"/>
      <c r="D42" s="13" t="s">
        <v>47</v>
      </c>
      <c r="E42" s="14">
        <v>250000</v>
      </c>
      <c r="F42" s="14">
        <v>215107</v>
      </c>
      <c r="G42" s="14">
        <f t="shared" si="0"/>
        <v>34893</v>
      </c>
      <c r="H42" s="14"/>
    </row>
    <row r="43" spans="2:8" x14ac:dyDescent="0.4">
      <c r="B43" s="12"/>
      <c r="C43" s="12"/>
      <c r="D43" s="13" t="s">
        <v>48</v>
      </c>
      <c r="E43" s="14">
        <v>50000</v>
      </c>
      <c r="F43" s="14">
        <v>27750</v>
      </c>
      <c r="G43" s="14">
        <f t="shared" si="0"/>
        <v>22250</v>
      </c>
      <c r="H43" s="14"/>
    </row>
    <row r="44" spans="2:8" x14ac:dyDescent="0.4">
      <c r="B44" s="12"/>
      <c r="C44" s="12"/>
      <c r="D44" s="13" t="s">
        <v>49</v>
      </c>
      <c r="E44" s="14">
        <v>10000</v>
      </c>
      <c r="F44" s="14">
        <v>17000</v>
      </c>
      <c r="G44" s="14">
        <f t="shared" si="0"/>
        <v>-7000</v>
      </c>
      <c r="H44" s="14"/>
    </row>
    <row r="45" spans="2:8" x14ac:dyDescent="0.4">
      <c r="B45" s="12"/>
      <c r="C45" s="12"/>
      <c r="D45" s="13" t="s">
        <v>50</v>
      </c>
      <c r="E45" s="14">
        <v>700000</v>
      </c>
      <c r="F45" s="14">
        <v>650586</v>
      </c>
      <c r="G45" s="14">
        <f t="shared" si="0"/>
        <v>49414</v>
      </c>
      <c r="H45" s="14"/>
    </row>
    <row r="46" spans="2:8" x14ac:dyDescent="0.4">
      <c r="B46" s="12"/>
      <c r="C46" s="12"/>
      <c r="D46" s="13" t="s">
        <v>37</v>
      </c>
      <c r="E46" s="14">
        <v>350000</v>
      </c>
      <c r="F46" s="14">
        <v>322640</v>
      </c>
      <c r="G46" s="14">
        <f t="shared" si="0"/>
        <v>27360</v>
      </c>
      <c r="H46" s="14"/>
    </row>
    <row r="47" spans="2:8" x14ac:dyDescent="0.4">
      <c r="B47" s="12"/>
      <c r="C47" s="12"/>
      <c r="D47" s="13" t="s">
        <v>51</v>
      </c>
      <c r="E47" s="14">
        <v>1100000</v>
      </c>
      <c r="F47" s="14">
        <v>1083192</v>
      </c>
      <c r="G47" s="14">
        <f t="shared" si="0"/>
        <v>16808</v>
      </c>
      <c r="H47" s="14"/>
    </row>
    <row r="48" spans="2:8" x14ac:dyDescent="0.4">
      <c r="B48" s="12"/>
      <c r="C48" s="12"/>
      <c r="D48" s="13" t="s">
        <v>52</v>
      </c>
      <c r="E48" s="14">
        <v>110000</v>
      </c>
      <c r="F48" s="14">
        <v>107402</v>
      </c>
      <c r="G48" s="14">
        <f t="shared" si="0"/>
        <v>2598</v>
      </c>
      <c r="H48" s="14"/>
    </row>
    <row r="49" spans="2:8" x14ac:dyDescent="0.4">
      <c r="B49" s="12"/>
      <c r="C49" s="12"/>
      <c r="D49" s="13" t="s">
        <v>53</v>
      </c>
      <c r="E49" s="14">
        <v>560000</v>
      </c>
      <c r="F49" s="14">
        <v>533900</v>
      </c>
      <c r="G49" s="14">
        <f t="shared" si="0"/>
        <v>26100</v>
      </c>
      <c r="H49" s="14"/>
    </row>
    <row r="50" spans="2:8" x14ac:dyDescent="0.4">
      <c r="B50" s="12"/>
      <c r="C50" s="12"/>
      <c r="D50" s="13" t="s">
        <v>54</v>
      </c>
      <c r="E50" s="14">
        <v>210000</v>
      </c>
      <c r="F50" s="14">
        <v>219211</v>
      </c>
      <c r="G50" s="14">
        <f t="shared" si="0"/>
        <v>-9211</v>
      </c>
      <c r="H50" s="14"/>
    </row>
    <row r="51" spans="2:8" x14ac:dyDescent="0.4">
      <c r="B51" s="12"/>
      <c r="C51" s="12"/>
      <c r="D51" s="13" t="s">
        <v>55</v>
      </c>
      <c r="E51" s="14">
        <v>20000</v>
      </c>
      <c r="F51" s="14">
        <v>34000</v>
      </c>
      <c r="G51" s="14">
        <f t="shared" si="0"/>
        <v>-14000</v>
      </c>
      <c r="H51" s="14"/>
    </row>
    <row r="52" spans="2:8" x14ac:dyDescent="0.4">
      <c r="B52" s="12"/>
      <c r="C52" s="12"/>
      <c r="D52" s="13" t="s">
        <v>56</v>
      </c>
      <c r="E52" s="14">
        <v>110000</v>
      </c>
      <c r="F52" s="14">
        <v>113300</v>
      </c>
      <c r="G52" s="14">
        <f t="shared" si="0"/>
        <v>-3300</v>
      </c>
      <c r="H52" s="14"/>
    </row>
    <row r="53" spans="2:8" x14ac:dyDescent="0.4">
      <c r="B53" s="12"/>
      <c r="C53" s="12"/>
      <c r="D53" s="13" t="s">
        <v>40</v>
      </c>
      <c r="E53" s="14">
        <v>120000</v>
      </c>
      <c r="F53" s="14">
        <v>94399</v>
      </c>
      <c r="G53" s="14">
        <f t="shared" si="0"/>
        <v>25601</v>
      </c>
      <c r="H53" s="14"/>
    </row>
    <row r="54" spans="2:8" x14ac:dyDescent="0.4">
      <c r="B54" s="12"/>
      <c r="C54" s="12"/>
      <c r="D54" s="13" t="s">
        <v>57</v>
      </c>
      <c r="E54" s="14">
        <f>+E55+E57</f>
        <v>13519960</v>
      </c>
      <c r="F54" s="14">
        <f>+F55+F57</f>
        <v>14316345</v>
      </c>
      <c r="G54" s="14">
        <f t="shared" si="0"/>
        <v>-796385</v>
      </c>
      <c r="H54" s="14"/>
    </row>
    <row r="55" spans="2:8" x14ac:dyDescent="0.4">
      <c r="B55" s="12"/>
      <c r="C55" s="12"/>
      <c r="D55" s="13" t="s">
        <v>58</v>
      </c>
      <c r="E55" s="14">
        <f>+E56</f>
        <v>9687160</v>
      </c>
      <c r="F55" s="14">
        <f>+F56</f>
        <v>10371453</v>
      </c>
      <c r="G55" s="14">
        <f t="shared" si="0"/>
        <v>-684293</v>
      </c>
      <c r="H55" s="14"/>
    </row>
    <row r="56" spans="2:8" x14ac:dyDescent="0.4">
      <c r="B56" s="12"/>
      <c r="C56" s="12"/>
      <c r="D56" s="13" t="s">
        <v>59</v>
      </c>
      <c r="E56" s="14">
        <v>9687160</v>
      </c>
      <c r="F56" s="14">
        <v>10371453</v>
      </c>
      <c r="G56" s="14">
        <f t="shared" si="0"/>
        <v>-684293</v>
      </c>
      <c r="H56" s="14"/>
    </row>
    <row r="57" spans="2:8" x14ac:dyDescent="0.4">
      <c r="B57" s="12"/>
      <c r="C57" s="12"/>
      <c r="D57" s="13" t="s">
        <v>60</v>
      </c>
      <c r="E57" s="14">
        <v>3832800</v>
      </c>
      <c r="F57" s="14">
        <v>3944892</v>
      </c>
      <c r="G57" s="14">
        <f t="shared" si="0"/>
        <v>-112092</v>
      </c>
      <c r="H57" s="14"/>
    </row>
    <row r="58" spans="2:8" x14ac:dyDescent="0.4">
      <c r="B58" s="12"/>
      <c r="C58" s="15"/>
      <c r="D58" s="16" t="s">
        <v>61</v>
      </c>
      <c r="E58" s="17">
        <f>+E20+E26+E35+E54</f>
        <v>47702960</v>
      </c>
      <c r="F58" s="17">
        <f>+F20+F26+F35+F54</f>
        <v>48788446</v>
      </c>
      <c r="G58" s="17">
        <f t="shared" si="0"/>
        <v>-1085486</v>
      </c>
      <c r="H58" s="17"/>
    </row>
    <row r="59" spans="2:8" x14ac:dyDescent="0.4">
      <c r="B59" s="15"/>
      <c r="C59" s="18" t="s">
        <v>62</v>
      </c>
      <c r="D59" s="19"/>
      <c r="E59" s="20">
        <f xml:space="preserve"> +E19 - E58</f>
        <v>3126000</v>
      </c>
      <c r="F59" s="20">
        <f xml:space="preserve"> +F19 - F58</f>
        <v>2246202</v>
      </c>
      <c r="G59" s="20">
        <f t="shared" si="0"/>
        <v>879798</v>
      </c>
      <c r="H59" s="20"/>
    </row>
    <row r="60" spans="2:8" x14ac:dyDescent="0.4">
      <c r="B60" s="9" t="s">
        <v>63</v>
      </c>
      <c r="C60" s="9" t="s">
        <v>10</v>
      </c>
      <c r="D60" s="13" t="s">
        <v>64</v>
      </c>
      <c r="E60" s="14">
        <f>+E61</f>
        <v>1550000</v>
      </c>
      <c r="F60" s="14">
        <f>+F61</f>
        <v>1550000</v>
      </c>
      <c r="G60" s="14">
        <f t="shared" si="0"/>
        <v>0</v>
      </c>
      <c r="H60" s="14"/>
    </row>
    <row r="61" spans="2:8" x14ac:dyDescent="0.4">
      <c r="B61" s="12"/>
      <c r="C61" s="12"/>
      <c r="D61" s="13" t="s">
        <v>65</v>
      </c>
      <c r="E61" s="14">
        <v>1550000</v>
      </c>
      <c r="F61" s="14">
        <v>1550000</v>
      </c>
      <c r="G61" s="14">
        <f t="shared" si="0"/>
        <v>0</v>
      </c>
      <c r="H61" s="14"/>
    </row>
    <row r="62" spans="2:8" x14ac:dyDescent="0.4">
      <c r="B62" s="12"/>
      <c r="C62" s="15"/>
      <c r="D62" s="16" t="s">
        <v>66</v>
      </c>
      <c r="E62" s="17">
        <f>+E60</f>
        <v>1550000</v>
      </c>
      <c r="F62" s="17">
        <f>+F60</f>
        <v>1550000</v>
      </c>
      <c r="G62" s="17">
        <f t="shared" si="0"/>
        <v>0</v>
      </c>
      <c r="H62" s="17"/>
    </row>
    <row r="63" spans="2:8" x14ac:dyDescent="0.4">
      <c r="B63" s="12"/>
      <c r="C63" s="9" t="s">
        <v>25</v>
      </c>
      <c r="D63" s="13" t="s">
        <v>67</v>
      </c>
      <c r="E63" s="14">
        <f>+E64+E65</f>
        <v>2630000</v>
      </c>
      <c r="F63" s="14">
        <f>+F64+F65</f>
        <v>2634310</v>
      </c>
      <c r="G63" s="14">
        <f t="shared" si="0"/>
        <v>-4310</v>
      </c>
      <c r="H63" s="14"/>
    </row>
    <row r="64" spans="2:8" x14ac:dyDescent="0.4">
      <c r="B64" s="12"/>
      <c r="C64" s="12"/>
      <c r="D64" s="13" t="s">
        <v>68</v>
      </c>
      <c r="E64" s="14">
        <v>2630000</v>
      </c>
      <c r="F64" s="14">
        <v>2624450</v>
      </c>
      <c r="G64" s="14">
        <f t="shared" si="0"/>
        <v>5550</v>
      </c>
      <c r="H64" s="14"/>
    </row>
    <row r="65" spans="2:8" x14ac:dyDescent="0.4">
      <c r="B65" s="12"/>
      <c r="C65" s="12"/>
      <c r="D65" s="13" t="s">
        <v>69</v>
      </c>
      <c r="E65" s="14"/>
      <c r="F65" s="14">
        <v>9860</v>
      </c>
      <c r="G65" s="14">
        <f t="shared" si="0"/>
        <v>-9860</v>
      </c>
      <c r="H65" s="14"/>
    </row>
    <row r="66" spans="2:8" x14ac:dyDescent="0.4">
      <c r="B66" s="12"/>
      <c r="C66" s="15"/>
      <c r="D66" s="16" t="s">
        <v>70</v>
      </c>
      <c r="E66" s="17">
        <f>+E63</f>
        <v>2630000</v>
      </c>
      <c r="F66" s="17">
        <f>+F63</f>
        <v>2634310</v>
      </c>
      <c r="G66" s="17">
        <f t="shared" si="0"/>
        <v>-4310</v>
      </c>
      <c r="H66" s="17"/>
    </row>
    <row r="67" spans="2:8" x14ac:dyDescent="0.4">
      <c r="B67" s="15"/>
      <c r="C67" s="21" t="s">
        <v>71</v>
      </c>
      <c r="D67" s="19"/>
      <c r="E67" s="20">
        <f xml:space="preserve"> +E62 - E66</f>
        <v>-1080000</v>
      </c>
      <c r="F67" s="20">
        <f xml:space="preserve"> +F62 - F66</f>
        <v>-1084310</v>
      </c>
      <c r="G67" s="20">
        <f t="shared" si="0"/>
        <v>4310</v>
      </c>
      <c r="H67" s="20"/>
    </row>
    <row r="68" spans="2:8" ht="30" x14ac:dyDescent="0.4">
      <c r="B68" s="9" t="s">
        <v>72</v>
      </c>
      <c r="C68" s="22" t="s">
        <v>10</v>
      </c>
      <c r="D68" s="16" t="s">
        <v>73</v>
      </c>
      <c r="E68" s="17">
        <f>0</f>
        <v>0</v>
      </c>
      <c r="F68" s="17">
        <f>0</f>
        <v>0</v>
      </c>
      <c r="G68" s="17">
        <f t="shared" si="0"/>
        <v>0</v>
      </c>
      <c r="H68" s="17"/>
    </row>
    <row r="69" spans="2:8" x14ac:dyDescent="0.4">
      <c r="B69" s="12"/>
      <c r="C69" s="9" t="s">
        <v>25</v>
      </c>
      <c r="D69" s="13" t="s">
        <v>74</v>
      </c>
      <c r="E69" s="14">
        <f>+E70</f>
        <v>0</v>
      </c>
      <c r="F69" s="14">
        <f>+F70</f>
        <v>131879</v>
      </c>
      <c r="G69" s="14">
        <f t="shared" si="0"/>
        <v>-131879</v>
      </c>
      <c r="H69" s="14"/>
    </row>
    <row r="70" spans="2:8" x14ac:dyDescent="0.4">
      <c r="B70" s="12"/>
      <c r="C70" s="12"/>
      <c r="D70" s="13" t="s">
        <v>75</v>
      </c>
      <c r="E70" s="14"/>
      <c r="F70" s="14">
        <v>131879</v>
      </c>
      <c r="G70" s="14">
        <f t="shared" si="0"/>
        <v>-131879</v>
      </c>
      <c r="H70" s="14"/>
    </row>
    <row r="71" spans="2:8" x14ac:dyDescent="0.4">
      <c r="B71" s="12"/>
      <c r="C71" s="15"/>
      <c r="D71" s="23" t="s">
        <v>76</v>
      </c>
      <c r="E71" s="24">
        <f>+E69</f>
        <v>0</v>
      </c>
      <c r="F71" s="24">
        <f>+F69</f>
        <v>131879</v>
      </c>
      <c r="G71" s="24">
        <f t="shared" ref="G71:G77" si="1">E71-F71</f>
        <v>-131879</v>
      </c>
      <c r="H71" s="24"/>
    </row>
    <row r="72" spans="2:8" x14ac:dyDescent="0.4">
      <c r="B72" s="15"/>
      <c r="C72" s="21" t="s">
        <v>77</v>
      </c>
      <c r="D72" s="19"/>
      <c r="E72" s="20">
        <f xml:space="preserve"> +E68 - E71</f>
        <v>0</v>
      </c>
      <c r="F72" s="20">
        <f xml:space="preserve"> +F68 - F71</f>
        <v>-131879</v>
      </c>
      <c r="G72" s="20">
        <f t="shared" si="1"/>
        <v>131879</v>
      </c>
      <c r="H72" s="20"/>
    </row>
    <row r="73" spans="2:8" x14ac:dyDescent="0.4">
      <c r="B73" s="25" t="s">
        <v>78</v>
      </c>
      <c r="C73" s="26"/>
      <c r="D73" s="27"/>
      <c r="E73" s="28">
        <v>51000</v>
      </c>
      <c r="F73" s="28"/>
      <c r="G73" s="28">
        <f>E73 + E74</f>
        <v>51000</v>
      </c>
      <c r="H73" s="28"/>
    </row>
    <row r="74" spans="2:8" x14ac:dyDescent="0.4">
      <c r="B74" s="29"/>
      <c r="C74" s="30"/>
      <c r="D74" s="31"/>
      <c r="E74" s="32"/>
      <c r="F74" s="32"/>
      <c r="G74" s="32"/>
      <c r="H74" s="32"/>
    </row>
    <row r="75" spans="2:8" x14ac:dyDescent="0.4">
      <c r="B75" s="21" t="s">
        <v>79</v>
      </c>
      <c r="C75" s="18"/>
      <c r="D75" s="19"/>
      <c r="E75" s="20">
        <f xml:space="preserve"> +E59 +E67 +E72 - (E73 + E74)</f>
        <v>1995000</v>
      </c>
      <c r="F75" s="20">
        <f xml:space="preserve"> +F59 +F67 +F72 - (F73 + F74)</f>
        <v>1030013</v>
      </c>
      <c r="G75" s="20">
        <f t="shared" si="1"/>
        <v>964987</v>
      </c>
      <c r="H75" s="20"/>
    </row>
    <row r="76" spans="2:8" x14ac:dyDescent="0.4">
      <c r="B76" s="21" t="s">
        <v>80</v>
      </c>
      <c r="C76" s="18"/>
      <c r="D76" s="19"/>
      <c r="E76" s="20">
        <v>12733540</v>
      </c>
      <c r="F76" s="20">
        <v>12733540</v>
      </c>
      <c r="G76" s="20">
        <f t="shared" si="1"/>
        <v>0</v>
      </c>
      <c r="H76" s="20"/>
    </row>
    <row r="77" spans="2:8" x14ac:dyDescent="0.4">
      <c r="B77" s="21" t="s">
        <v>81</v>
      </c>
      <c r="C77" s="18"/>
      <c r="D77" s="19"/>
      <c r="E77" s="20">
        <f xml:space="preserve"> +E75 +E76</f>
        <v>14728540</v>
      </c>
      <c r="F77" s="20">
        <f xml:space="preserve"> +F75 +F76</f>
        <v>13763553</v>
      </c>
      <c r="G77" s="20">
        <f t="shared" si="1"/>
        <v>964987</v>
      </c>
      <c r="H77" s="20"/>
    </row>
  </sheetData>
  <mergeCells count="11">
    <mergeCell ref="B60:B67"/>
    <mergeCell ref="C60:C62"/>
    <mergeCell ref="C63:C66"/>
    <mergeCell ref="B68:B72"/>
    <mergeCell ref="C69:C71"/>
    <mergeCell ref="B2:H2"/>
    <mergeCell ref="B3:H3"/>
    <mergeCell ref="B5:D5"/>
    <mergeCell ref="B6:B59"/>
    <mergeCell ref="C6:C19"/>
    <mergeCell ref="C20:C58"/>
  </mergeCells>
  <phoneticPr fontId="2"/>
  <pageMargins left="0.7" right="0.7" top="0.75" bottom="0.75" header="0.3" footer="0.3"/>
  <pageSetup paperSize="9" fitToHeight="0" orientation="portrait" r:id="rId1"/>
  <headerFooter>
    <oddHeader>&amp;L社会福祉法人小麦の家福祉会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小麦の家</vt:lpstr>
      <vt:lpstr>小麦の家!Print_Titles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KOMUGI-PC03</dc:creator>
  <cp:lastModifiedBy>KOMUGI-PC03</cp:lastModifiedBy>
  <dcterms:created xsi:type="dcterms:W3CDTF">2020-06-24T02:46:05Z</dcterms:created>
  <dcterms:modified xsi:type="dcterms:W3CDTF">2020-06-24T02:46:06Z</dcterms:modified>
</cp:coreProperties>
</file>