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-15" windowWidth="19440" windowHeight="7815" tabRatio="766" activeTab="3"/>
  </bookViews>
  <sheets>
    <sheet name="貸借対照表" sheetId="12" r:id="rId1"/>
    <sheet name="財産目録" sheetId="11" r:id="rId2"/>
    <sheet name="活動計算書" sheetId="2" r:id="rId3"/>
    <sheet name="部門別活動計算書案" sheetId="13" r:id="rId4"/>
  </sheets>
  <externalReferences>
    <externalReference r:id="rId5"/>
    <externalReference r:id="rId6"/>
  </externalReferences>
  <definedNames>
    <definedName name="_xlnm.Print_Area" localSheetId="0">貸借対照表!$A$1:$D$35</definedName>
    <definedName name="_xlnm.Print_Titles" localSheetId="2">活動計算書!$6:$6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5" i="2" l="1"/>
  <c r="C57" i="2"/>
  <c r="E71" i="13"/>
  <c r="E22" i="13"/>
  <c r="E66" i="13"/>
  <c r="E67" i="13"/>
  <c r="E46" i="13"/>
  <c r="E47" i="13"/>
  <c r="E48" i="13"/>
  <c r="C39" i="2"/>
  <c r="E49" i="13"/>
  <c r="C40" i="2"/>
  <c r="E50" i="13"/>
  <c r="E51" i="13"/>
  <c r="E52" i="13"/>
  <c r="E53" i="13"/>
  <c r="C44" i="2"/>
  <c r="E54" i="13"/>
  <c r="E55" i="13"/>
  <c r="E56" i="13"/>
  <c r="E57" i="13"/>
  <c r="C48" i="2"/>
  <c r="E58" i="13"/>
  <c r="E59" i="13"/>
  <c r="E60" i="13"/>
  <c r="E61" i="13"/>
  <c r="E62" i="13"/>
  <c r="E63" i="13"/>
  <c r="E64" i="13"/>
  <c r="E65" i="13"/>
  <c r="C56" i="2"/>
  <c r="E42" i="13"/>
  <c r="E43" i="13"/>
  <c r="C55" i="2"/>
  <c r="C54" i="2"/>
  <c r="C53" i="2"/>
  <c r="C52" i="2"/>
  <c r="C51" i="2"/>
  <c r="C50" i="2"/>
  <c r="E45" i="13"/>
  <c r="C36" i="2"/>
  <c r="C49" i="2"/>
  <c r="C34" i="2"/>
  <c r="C47" i="2"/>
  <c r="C46" i="2"/>
  <c r="C45" i="2"/>
  <c r="C43" i="2"/>
  <c r="C42" i="2"/>
  <c r="C41" i="2"/>
  <c r="C38" i="2"/>
  <c r="C37" i="2"/>
  <c r="C30" i="2"/>
  <c r="C15" i="2"/>
  <c r="C14" i="2"/>
  <c r="C13" i="2"/>
  <c r="C18" i="2"/>
  <c r="C25" i="2"/>
  <c r="C24" i="2"/>
  <c r="C22" i="2"/>
  <c r="C21" i="2"/>
  <c r="E6" i="13"/>
  <c r="C11" i="2"/>
  <c r="C10" i="2"/>
  <c r="D42" i="13"/>
  <c r="D22" i="13"/>
  <c r="D44" i="13"/>
  <c r="B11" i="2"/>
  <c r="B10" i="2"/>
  <c r="B9" i="2"/>
  <c r="D33" i="12"/>
  <c r="D34" i="12"/>
  <c r="G23" i="13"/>
  <c r="C31" i="2"/>
  <c r="K44" i="13"/>
  <c r="H23" i="13"/>
  <c r="C32" i="2"/>
  <c r="F24" i="13"/>
  <c r="F23" i="13"/>
  <c r="I11" i="13"/>
  <c r="H11" i="13"/>
  <c r="E15" i="13"/>
  <c r="E13" i="13"/>
  <c r="K17" i="13"/>
  <c r="C12" i="2"/>
  <c r="C35" i="11"/>
  <c r="B34" i="11"/>
  <c r="B21" i="11"/>
  <c r="B24" i="11"/>
  <c r="B27" i="11"/>
  <c r="C17" i="12"/>
  <c r="E26" i="13"/>
  <c r="G71" i="13"/>
  <c r="G73" i="13"/>
  <c r="E70" i="13"/>
  <c r="E69" i="13"/>
  <c r="E68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5" i="13"/>
  <c r="E24" i="13"/>
  <c r="J23" i="13"/>
  <c r="J71" i="13"/>
  <c r="I23" i="13"/>
  <c r="H71" i="13"/>
  <c r="F71" i="13"/>
  <c r="D23" i="13"/>
  <c r="E19" i="13"/>
  <c r="E18" i="13"/>
  <c r="F17" i="13"/>
  <c r="E17" i="13"/>
  <c r="E16" i="13"/>
  <c r="E14" i="13"/>
  <c r="E12" i="13"/>
  <c r="F11" i="13"/>
  <c r="E11" i="13"/>
  <c r="D11" i="13"/>
  <c r="E10" i="13"/>
  <c r="I8" i="13"/>
  <c r="H8" i="13"/>
  <c r="F8" i="13"/>
  <c r="D8" i="13"/>
  <c r="K5" i="13"/>
  <c r="I5" i="13"/>
  <c r="H5" i="13"/>
  <c r="F5" i="13"/>
  <c r="D5" i="13"/>
  <c r="K2" i="13"/>
  <c r="I71" i="13"/>
  <c r="C33" i="2"/>
  <c r="D71" i="13"/>
  <c r="K71" i="13"/>
  <c r="E44" i="13"/>
  <c r="E8" i="13"/>
  <c r="G72" i="13"/>
  <c r="E5" i="13"/>
  <c r="E2" i="13"/>
  <c r="F20" i="13"/>
  <c r="F72" i="13"/>
  <c r="H20" i="13"/>
  <c r="H22" i="13"/>
  <c r="H73" i="13"/>
  <c r="I20" i="13"/>
  <c r="I72" i="13"/>
  <c r="D20" i="13"/>
  <c r="K20" i="13"/>
  <c r="E23" i="13"/>
  <c r="J73" i="13"/>
  <c r="J72" i="13"/>
  <c r="F22" i="13"/>
  <c r="F73" i="13"/>
  <c r="D72" i="13"/>
  <c r="K72" i="13"/>
  <c r="I22" i="13"/>
  <c r="I73" i="13"/>
  <c r="H72" i="13"/>
  <c r="D73" i="13"/>
  <c r="K22" i="13"/>
  <c r="K73" i="13"/>
  <c r="E20" i="13"/>
  <c r="B28" i="2"/>
  <c r="E72" i="13"/>
  <c r="E73" i="13"/>
  <c r="C20" i="2"/>
  <c r="C23" i="2"/>
  <c r="C9" i="2"/>
  <c r="C17" i="2"/>
  <c r="C29" i="2"/>
  <c r="C28" i="2"/>
  <c r="B61" i="2"/>
  <c r="B35" i="2"/>
  <c r="B25" i="2"/>
  <c r="B24" i="2"/>
  <c r="B19" i="2"/>
  <c r="B16" i="2"/>
  <c r="B12" i="2"/>
  <c r="C21" i="12"/>
  <c r="C28" i="12"/>
  <c r="D29" i="12"/>
  <c r="B56" i="11"/>
  <c r="B52" i="11"/>
  <c r="B47" i="11"/>
  <c r="C40" i="11"/>
  <c r="B17" i="11"/>
  <c r="B23" i="2"/>
  <c r="B26" i="2"/>
  <c r="B59" i="2"/>
  <c r="B62" i="2"/>
  <c r="C57" i="11"/>
  <c r="C35" i="2"/>
  <c r="C62" i="2"/>
  <c r="C26" i="2"/>
  <c r="D58" i="11"/>
  <c r="D41" i="11"/>
  <c r="D22" i="12"/>
  <c r="C63" i="2"/>
  <c r="C64" i="2"/>
  <c r="C66" i="2"/>
  <c r="B63" i="2"/>
  <c r="B64" i="2"/>
  <c r="B66" i="2"/>
  <c r="D59" i="11"/>
</calcChain>
</file>

<file path=xl/sharedStrings.xml><?xml version="1.0" encoding="utf-8"?>
<sst xmlns="http://schemas.openxmlformats.org/spreadsheetml/2006/main" count="268" uniqueCount="240">
  <si>
    <t>特定非営利活動法人　国際子ども権利センター</t>
    <rPh sb="0" eb="2">
      <t>トクテイ</t>
    </rPh>
    <rPh sb="2" eb="5">
      <t>ヒエイリ</t>
    </rPh>
    <rPh sb="5" eb="7">
      <t>カツドウ</t>
    </rPh>
    <rPh sb="7" eb="9">
      <t>ホウジン</t>
    </rPh>
    <rPh sb="10" eb="21">
      <t>ケンリ</t>
    </rPh>
    <phoneticPr fontId="4"/>
  </si>
  <si>
    <t>(単位：円)</t>
  </si>
  <si>
    <t>科　　　目　　・　　摘　　　要</t>
    <rPh sb="0" eb="1">
      <t>カ</t>
    </rPh>
    <rPh sb="4" eb="5">
      <t>メ</t>
    </rPh>
    <rPh sb="10" eb="11">
      <t>テキ</t>
    </rPh>
    <rPh sb="14" eb="15">
      <t>ヨウ</t>
    </rPh>
    <phoneticPr fontId="4"/>
  </si>
  <si>
    <t>金　　　額</t>
    <rPh sb="0" eb="1">
      <t>キン</t>
    </rPh>
    <rPh sb="4" eb="5">
      <t>ガク</t>
    </rPh>
    <phoneticPr fontId="4"/>
  </si>
  <si>
    <t>Ⅰ　資産の部</t>
    <rPh sb="2" eb="4">
      <t>シサン</t>
    </rPh>
    <rPh sb="5" eb="6">
      <t>ブ</t>
    </rPh>
    <phoneticPr fontId="4"/>
  </si>
  <si>
    <t>　　1.　流動資産</t>
    <rPh sb="5" eb="7">
      <t>リュウドウ</t>
    </rPh>
    <rPh sb="7" eb="9">
      <t>シサン</t>
    </rPh>
    <phoneticPr fontId="4"/>
  </si>
  <si>
    <t>　　　　　現金預金</t>
    <rPh sb="5" eb="7">
      <t>ゲンキン</t>
    </rPh>
    <rPh sb="7" eb="9">
      <t>ヨキン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</si>
  <si>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</si>
  <si>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　　2.　固定資産</t>
    <rPh sb="5" eb="7">
      <t>コテイ</t>
    </rPh>
    <rPh sb="7" eb="9">
      <t>シサン</t>
    </rPh>
    <phoneticPr fontId="4"/>
  </si>
  <si>
    <t>　　　　　無形固定資産</t>
    <rPh sb="5" eb="7">
      <t>ムケイ</t>
    </rPh>
    <rPh sb="7" eb="9">
      <t>コテイ</t>
    </rPh>
    <rPh sb="9" eb="11">
      <t>シサン</t>
    </rPh>
    <phoneticPr fontId="4"/>
  </si>
  <si>
    <t>　　　　　　　　　　　　　　　　　無形固定資産合計</t>
    <rPh sb="17" eb="19">
      <t>ムケイ</t>
    </rPh>
    <rPh sb="19" eb="20">
      <t>カタム</t>
    </rPh>
    <rPh sb="20" eb="21">
      <t>サダム</t>
    </rPh>
    <rPh sb="21" eb="22">
      <t>シ</t>
    </rPh>
    <rPh sb="22" eb="23">
      <t>サン</t>
    </rPh>
    <rPh sb="23" eb="24">
      <t>ゴウ</t>
    </rPh>
    <rPh sb="24" eb="25">
      <t>ケイ</t>
    </rPh>
    <phoneticPr fontId="4"/>
  </si>
  <si>
    <t>資　産　合　計</t>
    <rPh sb="0" eb="1">
      <t>シ</t>
    </rPh>
    <rPh sb="2" eb="3">
      <t>サン</t>
    </rPh>
    <rPh sb="4" eb="5">
      <t>ゴウ</t>
    </rPh>
    <rPh sb="6" eb="7">
      <t>ケイ</t>
    </rPh>
    <phoneticPr fontId="4"/>
  </si>
  <si>
    <t>Ⅱ　負債の部</t>
    <rPh sb="2" eb="4">
      <t>フサイ</t>
    </rPh>
    <rPh sb="5" eb="6">
      <t>ブ</t>
    </rPh>
    <phoneticPr fontId="4"/>
  </si>
  <si>
    <t>　　1.　流動負債</t>
    <rPh sb="5" eb="7">
      <t>リュウドウ</t>
    </rPh>
    <rPh sb="7" eb="9">
      <t>フサイ</t>
    </rPh>
    <phoneticPr fontId="4"/>
  </si>
  <si>
    <t xml:space="preserve">　　　　　前受金 </t>
    <rPh sb="5" eb="7">
      <t>マエウケ</t>
    </rPh>
    <phoneticPr fontId="4"/>
  </si>
  <si>
    <t>　　　　　預り金　</t>
    <rPh sb="5" eb="6">
      <t>アズカ</t>
    </rPh>
    <rPh sb="7" eb="8">
      <t>キン</t>
    </rPh>
    <phoneticPr fontId="4"/>
  </si>
  <si>
    <t>流動負債合計</t>
    <phoneticPr fontId="4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</si>
  <si>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4"/>
  </si>
  <si>
    <t>Ⅲ　正味財産の部</t>
    <rPh sb="2" eb="4">
      <t>ショウミ</t>
    </rPh>
    <rPh sb="4" eb="6">
      <t>ザイサン</t>
    </rPh>
    <rPh sb="7" eb="8">
      <t>ブ</t>
    </rPh>
    <phoneticPr fontId="4"/>
  </si>
  <si>
    <t>　　　　前期繰越正味財産</t>
    <rPh sb="4" eb="6">
      <t>ゼンキ</t>
    </rPh>
    <rPh sb="6" eb="8">
      <t>クリコシ</t>
    </rPh>
    <rPh sb="8" eb="10">
      <t>ショウミ</t>
    </rPh>
    <rPh sb="10" eb="12">
      <t>ザイサン</t>
    </rPh>
    <phoneticPr fontId="4"/>
  </si>
  <si>
    <t>　　　　当期正味財産増加額</t>
    <rPh sb="4" eb="6">
      <t>トウキ</t>
    </rPh>
    <rPh sb="6" eb="8">
      <t>ショウミ</t>
    </rPh>
    <rPh sb="8" eb="10">
      <t>ザイサン</t>
    </rPh>
    <rPh sb="10" eb="12">
      <t>ゾウカ</t>
    </rPh>
    <rPh sb="12" eb="13">
      <t>ガク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</si>
  <si>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</si>
  <si>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負債および正味財産合計</t>
    <rPh sb="0" eb="2">
      <t>フサイ</t>
    </rPh>
    <rPh sb="5" eb="7">
      <t>ショウミ</t>
    </rPh>
    <rPh sb="7" eb="9">
      <t>ザイサン</t>
    </rPh>
    <rPh sb="9" eb="11">
      <t>ゴウケイ</t>
    </rPh>
    <phoneticPr fontId="4"/>
  </si>
  <si>
    <t>（単位：円）</t>
  </si>
  <si>
    <t>科　　　　目</t>
    <rPh sb="0" eb="1">
      <t>カ</t>
    </rPh>
    <rPh sb="5" eb="6">
      <t>メ</t>
    </rPh>
    <phoneticPr fontId="2"/>
  </si>
  <si>
    <t>決算</t>
    <rPh sb="0" eb="2">
      <t>ケッサン</t>
    </rPh>
    <phoneticPr fontId="2"/>
  </si>
  <si>
    <t>（資金収支の部）</t>
    <rPh sb="1" eb="3">
      <t>シキン</t>
    </rPh>
    <rPh sb="3" eb="5">
      <t>シュウシ</t>
    </rPh>
    <rPh sb="6" eb="7">
      <t>ブ</t>
    </rPh>
    <phoneticPr fontId="2"/>
  </si>
  <si>
    <t>Ⅰ　経常収入の部</t>
    <rPh sb="2" eb="4">
      <t>ケイジョウ</t>
    </rPh>
    <rPh sb="4" eb="6">
      <t>シュウニュウ</t>
    </rPh>
    <rPh sb="7" eb="8">
      <t>ブ</t>
    </rPh>
    <phoneticPr fontId="2"/>
  </si>
  <si>
    <t>　　1　会費収入</t>
    <rPh sb="4" eb="6">
      <t>カイヒ</t>
    </rPh>
    <rPh sb="6" eb="8">
      <t>シュウニュウ</t>
    </rPh>
    <phoneticPr fontId="2"/>
  </si>
  <si>
    <t>　　　　　正会員会費収入</t>
    <rPh sb="5" eb="6">
      <t>セイ</t>
    </rPh>
    <rPh sb="6" eb="8">
      <t>カイイン</t>
    </rPh>
    <rPh sb="8" eb="10">
      <t>カイヒ</t>
    </rPh>
    <rPh sb="10" eb="12">
      <t>シュウニュウ</t>
    </rPh>
    <phoneticPr fontId="2"/>
  </si>
  <si>
    <t>　　　　　賛助会員会費収入</t>
    <rPh sb="5" eb="7">
      <t>サンジョ</t>
    </rPh>
    <rPh sb="7" eb="9">
      <t>カイイン</t>
    </rPh>
    <rPh sb="9" eb="11">
      <t>カイヒ</t>
    </rPh>
    <rPh sb="11" eb="13">
      <t>シュウニュウ</t>
    </rPh>
    <phoneticPr fontId="2"/>
  </si>
  <si>
    <t>　　2　事業収入</t>
    <rPh sb="4" eb="6">
      <t>ジギョウ</t>
    </rPh>
    <rPh sb="6" eb="8">
      <t>シュウニュウ</t>
    </rPh>
    <phoneticPr fontId="2"/>
  </si>
  <si>
    <t>　　　　　開発途上国の子ども支援事業収入</t>
    <rPh sb="5" eb="7">
      <t>カイハツ</t>
    </rPh>
    <rPh sb="7" eb="10">
      <t>トジョウコク</t>
    </rPh>
    <rPh sb="11" eb="12">
      <t>コ</t>
    </rPh>
    <rPh sb="14" eb="16">
      <t>シエン</t>
    </rPh>
    <rPh sb="16" eb="18">
      <t>ジギョウ</t>
    </rPh>
    <phoneticPr fontId="2"/>
  </si>
  <si>
    <t>　　　　　調査・研究・発信、開発教育事業収入</t>
    <rPh sb="5" eb="7">
      <t>チョウサ</t>
    </rPh>
    <rPh sb="8" eb="10">
      <t>ケンキュウ</t>
    </rPh>
    <rPh sb="11" eb="13">
      <t>ハッシン</t>
    </rPh>
    <rPh sb="14" eb="16">
      <t>カイハツ</t>
    </rPh>
    <rPh sb="16" eb="18">
      <t>キョウイク</t>
    </rPh>
    <rPh sb="18" eb="20">
      <t>ジギョウ</t>
    </rPh>
    <phoneticPr fontId="2"/>
  </si>
  <si>
    <t>　　　　　子どもの権利普及促進事業収入</t>
    <rPh sb="5" eb="6">
      <t>コ</t>
    </rPh>
    <rPh sb="9" eb="11">
      <t>ケンリ</t>
    </rPh>
    <rPh sb="11" eb="13">
      <t>フキュウ</t>
    </rPh>
    <rPh sb="13" eb="15">
      <t>ソクシン</t>
    </rPh>
    <rPh sb="15" eb="17">
      <t>ジギョウ</t>
    </rPh>
    <phoneticPr fontId="2"/>
  </si>
  <si>
    <t>　　　　　ネットワーク事業収入</t>
    <rPh sb="11" eb="13">
      <t>ジギョウ</t>
    </rPh>
    <rPh sb="13" eb="15">
      <t>シュウニュウ</t>
    </rPh>
    <phoneticPr fontId="2"/>
  </si>
  <si>
    <t>　　3　補助金収入</t>
    <rPh sb="4" eb="7">
      <t>ホジョキン</t>
    </rPh>
    <rPh sb="7" eb="9">
      <t>シュウニュウ</t>
    </rPh>
    <phoneticPr fontId="2"/>
  </si>
  <si>
    <t>　　　　　助成金収入</t>
    <rPh sb="5" eb="8">
      <t>ジョセイキン</t>
    </rPh>
    <rPh sb="8" eb="10">
      <t>シュウニュウ</t>
    </rPh>
    <phoneticPr fontId="2"/>
  </si>
  <si>
    <t>　　　　　補助金収入</t>
    <rPh sb="5" eb="8">
      <t>ホジョキン</t>
    </rPh>
    <rPh sb="8" eb="10">
      <t>シュウニュウ</t>
    </rPh>
    <phoneticPr fontId="2"/>
  </si>
  <si>
    <t>　　4　寄付金収入</t>
    <rPh sb="4" eb="7">
      <t>キフキン</t>
    </rPh>
    <rPh sb="7" eb="9">
      <t>シュウニュウ</t>
    </rPh>
    <phoneticPr fontId="2"/>
  </si>
  <si>
    <t>　　　　　一般寄付金収入</t>
    <rPh sb="5" eb="7">
      <t>イッパン</t>
    </rPh>
    <rPh sb="7" eb="9">
      <t>キフ</t>
    </rPh>
    <rPh sb="9" eb="10">
      <t>キン</t>
    </rPh>
    <rPh sb="10" eb="12">
      <t>シュウニュウ</t>
    </rPh>
    <phoneticPr fontId="2"/>
  </si>
  <si>
    <t>　　　　　指定海外寄付金収入</t>
    <rPh sb="5" eb="6">
      <t>ユビ</t>
    </rPh>
    <rPh sb="6" eb="7">
      <t>サダム</t>
    </rPh>
    <rPh sb="7" eb="9">
      <t>カイガイ</t>
    </rPh>
    <rPh sb="9" eb="11">
      <t>キフ</t>
    </rPh>
    <rPh sb="11" eb="12">
      <t>キン</t>
    </rPh>
    <rPh sb="12" eb="14">
      <t>シュウニュウ</t>
    </rPh>
    <phoneticPr fontId="2"/>
  </si>
  <si>
    <t>　　　　　受取利息</t>
    <rPh sb="5" eb="6">
      <t>ウ</t>
    </rPh>
    <rPh sb="6" eb="7">
      <t>ト</t>
    </rPh>
    <rPh sb="7" eb="9">
      <t>リソク</t>
    </rPh>
    <phoneticPr fontId="2"/>
  </si>
  <si>
    <t>　　　　　その他雑収入</t>
    <rPh sb="7" eb="8">
      <t>タ</t>
    </rPh>
    <rPh sb="8" eb="9">
      <t>ザツ</t>
    </rPh>
    <rPh sb="9" eb="11">
      <t>シュウニュウ</t>
    </rPh>
    <phoneticPr fontId="2"/>
  </si>
  <si>
    <t>　　　　経常収入合計</t>
    <rPh sb="4" eb="6">
      <t>ケイジョウ</t>
    </rPh>
    <rPh sb="6" eb="7">
      <t>オサム</t>
    </rPh>
    <rPh sb="7" eb="8">
      <t>イリ</t>
    </rPh>
    <rPh sb="8" eb="9">
      <t>ゴウ</t>
    </rPh>
    <rPh sb="9" eb="10">
      <t>ケイ</t>
    </rPh>
    <phoneticPr fontId="2"/>
  </si>
  <si>
    <t>Ⅱ　経常支出の部</t>
    <rPh sb="2" eb="4">
      <t>ケイジョウ</t>
    </rPh>
    <rPh sb="4" eb="6">
      <t>シシュツ</t>
    </rPh>
    <rPh sb="7" eb="8">
      <t>ブ</t>
    </rPh>
    <phoneticPr fontId="2"/>
  </si>
  <si>
    <t>　　1　事業費</t>
    <rPh sb="4" eb="7">
      <t>ジギョウヒ</t>
    </rPh>
    <phoneticPr fontId="2"/>
  </si>
  <si>
    <t>　　　　　開発途上国の子ども支援事業</t>
    <rPh sb="5" eb="7">
      <t>カイハツ</t>
    </rPh>
    <rPh sb="7" eb="10">
      <t>トジョウコク</t>
    </rPh>
    <rPh sb="11" eb="12">
      <t>コ</t>
    </rPh>
    <rPh sb="14" eb="16">
      <t>シエン</t>
    </rPh>
    <rPh sb="16" eb="18">
      <t>ジギョウ</t>
    </rPh>
    <phoneticPr fontId="2"/>
  </si>
  <si>
    <t>　　　　　調査・研究・発信、開発教育事業</t>
    <rPh sb="5" eb="7">
      <t>チョウサ</t>
    </rPh>
    <rPh sb="8" eb="10">
      <t>ケンキュウ</t>
    </rPh>
    <rPh sb="11" eb="13">
      <t>ハッシン</t>
    </rPh>
    <rPh sb="14" eb="16">
      <t>カイハツ</t>
    </rPh>
    <rPh sb="16" eb="18">
      <t>キョウイク</t>
    </rPh>
    <rPh sb="18" eb="20">
      <t>ジギョウ</t>
    </rPh>
    <phoneticPr fontId="2"/>
  </si>
  <si>
    <t>　　2　管理費</t>
    <rPh sb="4" eb="7">
      <t>カンリヒ</t>
    </rPh>
    <phoneticPr fontId="2"/>
  </si>
  <si>
    <t>　　　　　給与手当</t>
    <rPh sb="5" eb="7">
      <t>キュウヨ</t>
    </rPh>
    <rPh sb="7" eb="9">
      <t>テアテ</t>
    </rPh>
    <phoneticPr fontId="2"/>
  </si>
  <si>
    <t>　　　　　法定福利費</t>
    <rPh sb="5" eb="7">
      <t>ホウテイ</t>
    </rPh>
    <rPh sb="7" eb="9">
      <t>フクリ</t>
    </rPh>
    <rPh sb="9" eb="10">
      <t>ヒ</t>
    </rPh>
    <phoneticPr fontId="2"/>
  </si>
  <si>
    <t>　　　　　通信・運搬費</t>
    <rPh sb="5" eb="7">
      <t>ツウシン</t>
    </rPh>
    <rPh sb="8" eb="10">
      <t>ウンパン</t>
    </rPh>
    <rPh sb="10" eb="11">
      <t>ヒ</t>
    </rPh>
    <phoneticPr fontId="2"/>
  </si>
  <si>
    <t>　　　　　水道光熱費</t>
    <rPh sb="5" eb="7">
      <t>スイドウ</t>
    </rPh>
    <rPh sb="9" eb="10">
      <t>ヒ</t>
    </rPh>
    <phoneticPr fontId="2"/>
  </si>
  <si>
    <t>　　　　　旅費交通費</t>
    <rPh sb="5" eb="7">
      <t>リョヒ</t>
    </rPh>
    <rPh sb="7" eb="10">
      <t>コウツウヒ</t>
    </rPh>
    <phoneticPr fontId="2"/>
  </si>
  <si>
    <t>　　　　　会議費</t>
    <rPh sb="5" eb="7">
      <t>カイギ</t>
    </rPh>
    <rPh sb="7" eb="8">
      <t>ヒ</t>
    </rPh>
    <phoneticPr fontId="2"/>
  </si>
  <si>
    <t>　　　　　消耗品費</t>
    <rPh sb="5" eb="8">
      <t>ショウモウヒン</t>
    </rPh>
    <rPh sb="8" eb="9">
      <t>ヒ</t>
    </rPh>
    <phoneticPr fontId="2"/>
  </si>
  <si>
    <t>　　　　　新聞図書費</t>
    <rPh sb="5" eb="7">
      <t>シンブン</t>
    </rPh>
    <rPh sb="7" eb="9">
      <t>トショ</t>
    </rPh>
    <rPh sb="9" eb="10">
      <t>ヒ</t>
    </rPh>
    <phoneticPr fontId="2"/>
  </si>
  <si>
    <t>　　　　　印刷製本費</t>
    <rPh sb="7" eb="9">
      <t>セイホン</t>
    </rPh>
    <rPh sb="9" eb="10">
      <t>ヒ</t>
    </rPh>
    <phoneticPr fontId="2"/>
  </si>
  <si>
    <t>　　　　　修繕費</t>
    <rPh sb="5" eb="8">
      <t>シュウゼンヒ</t>
    </rPh>
    <phoneticPr fontId="2"/>
  </si>
  <si>
    <t>　　　　　地代・家賃</t>
    <rPh sb="5" eb="7">
      <t>ジダイ</t>
    </rPh>
    <rPh sb="8" eb="10">
      <t>ヤチン</t>
    </rPh>
    <phoneticPr fontId="2"/>
  </si>
  <si>
    <t>　　　　　支払手数料</t>
    <rPh sb="5" eb="7">
      <t>シハライ</t>
    </rPh>
    <rPh sb="7" eb="10">
      <t>テスウリョウ</t>
    </rPh>
    <phoneticPr fontId="2"/>
  </si>
  <si>
    <t>　　　　　雑費</t>
    <rPh sb="5" eb="7">
      <t>ザッピ</t>
    </rPh>
    <phoneticPr fontId="2"/>
  </si>
  <si>
    <t>　　3　その他支出</t>
    <rPh sb="6" eb="7">
      <t>タ</t>
    </rPh>
    <rPh sb="7" eb="9">
      <t>シシュツ</t>
    </rPh>
    <phoneticPr fontId="2"/>
  </si>
  <si>
    <t>　　　　　指定寄付・助成金返還金</t>
    <rPh sb="5" eb="7">
      <t>シテイ</t>
    </rPh>
    <rPh sb="7" eb="9">
      <t>キフ</t>
    </rPh>
    <rPh sb="10" eb="13">
      <t>ジョセイキン</t>
    </rPh>
    <rPh sb="13" eb="16">
      <t>ヘンカンキン</t>
    </rPh>
    <phoneticPr fontId="2"/>
  </si>
  <si>
    <t>　　　経常支出合計</t>
    <rPh sb="3" eb="5">
      <t>ケイジョウ</t>
    </rPh>
    <rPh sb="5" eb="7">
      <t>シシュツ</t>
    </rPh>
    <rPh sb="7" eb="9">
      <t>ゴウケイ</t>
    </rPh>
    <phoneticPr fontId="2"/>
  </si>
  <si>
    <t>　　　経常収支差額</t>
    <rPh sb="3" eb="5">
      <t>ケイジョウ</t>
    </rPh>
    <rPh sb="5" eb="7">
      <t>シュウシ</t>
    </rPh>
    <rPh sb="7" eb="9">
      <t>サガク</t>
    </rPh>
    <phoneticPr fontId="2"/>
  </si>
  <si>
    <t>　　　当期収支差額</t>
    <rPh sb="3" eb="5">
      <t>トウキ</t>
    </rPh>
    <rPh sb="5" eb="7">
      <t>シュウシ</t>
    </rPh>
    <rPh sb="7" eb="9">
      <t>サガク</t>
    </rPh>
    <phoneticPr fontId="2"/>
  </si>
  <si>
    <t>　　　次期繰越収支差額</t>
    <rPh sb="3" eb="5">
      <t>ジキ</t>
    </rPh>
    <rPh sb="5" eb="7">
      <t>クリコシ</t>
    </rPh>
    <rPh sb="7" eb="9">
      <t>シュウシ</t>
    </rPh>
    <rPh sb="9" eb="11">
      <t>サガク</t>
    </rPh>
    <phoneticPr fontId="2"/>
  </si>
  <si>
    <t>シーライツ
トレード</t>
  </si>
  <si>
    <t>ネットワーク</t>
  </si>
  <si>
    <t>シートレ売上</t>
  </si>
  <si>
    <t>支</t>
  </si>
  <si>
    <t>出</t>
  </si>
  <si>
    <t>保険料</t>
  </si>
  <si>
    <t>慶弔費</t>
  </si>
  <si>
    <t>指定寄付・助成金返還金</t>
  </si>
  <si>
    <t>　　　　　　　現金手元有高　東京事務所　　</t>
    <rPh sb="7" eb="8">
      <t>ウツツ</t>
    </rPh>
    <rPh sb="8" eb="9">
      <t>キン</t>
    </rPh>
    <rPh sb="9" eb="11">
      <t>テモト</t>
    </rPh>
    <rPh sb="11" eb="12">
      <t>ア</t>
    </rPh>
    <rPh sb="12" eb="13">
      <t>ダカ</t>
    </rPh>
    <phoneticPr fontId="4"/>
  </si>
  <si>
    <t>　　　　　　　現金手元有高　カンボジア事務所</t>
    <rPh sb="19" eb="21">
      <t>ジム</t>
    </rPh>
    <rPh sb="21" eb="22">
      <t>ショ</t>
    </rPh>
    <phoneticPr fontId="4"/>
  </si>
  <si>
    <t>※1</t>
    <phoneticPr fontId="4"/>
  </si>
  <si>
    <t>　　　　　　　普通預金　郵便振替口座　ゆうちょ銀行</t>
    <rPh sb="7" eb="9">
      <t>フツウ</t>
    </rPh>
    <rPh sb="9" eb="11">
      <t>ヨキン</t>
    </rPh>
    <rPh sb="12" eb="14">
      <t>ユウビン</t>
    </rPh>
    <rPh sb="14" eb="16">
      <t>フリカエ</t>
    </rPh>
    <rPh sb="16" eb="18">
      <t>コウザ</t>
    </rPh>
    <rPh sb="23" eb="25">
      <t>ギンコウ</t>
    </rPh>
    <phoneticPr fontId="4"/>
  </si>
  <si>
    <t>　　　　　　　普通預金　ゆうちょ銀行　</t>
    <rPh sb="7" eb="9">
      <t>フツウ</t>
    </rPh>
    <rPh sb="9" eb="11">
      <t>ヨキン</t>
    </rPh>
    <rPh sb="16" eb="17">
      <t>ギン</t>
    </rPh>
    <rPh sb="17" eb="18">
      <t>ギョウ</t>
    </rPh>
    <phoneticPr fontId="4"/>
  </si>
  <si>
    <t>　　　　　　　普通預金　三菱東京UFJ銀行　上野支店</t>
    <rPh sb="7" eb="9">
      <t>フツウ</t>
    </rPh>
    <rPh sb="9" eb="11">
      <t>ヨキン</t>
    </rPh>
    <rPh sb="19" eb="21">
      <t>ギンコウ</t>
    </rPh>
    <rPh sb="22" eb="24">
      <t>ウエノ</t>
    </rPh>
    <rPh sb="24" eb="26">
      <t>シテン</t>
    </rPh>
    <phoneticPr fontId="4"/>
  </si>
  <si>
    <r>
      <t>　　　　　　　普通預金　Cambodian Commercial Bank ﾌﾟﾉﾝﾍﾟﾝ本店　　　　　　　　　　　　　　　　　　　　　　</t>
    </r>
    <r>
      <rPr>
        <sz val="11"/>
        <rFont val="ＭＳ Ｐゴシック"/>
        <family val="3"/>
        <charset val="128"/>
      </rPr>
      <t/>
    </r>
    <rPh sb="7" eb="9">
      <t>フツウ</t>
    </rPh>
    <rPh sb="9" eb="11">
      <t>ヨキン</t>
    </rPh>
    <rPh sb="45" eb="47">
      <t>ホンテン</t>
    </rPh>
    <phoneticPr fontId="4"/>
  </si>
  <si>
    <t>※2</t>
    <phoneticPr fontId="4"/>
  </si>
  <si>
    <t>現金預金合計</t>
  </si>
  <si>
    <t>　　　　　商品　</t>
    <rPh sb="5" eb="7">
      <t>ショウヒン</t>
    </rPh>
    <phoneticPr fontId="4"/>
  </si>
  <si>
    <t>　　　　　　　書籍『小さな変革』</t>
    <rPh sb="7" eb="9">
      <t>ショセキ</t>
    </rPh>
    <rPh sb="10" eb="11">
      <t>チイ</t>
    </rPh>
    <rPh sb="13" eb="15">
      <t>ヘンカク</t>
    </rPh>
    <phoneticPr fontId="4"/>
  </si>
  <si>
    <t>　　　　　　　書籍『誰にもうばえない子どもの権利』</t>
    <rPh sb="7" eb="9">
      <t>ショセキ</t>
    </rPh>
    <rPh sb="10" eb="11">
      <t>ダレ</t>
    </rPh>
    <rPh sb="18" eb="19">
      <t>コ</t>
    </rPh>
    <rPh sb="22" eb="24">
      <t>ケンリ</t>
    </rPh>
    <phoneticPr fontId="4"/>
  </si>
  <si>
    <t>　　　　　　　書籍『IMAGINE THAT!』</t>
    <rPh sb="7" eb="9">
      <t>ショセキ</t>
    </rPh>
    <phoneticPr fontId="4"/>
  </si>
  <si>
    <t>　　　　　　　書籍『ブラジル会議報告書』</t>
    <rPh sb="7" eb="9">
      <t>ショセキ</t>
    </rPh>
    <rPh sb="14" eb="16">
      <t>カイギ</t>
    </rPh>
    <rPh sb="16" eb="19">
      <t>ホウコクショ</t>
    </rPh>
    <phoneticPr fontId="4"/>
  </si>
  <si>
    <t>　　　　　　　シーライツトレード商品</t>
    <rPh sb="16" eb="18">
      <t>ショウヒン</t>
    </rPh>
    <phoneticPr fontId="4"/>
  </si>
  <si>
    <t>商品合計</t>
    <rPh sb="0" eb="2">
      <t>ショウヒン</t>
    </rPh>
    <rPh sb="2" eb="4">
      <t>ゴウケイ</t>
    </rPh>
    <phoneticPr fontId="4"/>
  </si>
  <si>
    <t>　　　　　　　電話加入権</t>
    <rPh sb="7" eb="9">
      <t>デンワ</t>
    </rPh>
    <rPh sb="9" eb="12">
      <t>カニュウケン</t>
    </rPh>
    <phoneticPr fontId="4"/>
  </si>
  <si>
    <t>　　　　　　　敷　　　　金</t>
    <rPh sb="7" eb="8">
      <t>シキ</t>
    </rPh>
    <rPh sb="12" eb="13">
      <t>カネ</t>
    </rPh>
    <phoneticPr fontId="4"/>
  </si>
  <si>
    <t xml:space="preserve">　　　　　未払金 </t>
    <phoneticPr fontId="4"/>
  </si>
  <si>
    <t>　　　　　　職員給与等未精算経費</t>
    <rPh sb="6" eb="8">
      <t>ショクイン</t>
    </rPh>
    <rPh sb="8" eb="10">
      <t>キュウヨ</t>
    </rPh>
    <rPh sb="10" eb="11">
      <t>トウ</t>
    </rPh>
    <rPh sb="11" eb="12">
      <t>ミ</t>
    </rPh>
    <rPh sb="12" eb="14">
      <t>セイサン</t>
    </rPh>
    <rPh sb="14" eb="16">
      <t>ケイヒ</t>
    </rPh>
    <phoneticPr fontId="4"/>
  </si>
  <si>
    <t>前受金合計</t>
    <rPh sb="0" eb="2">
      <t>マエウケ</t>
    </rPh>
    <rPh sb="2" eb="3">
      <t>キン</t>
    </rPh>
    <rPh sb="3" eb="5">
      <t>ゴウケイ</t>
    </rPh>
    <phoneticPr fontId="4"/>
  </si>
  <si>
    <t>　　　　正会員費前受金</t>
    <phoneticPr fontId="4"/>
  </si>
  <si>
    <t>　　　　　預り金</t>
    <rPh sb="5" eb="6">
      <t>アズカ</t>
    </rPh>
    <rPh sb="7" eb="8">
      <t>キン</t>
    </rPh>
    <phoneticPr fontId="4"/>
  </si>
  <si>
    <t xml:space="preserve">     　 職員の源泉所得税</t>
    <phoneticPr fontId="4"/>
  </si>
  <si>
    <t xml:space="preserve">      　職員の雇用保険</t>
    <phoneticPr fontId="4"/>
  </si>
  <si>
    <t>預り金合計</t>
    <rPh sb="0" eb="1">
      <t>アズカ</t>
    </rPh>
    <rPh sb="2" eb="3">
      <t>キン</t>
    </rPh>
    <rPh sb="3" eb="5">
      <t>ゴウケイ</t>
    </rPh>
    <phoneticPr fontId="4"/>
  </si>
  <si>
    <t>　　　　　　(カンボジア・プロジェクト)</t>
  </si>
  <si>
    <t>　　　　　　(シーライツトレード)</t>
  </si>
  <si>
    <t>　　　前期繰越収支差額</t>
  </si>
  <si>
    <t>流動負債合計</t>
    <phoneticPr fontId="4"/>
  </si>
  <si>
    <t>福利厚生費・教育研修費</t>
  </si>
  <si>
    <t>諸会費</t>
  </si>
  <si>
    <t>未払金合計</t>
    <rPh sb="0" eb="3">
      <t>ミハライキン</t>
    </rPh>
    <rPh sb="3" eb="5">
      <t>ゴウケイ</t>
    </rPh>
    <phoneticPr fontId="4"/>
  </si>
  <si>
    <t>　　　　　　　　　　　　　　　　　　　固定資産合計</t>
    <rPh sb="19" eb="20">
      <t>カタム</t>
    </rPh>
    <rPh sb="20" eb="21">
      <t>サダム</t>
    </rPh>
    <rPh sb="21" eb="22">
      <t>シ</t>
    </rPh>
    <rPh sb="22" eb="23">
      <t>サン</t>
    </rPh>
    <rPh sb="23" eb="24">
      <t>ゴウ</t>
    </rPh>
    <rPh sb="24" eb="25">
      <t>ケイ</t>
    </rPh>
    <phoneticPr fontId="4"/>
  </si>
  <si>
    <t>　　　　　電話加入権</t>
    <rPh sb="5" eb="7">
      <t>デンワ</t>
    </rPh>
    <rPh sb="7" eb="10">
      <t>カニュウケン</t>
    </rPh>
    <phoneticPr fontId="4"/>
  </si>
  <si>
    <t>　　　　　敷　　金</t>
    <rPh sb="5" eb="6">
      <t>フ</t>
    </rPh>
    <rPh sb="8" eb="9">
      <t>キン</t>
    </rPh>
    <phoneticPr fontId="4"/>
  </si>
  <si>
    <t>　　5　雑収入</t>
    <rPh sb="4" eb="5">
      <t>ザツ</t>
    </rPh>
    <rPh sb="5" eb="7">
      <t>シュウニュウ</t>
    </rPh>
    <phoneticPr fontId="2"/>
  </si>
  <si>
    <t>　　　　　子どもの権利普及促進事業</t>
    <rPh sb="5" eb="6">
      <t>コ</t>
    </rPh>
    <rPh sb="9" eb="11">
      <t>ケンリ</t>
    </rPh>
    <rPh sb="11" eb="13">
      <t>フキュウ</t>
    </rPh>
    <rPh sb="13" eb="15">
      <t>ソクシン</t>
    </rPh>
    <rPh sb="15" eb="17">
      <t>ジギョウ</t>
    </rPh>
    <phoneticPr fontId="2"/>
  </si>
  <si>
    <t>　　　　　ネットワーク事業</t>
    <rPh sb="11" eb="13">
      <t>ジギョウ</t>
    </rPh>
    <phoneticPr fontId="2"/>
  </si>
  <si>
    <t>　　　　　保険料</t>
  </si>
  <si>
    <t>　　　　　委託費</t>
    <rPh sb="5" eb="7">
      <t>イタク</t>
    </rPh>
    <rPh sb="7" eb="8">
      <t>ヒ</t>
    </rPh>
    <phoneticPr fontId="2"/>
  </si>
  <si>
    <t>　　　　　慶弔費</t>
    <rPh sb="5" eb="7">
      <t>ケイチョウ</t>
    </rPh>
    <rPh sb="7" eb="8">
      <t>ヒ</t>
    </rPh>
    <phoneticPr fontId="2"/>
  </si>
  <si>
    <t>　　　　　予備費</t>
    <rPh sb="5" eb="8">
      <t>ヨビヒ</t>
    </rPh>
    <phoneticPr fontId="4"/>
  </si>
  <si>
    <t>　　　　　事務用品費</t>
    <rPh sb="5" eb="7">
      <t>ジム</t>
    </rPh>
    <rPh sb="7" eb="9">
      <t>ヨウヒン</t>
    </rPh>
    <rPh sb="9" eb="10">
      <t>ヒ</t>
    </rPh>
    <phoneticPr fontId="4"/>
  </si>
  <si>
    <t>予  算</t>
    <rPh sb="0" eb="1">
      <t>ヨ</t>
    </rPh>
    <rPh sb="3" eb="4">
      <t>ザン</t>
    </rPh>
    <phoneticPr fontId="4"/>
  </si>
  <si>
    <t>　備　考</t>
    <rPh sb="1" eb="2">
      <t>ソナエ</t>
    </rPh>
    <rPh sb="3" eb="4">
      <t>コウ</t>
    </rPh>
    <phoneticPr fontId="4"/>
  </si>
  <si>
    <t>カンボジア・プロジェクト</t>
    <phoneticPr fontId="4"/>
  </si>
  <si>
    <t>ネットワーク団体諸会費</t>
    <rPh sb="6" eb="8">
      <t>ダンタイ</t>
    </rPh>
    <rPh sb="8" eb="9">
      <t>ショ</t>
    </rPh>
    <rPh sb="9" eb="11">
      <t>カイヒ</t>
    </rPh>
    <phoneticPr fontId="4"/>
  </si>
  <si>
    <t>事務局職員</t>
    <rPh sb="0" eb="3">
      <t>ジムキョク</t>
    </rPh>
    <rPh sb="3" eb="5">
      <t>ショクイン</t>
    </rPh>
    <phoneticPr fontId="4"/>
  </si>
  <si>
    <t>労働保険料、社会保険料</t>
    <rPh sb="6" eb="8">
      <t>シャカイ</t>
    </rPh>
    <rPh sb="8" eb="10">
      <t>ホケン</t>
    </rPh>
    <rPh sb="10" eb="11">
      <t>リョウ</t>
    </rPh>
    <phoneticPr fontId="4"/>
  </si>
  <si>
    <t>ルームシェア団体と折半</t>
    <rPh sb="6" eb="8">
      <t>ダンタイ</t>
    </rPh>
    <rPh sb="9" eb="11">
      <t>セッパン</t>
    </rPh>
    <phoneticPr fontId="4"/>
  </si>
  <si>
    <t>ルームシェア団体と折半</t>
    <phoneticPr fontId="4"/>
  </si>
  <si>
    <t>NPO団体保険</t>
    <rPh sb="3" eb="5">
      <t>ダンタイ</t>
    </rPh>
    <rPh sb="5" eb="7">
      <t>ホケン</t>
    </rPh>
    <phoneticPr fontId="4"/>
  </si>
  <si>
    <t>事務用品費</t>
    <rPh sb="0" eb="2">
      <t>ジム</t>
    </rPh>
    <rPh sb="2" eb="4">
      <t>ヨウヒン</t>
    </rPh>
    <rPh sb="4" eb="5">
      <t>ヒ</t>
    </rPh>
    <phoneticPr fontId="4"/>
  </si>
  <si>
    <t>修繕費</t>
    <rPh sb="0" eb="3">
      <t>シュウゼンヒ</t>
    </rPh>
    <phoneticPr fontId="4"/>
  </si>
  <si>
    <t>　　　　　諸会費</t>
    <rPh sb="5" eb="8">
      <t>ショカイヒ</t>
    </rPh>
    <phoneticPr fontId="2"/>
  </si>
  <si>
    <t>　　　　　租税公課（法人住民税等）</t>
    <rPh sb="5" eb="7">
      <t>ソゼイ</t>
    </rPh>
    <rPh sb="7" eb="9">
      <t>コウカ</t>
    </rPh>
    <rPh sb="10" eb="12">
      <t>ホウジン</t>
    </rPh>
    <rPh sb="12" eb="16">
      <t>ジュウミンゼイトウ</t>
    </rPh>
    <phoneticPr fontId="2"/>
  </si>
  <si>
    <t>電話代・インターネット接続費・送料</t>
    <phoneticPr fontId="4"/>
  </si>
  <si>
    <t xml:space="preserve"> </t>
    <phoneticPr fontId="4"/>
  </si>
  <si>
    <t>　　　　　棚卸資産</t>
    <phoneticPr fontId="4"/>
  </si>
  <si>
    <t>　　　　　立替金　</t>
    <rPh sb="5" eb="7">
      <t>タテカエ</t>
    </rPh>
    <rPh sb="7" eb="8">
      <t>キン</t>
    </rPh>
    <phoneticPr fontId="4"/>
  </si>
  <si>
    <t>　　　　　立替金</t>
    <rPh sb="5" eb="7">
      <t>タテカエ</t>
    </rPh>
    <rPh sb="7" eb="8">
      <t>キン</t>
    </rPh>
    <phoneticPr fontId="4"/>
  </si>
  <si>
    <t>　　　　　　　家賃立替金</t>
    <rPh sb="7" eb="9">
      <t>ヤチン</t>
    </rPh>
    <rPh sb="9" eb="11">
      <t>タテカエ</t>
    </rPh>
    <rPh sb="11" eb="12">
      <t>キン</t>
    </rPh>
    <phoneticPr fontId="4"/>
  </si>
  <si>
    <t>立替金合計</t>
    <rPh sb="0" eb="3">
      <t>タテカエキン</t>
    </rPh>
    <rPh sb="3" eb="5">
      <t>ゴウケイ</t>
    </rPh>
    <phoneticPr fontId="4"/>
  </si>
  <si>
    <t xml:space="preserve">      　助成金前受金</t>
    <rPh sb="7" eb="10">
      <t>ジョセイキン</t>
    </rPh>
    <phoneticPr fontId="4"/>
  </si>
  <si>
    <t>カンボジア事業協働団体CCPCRへの送金、カンボジア事業運営経費および人件費</t>
    <rPh sb="5" eb="7">
      <t>ジギョウ</t>
    </rPh>
    <rPh sb="9" eb="11">
      <t>ダンタイ</t>
    </rPh>
    <rPh sb="18" eb="20">
      <t>ソウキン</t>
    </rPh>
    <rPh sb="26" eb="28">
      <t>ジギョウ</t>
    </rPh>
    <rPh sb="28" eb="30">
      <t>ウンエイ</t>
    </rPh>
    <rPh sb="30" eb="32">
      <t>ケイヒ</t>
    </rPh>
    <rPh sb="35" eb="38">
      <t>ジンケンヒ</t>
    </rPh>
    <phoneticPr fontId="4"/>
  </si>
  <si>
    <t>　　　　　教育研修費</t>
    <rPh sb="5" eb="7">
      <t>キョウイク</t>
    </rPh>
    <rPh sb="7" eb="9">
      <t>ケンシュウ</t>
    </rPh>
    <rPh sb="9" eb="10">
      <t>ヒ</t>
    </rPh>
    <phoneticPr fontId="2"/>
  </si>
  <si>
    <t>予算額</t>
    <rPh sb="0" eb="2">
      <t>ヨサン</t>
    </rPh>
    <rPh sb="2" eb="3">
      <t>ガク</t>
    </rPh>
    <phoneticPr fontId="25"/>
  </si>
  <si>
    <t>決算額</t>
    <rPh sb="2" eb="3">
      <t>ガク</t>
    </rPh>
    <phoneticPr fontId="35"/>
  </si>
  <si>
    <t>カンボジア
事業</t>
    <rPh sb="6" eb="8">
      <t>ジギョウ</t>
    </rPh>
    <phoneticPr fontId="29"/>
  </si>
  <si>
    <t>報告・WS</t>
    <rPh sb="0" eb="2">
      <t>ホウコク</t>
    </rPh>
    <phoneticPr fontId="29"/>
  </si>
  <si>
    <t>子どもの
権利普及</t>
    <rPh sb="0" eb="1">
      <t>コ</t>
    </rPh>
    <rPh sb="5" eb="7">
      <t>ケンリ</t>
    </rPh>
    <rPh sb="7" eb="9">
      <t>フキュウ</t>
    </rPh>
    <phoneticPr fontId="29"/>
  </si>
  <si>
    <t>管理運営</t>
    <rPh sb="0" eb="2">
      <t>カンリ</t>
    </rPh>
    <rPh sb="2" eb="4">
      <t>ウンエイ</t>
    </rPh>
    <phoneticPr fontId="29"/>
  </si>
  <si>
    <t>会費収入</t>
    <rPh sb="0" eb="2">
      <t>カイヒ</t>
    </rPh>
    <rPh sb="2" eb="4">
      <t>シュウニュウ</t>
    </rPh>
    <phoneticPr fontId="35"/>
  </si>
  <si>
    <t>正会員費</t>
    <rPh sb="0" eb="1">
      <t>セイ</t>
    </rPh>
    <rPh sb="1" eb="3">
      <t>カイイン</t>
    </rPh>
    <rPh sb="3" eb="4">
      <t>ヒ</t>
    </rPh>
    <phoneticPr fontId="35"/>
  </si>
  <si>
    <t>賛助会員費</t>
    <rPh sb="0" eb="2">
      <t>サンジョ</t>
    </rPh>
    <rPh sb="2" eb="4">
      <t>カイイン</t>
    </rPh>
    <rPh sb="4" eb="5">
      <t>ヒ</t>
    </rPh>
    <phoneticPr fontId="35"/>
  </si>
  <si>
    <t>寄付金</t>
    <rPh sb="0" eb="3">
      <t>キフキン</t>
    </rPh>
    <phoneticPr fontId="35"/>
  </si>
  <si>
    <t>収</t>
    <rPh sb="0" eb="1">
      <t>オサム</t>
    </rPh>
    <phoneticPr fontId="35"/>
  </si>
  <si>
    <t>一般寄付</t>
    <rPh sb="0" eb="2">
      <t>イッパン</t>
    </rPh>
    <rPh sb="2" eb="4">
      <t>キフ</t>
    </rPh>
    <phoneticPr fontId="35"/>
  </si>
  <si>
    <t>指定寄付</t>
    <rPh sb="0" eb="2">
      <t>シテイ</t>
    </rPh>
    <rPh sb="2" eb="4">
      <t>キフ</t>
    </rPh>
    <phoneticPr fontId="35"/>
  </si>
  <si>
    <t>助成金・補助金収入</t>
    <rPh sb="0" eb="3">
      <t>ジョセイキン</t>
    </rPh>
    <rPh sb="4" eb="7">
      <t>ホジョキン</t>
    </rPh>
    <rPh sb="7" eb="9">
      <t>シュウニュウ</t>
    </rPh>
    <phoneticPr fontId="35"/>
  </si>
  <si>
    <t>助成金</t>
    <rPh sb="0" eb="3">
      <t>ジョセイキン</t>
    </rPh>
    <phoneticPr fontId="29"/>
  </si>
  <si>
    <t>補助金</t>
    <rPh sb="0" eb="3">
      <t>ホジョキン</t>
    </rPh>
    <phoneticPr fontId="29"/>
  </si>
  <si>
    <t>事業収入</t>
    <rPh sb="0" eb="2">
      <t>ジギョウ</t>
    </rPh>
    <rPh sb="2" eb="4">
      <t>シュウニュウ</t>
    </rPh>
    <phoneticPr fontId="35"/>
  </si>
  <si>
    <t>出版物売上</t>
    <rPh sb="0" eb="3">
      <t>シュッパンブツ</t>
    </rPh>
    <rPh sb="3" eb="5">
      <t>ウリアゲ</t>
    </rPh>
    <phoneticPr fontId="35"/>
  </si>
  <si>
    <t>入</t>
    <rPh sb="0" eb="1">
      <t>ニュウ</t>
    </rPh>
    <phoneticPr fontId="35"/>
  </si>
  <si>
    <t>参加費収入</t>
    <rPh sb="0" eb="2">
      <t>サンカ</t>
    </rPh>
    <rPh sb="2" eb="3">
      <t>ヒ</t>
    </rPh>
    <rPh sb="3" eb="5">
      <t>シュウニュウ</t>
    </rPh>
    <phoneticPr fontId="35"/>
  </si>
  <si>
    <t>講師派遣等収入</t>
    <rPh sb="0" eb="2">
      <t>コウシ</t>
    </rPh>
    <rPh sb="2" eb="4">
      <t>ハケン</t>
    </rPh>
    <rPh sb="4" eb="5">
      <t>トウ</t>
    </rPh>
    <rPh sb="5" eb="7">
      <t>シュウニュウ</t>
    </rPh>
    <phoneticPr fontId="35"/>
  </si>
  <si>
    <t>その他事業収入</t>
    <rPh sb="2" eb="3">
      <t>タ</t>
    </rPh>
    <rPh sb="3" eb="5">
      <t>ジギョウ</t>
    </rPh>
    <rPh sb="5" eb="7">
      <t>シュウニュウ</t>
    </rPh>
    <phoneticPr fontId="35"/>
  </si>
  <si>
    <t>雑収入</t>
    <rPh sb="0" eb="1">
      <t>ザツ</t>
    </rPh>
    <rPh sb="1" eb="3">
      <t>シュウニュウ</t>
    </rPh>
    <phoneticPr fontId="35"/>
  </si>
  <si>
    <t>受取利息</t>
    <rPh sb="0" eb="1">
      <t>ウ</t>
    </rPh>
    <rPh sb="1" eb="2">
      <t>ト</t>
    </rPh>
    <rPh sb="2" eb="4">
      <t>リソク</t>
    </rPh>
    <phoneticPr fontId="35"/>
  </si>
  <si>
    <t>その他雑収入</t>
    <rPh sb="2" eb="3">
      <t>タ</t>
    </rPh>
    <rPh sb="3" eb="4">
      <t>ザツ</t>
    </rPh>
    <rPh sb="4" eb="6">
      <t>シュウニュウ</t>
    </rPh>
    <phoneticPr fontId="35"/>
  </si>
  <si>
    <t>当期収入合計　Ａ</t>
    <rPh sb="0" eb="1">
      <t>トウ</t>
    </rPh>
    <rPh sb="1" eb="2">
      <t>キ</t>
    </rPh>
    <rPh sb="2" eb="3">
      <t>オサム</t>
    </rPh>
    <rPh sb="3" eb="4">
      <t>イリ</t>
    </rPh>
    <rPh sb="4" eb="5">
      <t>ゴウ</t>
    </rPh>
    <rPh sb="5" eb="6">
      <t>ケイ</t>
    </rPh>
    <phoneticPr fontId="35"/>
  </si>
  <si>
    <t>前期繰越金　</t>
    <rPh sb="0" eb="2">
      <t>ゼンキ</t>
    </rPh>
    <rPh sb="2" eb="5">
      <t>クリコシキン</t>
    </rPh>
    <phoneticPr fontId="35"/>
  </si>
  <si>
    <t>収入合計　Ｂ</t>
    <rPh sb="0" eb="1">
      <t>オサム</t>
    </rPh>
    <rPh sb="1" eb="2">
      <t>イリ</t>
    </rPh>
    <rPh sb="2" eb="3">
      <t>ゴウ</t>
    </rPh>
    <rPh sb="3" eb="4">
      <t>ケイ</t>
    </rPh>
    <phoneticPr fontId="35"/>
  </si>
  <si>
    <t>事業費</t>
    <rPh sb="0" eb="3">
      <t>ジギョウヒ</t>
    </rPh>
    <phoneticPr fontId="35"/>
  </si>
  <si>
    <t>給与手当（事業）</t>
    <rPh sb="0" eb="2">
      <t>キュウヨ</t>
    </rPh>
    <rPh sb="2" eb="4">
      <t>テアテ</t>
    </rPh>
    <rPh sb="5" eb="7">
      <t>ジギョウ</t>
    </rPh>
    <phoneticPr fontId="35"/>
  </si>
  <si>
    <t>海外協力支援費</t>
    <rPh sb="0" eb="2">
      <t>カイガイ</t>
    </rPh>
    <rPh sb="2" eb="4">
      <t>キョウリョク</t>
    </rPh>
    <phoneticPr fontId="29"/>
  </si>
  <si>
    <t>国内協力支援費</t>
    <rPh sb="0" eb="2">
      <t>コクナイ</t>
    </rPh>
    <phoneticPr fontId="29"/>
  </si>
  <si>
    <t>諸謝金</t>
    <rPh sb="0" eb="1">
      <t>ショ</t>
    </rPh>
    <rPh sb="1" eb="3">
      <t>シャキン</t>
    </rPh>
    <phoneticPr fontId="35"/>
  </si>
  <si>
    <t>広報宣伝費</t>
    <rPh sb="0" eb="2">
      <t>コウホウ</t>
    </rPh>
    <rPh sb="2" eb="4">
      <t>センデン</t>
    </rPh>
    <rPh sb="4" eb="5">
      <t>ヒ</t>
    </rPh>
    <phoneticPr fontId="35"/>
  </si>
  <si>
    <t>仕入費</t>
    <rPh sb="0" eb="2">
      <t>シイレ</t>
    </rPh>
    <rPh sb="2" eb="3">
      <t>ヒ</t>
    </rPh>
    <phoneticPr fontId="35"/>
  </si>
  <si>
    <t>通信・運搬費</t>
    <rPh sb="0" eb="2">
      <t>ツウシン</t>
    </rPh>
    <rPh sb="3" eb="5">
      <t>ウンパン</t>
    </rPh>
    <rPh sb="5" eb="6">
      <t>ヒ</t>
    </rPh>
    <phoneticPr fontId="35"/>
  </si>
  <si>
    <t>水道光熱費</t>
    <rPh sb="0" eb="2">
      <t>スイドウ</t>
    </rPh>
    <rPh sb="4" eb="5">
      <t>ヒ</t>
    </rPh>
    <phoneticPr fontId="35"/>
  </si>
  <si>
    <t>旅費交通費</t>
    <rPh sb="0" eb="2">
      <t>リョヒ</t>
    </rPh>
    <rPh sb="2" eb="5">
      <t>コウツウヒ</t>
    </rPh>
    <phoneticPr fontId="35"/>
  </si>
  <si>
    <t>会議費</t>
    <rPh sb="0" eb="3">
      <t>カイギヒ</t>
    </rPh>
    <phoneticPr fontId="35"/>
  </si>
  <si>
    <t>消耗品費</t>
    <rPh sb="0" eb="3">
      <t>ショウモウヒン</t>
    </rPh>
    <rPh sb="3" eb="4">
      <t>ヒ</t>
    </rPh>
    <phoneticPr fontId="35"/>
  </si>
  <si>
    <t>印刷製本費</t>
    <rPh sb="0" eb="2">
      <t>インサツ</t>
    </rPh>
    <rPh sb="2" eb="4">
      <t>セイホン</t>
    </rPh>
    <rPh sb="4" eb="5">
      <t>ヒ</t>
    </rPh>
    <phoneticPr fontId="35"/>
  </si>
  <si>
    <t>地代・家賃</t>
    <rPh sb="0" eb="2">
      <t>チダイ</t>
    </rPh>
    <rPh sb="3" eb="5">
      <t>ヤチン</t>
    </rPh>
    <phoneticPr fontId="29"/>
  </si>
  <si>
    <t>施設等評価費用</t>
    <rPh sb="0" eb="3">
      <t>シセツトウ</t>
    </rPh>
    <rPh sb="3" eb="5">
      <t>ヒョウカ</t>
    </rPh>
    <rPh sb="5" eb="7">
      <t>ヒヨウ</t>
    </rPh>
    <phoneticPr fontId="29"/>
  </si>
  <si>
    <t>諸会費</t>
    <rPh sb="0" eb="1">
      <t>ショ</t>
    </rPh>
    <rPh sb="1" eb="3">
      <t>カイヒ</t>
    </rPh>
    <rPh sb="2" eb="3">
      <t>ヒ</t>
    </rPh>
    <phoneticPr fontId="35"/>
  </si>
  <si>
    <t>支払手数料</t>
    <rPh sb="0" eb="2">
      <t>シハライ</t>
    </rPh>
    <rPh sb="2" eb="5">
      <t>テスウリョウ</t>
    </rPh>
    <phoneticPr fontId="35"/>
  </si>
  <si>
    <t>雑費</t>
    <rPh sb="0" eb="2">
      <t>ザッピ</t>
    </rPh>
    <phoneticPr fontId="35"/>
  </si>
  <si>
    <t>管理費</t>
    <rPh sb="0" eb="3">
      <t>カンリヒ</t>
    </rPh>
    <phoneticPr fontId="35"/>
  </si>
  <si>
    <t>給与手当</t>
    <rPh sb="0" eb="2">
      <t>キュウヨ</t>
    </rPh>
    <rPh sb="2" eb="4">
      <t>テアテ</t>
    </rPh>
    <phoneticPr fontId="35"/>
  </si>
  <si>
    <t>法定福利費</t>
    <rPh sb="0" eb="2">
      <t>ホウテイ</t>
    </rPh>
    <rPh sb="2" eb="4">
      <t>フクリ</t>
    </rPh>
    <rPh sb="4" eb="5">
      <t>ヒ</t>
    </rPh>
    <phoneticPr fontId="35"/>
  </si>
  <si>
    <t>新聞図書費</t>
    <rPh sb="0" eb="2">
      <t>シンブン</t>
    </rPh>
    <rPh sb="2" eb="4">
      <t>トショ</t>
    </rPh>
    <rPh sb="4" eb="5">
      <t>ヒ</t>
    </rPh>
    <phoneticPr fontId="35"/>
  </si>
  <si>
    <t>印刷製本費</t>
    <rPh sb="2" eb="4">
      <t>セイホン</t>
    </rPh>
    <rPh sb="4" eb="5">
      <t>ヒ</t>
    </rPh>
    <phoneticPr fontId="35"/>
  </si>
  <si>
    <t>委託費</t>
    <rPh sb="0" eb="2">
      <t>イタク</t>
    </rPh>
    <rPh sb="2" eb="3">
      <t>ヒ</t>
    </rPh>
    <phoneticPr fontId="35"/>
  </si>
  <si>
    <t>雑費（為替差損）</t>
    <rPh sb="0" eb="2">
      <t>ザッピ</t>
    </rPh>
    <rPh sb="3" eb="7">
      <t>カワセサソン</t>
    </rPh>
    <phoneticPr fontId="35"/>
  </si>
  <si>
    <t>予備費</t>
    <rPh sb="0" eb="3">
      <t>ヨビヒ</t>
    </rPh>
    <phoneticPr fontId="35"/>
  </si>
  <si>
    <t>その他</t>
    <rPh sb="2" eb="3">
      <t>タ</t>
    </rPh>
    <phoneticPr fontId="35"/>
  </si>
  <si>
    <t>租税公課（法人住民税等）</t>
    <rPh sb="0" eb="2">
      <t>ソゼイ</t>
    </rPh>
    <rPh sb="2" eb="4">
      <t>コウカ</t>
    </rPh>
    <rPh sb="5" eb="7">
      <t>ホウジン</t>
    </rPh>
    <rPh sb="7" eb="10">
      <t>ジュウミンゼイ</t>
    </rPh>
    <rPh sb="10" eb="11">
      <t>トウ</t>
    </rPh>
    <phoneticPr fontId="35"/>
  </si>
  <si>
    <t>当期支出合計　Ｃ</t>
    <rPh sb="0" eb="2">
      <t>トウキ</t>
    </rPh>
    <rPh sb="2" eb="3">
      <t>ササ</t>
    </rPh>
    <rPh sb="3" eb="4">
      <t>デ</t>
    </rPh>
    <rPh sb="4" eb="5">
      <t>ゴウ</t>
    </rPh>
    <rPh sb="5" eb="6">
      <t>ケイ</t>
    </rPh>
    <phoneticPr fontId="35"/>
  </si>
  <si>
    <t>当期収支差額　Ａ-Ｃ</t>
    <rPh sb="0" eb="2">
      <t>トウキ</t>
    </rPh>
    <rPh sb="2" eb="3">
      <t>オサム</t>
    </rPh>
    <rPh sb="3" eb="4">
      <t>ササ</t>
    </rPh>
    <rPh sb="4" eb="5">
      <t>サ</t>
    </rPh>
    <rPh sb="5" eb="6">
      <t>ガク</t>
    </rPh>
    <phoneticPr fontId="35"/>
  </si>
  <si>
    <t>次期繰越収支差額　Ｂ-Ｃ</t>
    <rPh sb="0" eb="2">
      <t>ジキ</t>
    </rPh>
    <rPh sb="2" eb="4">
      <t>クリコシ</t>
    </rPh>
    <rPh sb="4" eb="6">
      <t>シュウシ</t>
    </rPh>
    <rPh sb="6" eb="8">
      <t>サガク</t>
    </rPh>
    <phoneticPr fontId="35"/>
  </si>
  <si>
    <t>　　　　　福利厚生費</t>
    <rPh sb="5" eb="7">
      <t>フクリ</t>
    </rPh>
    <rPh sb="7" eb="10">
      <t>コウセイヒ</t>
    </rPh>
    <phoneticPr fontId="2"/>
  </si>
  <si>
    <t>健康診断</t>
    <rPh sb="0" eb="2">
      <t>ケンコウ</t>
    </rPh>
    <rPh sb="2" eb="4">
      <t>シンダン</t>
    </rPh>
    <phoneticPr fontId="4"/>
  </si>
  <si>
    <t>職員・ﾎﾞﾗﾝﾃｨｱ近隣交通費ほか</t>
    <rPh sb="0" eb="2">
      <t>ショクイン</t>
    </rPh>
    <rPh sb="10" eb="12">
      <t>キンリン</t>
    </rPh>
    <rPh sb="12" eb="15">
      <t>コウツウヒ</t>
    </rPh>
    <phoneticPr fontId="4"/>
  </si>
  <si>
    <t>海外送金手数料、JACCS口座振替手数料</t>
    <rPh sb="0" eb="2">
      <t>カイガイ</t>
    </rPh>
    <rPh sb="2" eb="4">
      <t>ソウキン</t>
    </rPh>
    <rPh sb="4" eb="7">
      <t>テスウリョウ</t>
    </rPh>
    <rPh sb="13" eb="15">
      <t>コウザ</t>
    </rPh>
    <rPh sb="15" eb="17">
      <t>フリカエ</t>
    </rPh>
    <rPh sb="17" eb="20">
      <t>テスウリョウ</t>
    </rPh>
    <phoneticPr fontId="4"/>
  </si>
  <si>
    <t>　2019年度　特定非営利活動に係る事業会計貸借対照表</t>
    <rPh sb="8" eb="10">
      <t>トクテイ</t>
    </rPh>
    <rPh sb="10" eb="13">
      <t>ヒエイリ</t>
    </rPh>
    <rPh sb="13" eb="15">
      <t>カツドウ</t>
    </rPh>
    <rPh sb="16" eb="17">
      <t>カカワ</t>
    </rPh>
    <rPh sb="18" eb="20">
      <t>ジギョウ</t>
    </rPh>
    <rPh sb="20" eb="22">
      <t>カイケイ</t>
    </rPh>
    <rPh sb="22" eb="24">
      <t>タイシャク</t>
    </rPh>
    <rPh sb="24" eb="27">
      <t>タイショウヒョウ</t>
    </rPh>
    <phoneticPr fontId="4"/>
  </si>
  <si>
    <t>2020年3月31日現在</t>
    <rPh sb="6" eb="7">
      <t>ガツ</t>
    </rPh>
    <rPh sb="9" eb="10">
      <t>ニチ</t>
    </rPh>
    <rPh sb="10" eb="12">
      <t>ゲンザイ</t>
    </rPh>
    <phoneticPr fontId="4"/>
  </si>
  <si>
    <t>　　　　　前払　費用　</t>
    <rPh sb="5" eb="6">
      <t>マエ</t>
    </rPh>
    <rPh sb="6" eb="7">
      <t>ハラ</t>
    </rPh>
    <rPh sb="8" eb="10">
      <t>ヒヨウ</t>
    </rPh>
    <phoneticPr fontId="4"/>
  </si>
  <si>
    <t>　　　　　仮払金　</t>
    <rPh sb="5" eb="6">
      <t>カリ</t>
    </rPh>
    <rPh sb="6" eb="7">
      <t>ハラ</t>
    </rPh>
    <rPh sb="7" eb="8">
      <t>キン</t>
    </rPh>
    <phoneticPr fontId="4"/>
  </si>
  <si>
    <t>2019年度　特定非営利活動に係る事業会計財産目録</t>
    <rPh sb="4" eb="6">
      <t>ネンド</t>
    </rPh>
    <rPh sb="7" eb="9">
      <t>トクテイ</t>
    </rPh>
    <rPh sb="9" eb="12">
      <t>ヒエイリ</t>
    </rPh>
    <rPh sb="12" eb="14">
      <t>カツドウ</t>
    </rPh>
    <rPh sb="15" eb="16">
      <t>カカ</t>
    </rPh>
    <rPh sb="17" eb="19">
      <t>ジギョウ</t>
    </rPh>
    <rPh sb="19" eb="21">
      <t>カイケイ</t>
    </rPh>
    <rPh sb="21" eb="23">
      <t>ザイサン</t>
    </rPh>
    <rPh sb="23" eb="25">
      <t>モクロク</t>
    </rPh>
    <phoneticPr fontId="4"/>
  </si>
  <si>
    <t>※1　11.50USドル（三菱東京UFJ銀行2020年3月31日のTTMレート：1USドル＝108.83円で換算)</t>
    <phoneticPr fontId="4"/>
  </si>
  <si>
    <t>※2　523.51USドル（三菱東京UFJ銀行2020年3月31日のTTMレート：1USドル＝108.83円で換算)</t>
    <phoneticPr fontId="4"/>
  </si>
  <si>
    <t>　　　　　前払　費用</t>
    <rPh sb="5" eb="6">
      <t>マエ</t>
    </rPh>
    <rPh sb="6" eb="7">
      <t>ハラ</t>
    </rPh>
    <rPh sb="8" eb="10">
      <t>ヒヨウ</t>
    </rPh>
    <phoneticPr fontId="4"/>
  </si>
  <si>
    <t>　　　　　仮払金</t>
    <rPh sb="5" eb="8">
      <t>カリバライキン</t>
    </rPh>
    <phoneticPr fontId="4"/>
  </si>
  <si>
    <t>　　　　　　　NPO法人シーズ会費</t>
    <rPh sb="10" eb="12">
      <t>ホウジン</t>
    </rPh>
    <rPh sb="15" eb="17">
      <t>カイヒ</t>
    </rPh>
    <phoneticPr fontId="4"/>
  </si>
  <si>
    <t>　　　　　　　通勤定期券</t>
    <rPh sb="7" eb="9">
      <t>ツウキン</t>
    </rPh>
    <rPh sb="9" eb="12">
      <t>テイキケン</t>
    </rPh>
    <phoneticPr fontId="4"/>
  </si>
  <si>
    <t>　　　　　　　源泉税仮払金</t>
    <rPh sb="7" eb="9">
      <t>ゲンセン</t>
    </rPh>
    <rPh sb="9" eb="10">
      <t>ゼイ</t>
    </rPh>
    <rPh sb="10" eb="11">
      <t>カリ</t>
    </rPh>
    <rPh sb="11" eb="12">
      <t>ハラ</t>
    </rPh>
    <rPh sb="12" eb="13">
      <t>キン</t>
    </rPh>
    <phoneticPr fontId="4"/>
  </si>
  <si>
    <t>　　　　　　日本郵便・電話代・近隣交通費・会費等</t>
    <rPh sb="6" eb="8">
      <t>ニホン</t>
    </rPh>
    <rPh sb="8" eb="10">
      <t>ユウビン</t>
    </rPh>
    <rPh sb="11" eb="14">
      <t>デンワダイ</t>
    </rPh>
    <rPh sb="15" eb="17">
      <t>キンリン</t>
    </rPh>
    <rPh sb="17" eb="20">
      <t>コウツウヒ</t>
    </rPh>
    <rPh sb="21" eb="23">
      <t>カイヒ</t>
    </rPh>
    <rPh sb="23" eb="24">
      <t>トウ</t>
    </rPh>
    <phoneticPr fontId="4"/>
  </si>
  <si>
    <t>　　　　賛助会費前受金</t>
    <rPh sb="4" eb="6">
      <t>サンジョ</t>
    </rPh>
    <rPh sb="6" eb="8">
      <t>カイヒ</t>
    </rPh>
    <phoneticPr fontId="4"/>
  </si>
  <si>
    <t>2019年4月 1日 から2020年3月31日まで</t>
    <rPh sb="19" eb="20">
      <t>ガツ</t>
    </rPh>
    <rPh sb="22" eb="23">
      <t>ニチ</t>
    </rPh>
    <phoneticPr fontId="4"/>
  </si>
  <si>
    <t>為替差益、リサイクルショップ</t>
    <rPh sb="0" eb="2">
      <t>カワセ</t>
    </rPh>
    <rPh sb="2" eb="4">
      <t>サエキ</t>
    </rPh>
    <phoneticPr fontId="4"/>
  </si>
  <si>
    <t>ウイルスソフトほか</t>
    <phoneticPr fontId="4"/>
  </si>
  <si>
    <t>研修参加費等</t>
    <rPh sb="0" eb="2">
      <t>ケンシュウ</t>
    </rPh>
    <rPh sb="2" eb="5">
      <t>サンカヒ</t>
    </rPh>
    <rPh sb="5" eb="6">
      <t>トウ</t>
    </rPh>
    <phoneticPr fontId="4"/>
  </si>
  <si>
    <t>　　　　　租税公課</t>
    <rPh sb="5" eb="7">
      <t>ソゼイ</t>
    </rPh>
    <rPh sb="7" eb="9">
      <t>コウカ</t>
    </rPh>
    <phoneticPr fontId="2"/>
  </si>
  <si>
    <t>収入印紙代</t>
    <rPh sb="0" eb="2">
      <t>シュウニュウ</t>
    </rPh>
    <rPh sb="2" eb="4">
      <t>インシ</t>
    </rPh>
    <rPh sb="4" eb="5">
      <t>ダイ</t>
    </rPh>
    <phoneticPr fontId="4"/>
  </si>
  <si>
    <t>福利厚生費</t>
    <rPh sb="0" eb="2">
      <t>フクリ</t>
    </rPh>
    <rPh sb="2" eb="5">
      <t>コウセイヒ</t>
    </rPh>
    <phoneticPr fontId="35"/>
  </si>
  <si>
    <t>広告宣伝費</t>
    <rPh sb="0" eb="2">
      <t>コウコク</t>
    </rPh>
    <rPh sb="2" eb="5">
      <t>センデンヒ</t>
    </rPh>
    <phoneticPr fontId="4"/>
  </si>
  <si>
    <t>　　　　　広告宣伝費</t>
    <rPh sb="5" eb="7">
      <t>コウコク</t>
    </rPh>
    <rPh sb="7" eb="10">
      <t>センデンヒ</t>
    </rPh>
    <phoneticPr fontId="4"/>
  </si>
  <si>
    <t>講座・イベント開催経費、会報・年次報告書制作費、その他国内事業運営経費及び人件費</t>
    <phoneticPr fontId="4"/>
  </si>
  <si>
    <t>地代・家賃</t>
    <phoneticPr fontId="35"/>
  </si>
  <si>
    <t>教育研修費</t>
    <phoneticPr fontId="4"/>
  </si>
  <si>
    <t>租税公課</t>
    <rPh sb="0" eb="2">
      <t>ソゼイ</t>
    </rPh>
    <rPh sb="2" eb="4">
      <t>コウカ</t>
    </rPh>
    <phoneticPr fontId="4"/>
  </si>
  <si>
    <t>認定NPO法人ｼｰｽﾞ/ｱﾄﾞﾊﾞｲｻﾞｰ委託費</t>
    <rPh sb="0" eb="2">
      <t>ニンテイ</t>
    </rPh>
    <rPh sb="5" eb="7">
      <t>ホウジン</t>
    </rPh>
    <rPh sb="21" eb="23">
      <t>イタク</t>
    </rPh>
    <rPh sb="23" eb="24">
      <t>ヒ</t>
    </rPh>
    <phoneticPr fontId="4"/>
  </si>
  <si>
    <t>2019年度　特定非営利活動に係る事業会計活動報告書</t>
    <rPh sb="21" eb="23">
      <t>カツドウ</t>
    </rPh>
    <rPh sb="23" eb="26">
      <t>ホウコクショ</t>
    </rPh>
    <phoneticPr fontId="4"/>
  </si>
  <si>
    <t>2019年度部門別活動報告書案
2019年4月1日から2020年3月31日まで</t>
    <rPh sb="4" eb="6">
      <t>ネンド</t>
    </rPh>
    <rPh sb="6" eb="8">
      <t>ブモン</t>
    </rPh>
    <rPh sb="8" eb="9">
      <t>ベツ</t>
    </rPh>
    <rPh sb="9" eb="11">
      <t>カツドウ</t>
    </rPh>
    <rPh sb="11" eb="14">
      <t>ホウコクショ</t>
    </rPh>
    <rPh sb="14" eb="15">
      <t>アン</t>
    </rPh>
    <rPh sb="20" eb="21">
      <t>ネン</t>
    </rPh>
    <rPh sb="22" eb="23">
      <t>ガツ</t>
    </rPh>
    <rPh sb="24" eb="25">
      <t>ニチ</t>
    </rPh>
    <rPh sb="31" eb="32">
      <t>ネン</t>
    </rPh>
    <rPh sb="33" eb="34">
      <t>ガツ</t>
    </rPh>
    <rPh sb="36" eb="37">
      <t>ニチ</t>
    </rPh>
    <phoneticPr fontId="4"/>
  </si>
  <si>
    <t>LUSHﾁｬﾘﾃｨﾊﾞﾝｸ、ｿｰｼｬﾙｼﾞｬｽﾃｨｽ基金、PanasonicNPOサポートファンド</t>
    <phoneticPr fontId="4"/>
  </si>
  <si>
    <t>講師謝金、ｲﾍﾞﾝﾄ参加費、原稿料</t>
    <rPh sb="0" eb="2">
      <t>コウシ</t>
    </rPh>
    <rPh sb="2" eb="4">
      <t>シャキン</t>
    </rPh>
    <rPh sb="10" eb="13">
      <t>サンカヒ</t>
    </rPh>
    <rPh sb="13" eb="16">
      <t>ゲンコウリョウ</t>
    </rPh>
    <rPh sb="14" eb="17">
      <t>ゲンコウリョウ</t>
    </rPh>
    <phoneticPr fontId="4"/>
  </si>
  <si>
    <t>2019年度　決算報告</t>
    <rPh sb="7" eb="9">
      <t>ケッサン</t>
    </rPh>
    <rPh sb="9" eb="11">
      <t>ホウコク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</si>
</sst>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_);[Red]\(#,##0\)"/>
    <numFmt numFmtId="178" formatCode="yyyy&quot;年&quot;m&quot;月&quot;d&quot;日&quot;;@"/>
    <numFmt numFmtId="179" formatCode="\(#,##0\);\(&quot;△ &quot;#,##0\)"/>
    <numFmt numFmtId="180" formatCode="#,##0.00_);[Red]\(#,##0.00\)"/>
    <numFmt numFmtId="181" formatCode="_ * #,##0.0_ ;_ * \-#,##0.0_ ;_ * &quot;-&quot;?_ ;_ @_ 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u/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14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51">
    <xf numFmtId="0" fontId="0" fillId="0" borderId="0">
      <alignment vertical="center"/>
    </xf>
    <xf numFmtId="0" fontId="3" fillId="0" borderId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3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22" borderId="32" applyNumberFormat="0" applyFont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3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32" fillId="23" borderId="3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34" applyNumberForma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5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269">
    <xf numFmtId="0" fontId="0" fillId="0" borderId="0" xfId="0">
      <alignment vertical="center"/>
    </xf>
    <xf numFmtId="41" fontId="5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0" fontId="5" fillId="0" borderId="0" xfId="0" applyFont="1">
      <alignment vertical="center"/>
    </xf>
    <xf numFmtId="177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176" fontId="5" fillId="0" borderId="8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41" fontId="5" fillId="0" borderId="8" xfId="0" applyNumberFormat="1" applyFont="1" applyFill="1" applyBorder="1">
      <alignment vertical="center"/>
    </xf>
    <xf numFmtId="176" fontId="5" fillId="0" borderId="8" xfId="0" applyNumberFormat="1" applyFont="1" applyBorder="1" applyAlignment="1">
      <alignment horizontal="center" vertical="center"/>
    </xf>
    <xf numFmtId="41" fontId="5" fillId="0" borderId="10" xfId="0" applyNumberFormat="1" applyFont="1" applyBorder="1">
      <alignment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41" fontId="5" fillId="0" borderId="2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177" fontId="5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177" fontId="6" fillId="0" borderId="0" xfId="0" applyNumberFormat="1" applyFont="1" applyBorder="1">
      <alignment vertical="center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0" fontId="0" fillId="0" borderId="0" xfId="0" applyFont="1" applyFill="1">
      <alignment vertical="center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left" vertical="center"/>
      <protection locked="0"/>
    </xf>
    <xf numFmtId="177" fontId="6" fillId="0" borderId="8" xfId="0" applyNumberFormat="1" applyFont="1" applyFill="1" applyBorder="1" applyAlignment="1">
      <alignment horizontal="center" vertical="center" shrinkToFit="1"/>
    </xf>
    <xf numFmtId="41" fontId="8" fillId="0" borderId="13" xfId="1" applyNumberFormat="1" applyFont="1" applyFill="1" applyBorder="1" applyAlignment="1" applyProtection="1">
      <alignment horizontal="right" vertical="center"/>
      <protection locked="0"/>
    </xf>
    <xf numFmtId="177" fontId="6" fillId="0" borderId="8" xfId="1" applyNumberFormat="1" applyFont="1" applyFill="1" applyBorder="1" applyAlignment="1" applyProtection="1">
      <alignment vertical="center" shrinkToFit="1"/>
      <protection locked="0"/>
    </xf>
    <xf numFmtId="41" fontId="5" fillId="0" borderId="13" xfId="1" applyNumberFormat="1" applyFont="1" applyFill="1" applyBorder="1" applyAlignment="1" applyProtection="1">
      <alignment horizontal="right" vertical="center"/>
      <protection locked="0"/>
    </xf>
    <xf numFmtId="177" fontId="6" fillId="0" borderId="8" xfId="0" applyNumberFormat="1" applyFont="1" applyFill="1" applyBorder="1" applyAlignment="1">
      <alignment vertical="center" shrinkToFit="1"/>
    </xf>
    <xf numFmtId="177" fontId="6" fillId="0" borderId="8" xfId="0" applyNumberFormat="1" applyFont="1" applyFill="1" applyBorder="1" applyAlignment="1">
      <alignment vertical="center" wrapText="1"/>
    </xf>
    <xf numFmtId="0" fontId="9" fillId="0" borderId="8" xfId="1" applyFont="1" applyFill="1" applyBorder="1" applyProtection="1">
      <alignment vertical="center"/>
      <protection locked="0"/>
    </xf>
    <xf numFmtId="0" fontId="7" fillId="0" borderId="8" xfId="0" applyFont="1" applyFill="1" applyBorder="1" applyAlignment="1">
      <alignment vertical="center" shrinkToFit="1"/>
    </xf>
    <xf numFmtId="41" fontId="6" fillId="0" borderId="8" xfId="1" applyNumberFormat="1" applyFont="1" applyFill="1" applyBorder="1" applyAlignment="1" applyProtection="1">
      <alignment horizontal="left" vertical="center" shrinkToFit="1"/>
      <protection locked="0"/>
    </xf>
    <xf numFmtId="4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41" fontId="8" fillId="0" borderId="13" xfId="0" applyNumberFormat="1" applyFont="1" applyFill="1" applyBorder="1">
      <alignment vertical="center"/>
    </xf>
    <xf numFmtId="177" fontId="6" fillId="0" borderId="8" xfId="1" applyNumberFormat="1" applyFont="1" applyFill="1" applyBorder="1" applyAlignment="1" applyProtection="1">
      <alignment vertical="center" wrapText="1" shrinkToFit="1"/>
      <protection locked="0"/>
    </xf>
    <xf numFmtId="0" fontId="10" fillId="0" borderId="8" xfId="1" applyFont="1" applyFill="1" applyBorder="1" applyProtection="1">
      <alignment vertical="center"/>
      <protection locked="0"/>
    </xf>
    <xf numFmtId="41" fontId="8" fillId="0" borderId="8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>
      <alignment vertical="center"/>
    </xf>
    <xf numFmtId="41" fontId="5" fillId="0" borderId="8" xfId="1" applyNumberFormat="1" applyFont="1" applyFill="1" applyBorder="1" applyAlignment="1" applyProtection="1">
      <alignment horizontal="right" vertical="center"/>
      <protection locked="0"/>
    </xf>
    <xf numFmtId="3" fontId="6" fillId="0" borderId="8" xfId="0" applyNumberFormat="1" applyFont="1" applyFill="1" applyBorder="1" applyAlignment="1">
      <alignment vertical="center" shrinkToFit="1"/>
    </xf>
    <xf numFmtId="177" fontId="7" fillId="0" borderId="8" xfId="1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Fill="1">
      <alignment vertical="center"/>
    </xf>
    <xf numFmtId="41" fontId="8" fillId="0" borderId="10" xfId="1" applyNumberFormat="1" applyFont="1" applyFill="1" applyBorder="1" applyAlignment="1" applyProtection="1">
      <alignment horizontal="right" vertical="center"/>
      <protection locked="0"/>
    </xf>
    <xf numFmtId="41" fontId="5" fillId="0" borderId="10" xfId="1" applyNumberFormat="1" applyFont="1" applyFill="1" applyBorder="1" applyAlignment="1" applyProtection="1">
      <alignment horizontal="right" vertical="center"/>
      <protection locked="0"/>
    </xf>
    <xf numFmtId="41" fontId="7" fillId="0" borderId="10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15" xfId="1" applyFont="1" applyFill="1" applyBorder="1" applyProtection="1">
      <alignment vertical="center"/>
      <protection locked="0"/>
    </xf>
    <xf numFmtId="0" fontId="6" fillId="0" borderId="0" xfId="1" applyFont="1" applyFill="1" applyBorder="1" applyProtection="1">
      <alignment vertical="center"/>
      <protection locked="0"/>
    </xf>
    <xf numFmtId="0" fontId="14" fillId="0" borderId="3" xfId="2" applyFont="1" applyFill="1" applyBorder="1">
      <alignment vertical="center"/>
    </xf>
    <xf numFmtId="0" fontId="15" fillId="0" borderId="3" xfId="2" applyFont="1" applyFill="1" applyBorder="1">
      <alignment vertical="center"/>
    </xf>
    <xf numFmtId="0" fontId="14" fillId="0" borderId="16" xfId="2" applyFont="1" applyFill="1" applyBorder="1" applyAlignment="1">
      <alignment horizontal="center" vertical="center"/>
    </xf>
    <xf numFmtId="0" fontId="14" fillId="0" borderId="0" xfId="2" applyFont="1" applyFill="1" applyBorder="1">
      <alignment vertical="center"/>
    </xf>
    <xf numFmtId="0" fontId="14" fillId="0" borderId="13" xfId="2" applyFont="1" applyFill="1" applyBorder="1">
      <alignment vertical="center"/>
    </xf>
    <xf numFmtId="0" fontId="14" fillId="0" borderId="14" xfId="2" applyFont="1" applyFill="1" applyBorder="1">
      <alignment vertical="center"/>
    </xf>
    <xf numFmtId="0" fontId="15" fillId="0" borderId="2" xfId="2" applyFont="1" applyFill="1" applyBorder="1">
      <alignment vertical="center"/>
    </xf>
    <xf numFmtId="0" fontId="15" fillId="0" borderId="17" xfId="1" applyFont="1" applyFill="1" applyBorder="1" applyProtection="1">
      <alignment vertical="center"/>
      <protection locked="0"/>
    </xf>
    <xf numFmtId="0" fontId="15" fillId="0" borderId="18" xfId="2" applyFont="1" applyFill="1" applyBorder="1">
      <alignment vertical="center"/>
    </xf>
    <xf numFmtId="0" fontId="15" fillId="0" borderId="1" xfId="2" applyFont="1" applyFill="1" applyBorder="1">
      <alignment vertical="center"/>
    </xf>
    <xf numFmtId="0" fontId="15" fillId="0" borderId="17" xfId="2" applyFont="1" applyFill="1" applyBorder="1">
      <alignment vertical="center"/>
    </xf>
    <xf numFmtId="0" fontId="14" fillId="0" borderId="20" xfId="2" applyFont="1" applyFill="1" applyBorder="1" applyAlignment="1">
      <alignment horizontal="center" vertical="center"/>
    </xf>
    <xf numFmtId="0" fontId="14" fillId="0" borderId="21" xfId="2" applyFont="1" applyFill="1" applyBorder="1">
      <alignment vertical="center"/>
    </xf>
    <xf numFmtId="0" fontId="14" fillId="0" borderId="22" xfId="2" applyFont="1" applyFill="1" applyBorder="1">
      <alignment vertical="center"/>
    </xf>
    <xf numFmtId="0" fontId="15" fillId="0" borderId="23" xfId="2" applyFont="1" applyFill="1" applyBorder="1">
      <alignment vertical="center"/>
    </xf>
    <xf numFmtId="0" fontId="15" fillId="0" borderId="25" xfId="2" applyFont="1" applyFill="1" applyBorder="1">
      <alignment vertical="center"/>
    </xf>
    <xf numFmtId="0" fontId="15" fillId="0" borderId="0" xfId="2" applyFont="1" applyFill="1" applyBorder="1">
      <alignment vertical="center"/>
    </xf>
    <xf numFmtId="0" fontId="14" fillId="0" borderId="8" xfId="2" applyFont="1" applyFill="1" applyBorder="1">
      <alignment vertical="center"/>
    </xf>
    <xf numFmtId="0" fontId="15" fillId="0" borderId="18" xfId="1" applyFont="1" applyBorder="1" applyProtection="1">
      <alignment vertical="center"/>
      <protection locked="0"/>
    </xf>
    <xf numFmtId="0" fontId="14" fillId="0" borderId="10" xfId="2" applyFont="1" applyFill="1" applyBorder="1">
      <alignment vertical="center"/>
    </xf>
    <xf numFmtId="0" fontId="14" fillId="0" borderId="27" xfId="2" applyFont="1" applyFill="1" applyBorder="1" applyAlignment="1">
      <alignment horizontal="center" vertical="center"/>
    </xf>
    <xf numFmtId="41" fontId="15" fillId="0" borderId="28" xfId="2" applyNumberFormat="1" applyFont="1" applyFill="1" applyBorder="1">
      <alignment vertical="center"/>
    </xf>
    <xf numFmtId="0" fontId="14" fillId="0" borderId="29" xfId="2" applyFont="1" applyFill="1" applyBorder="1">
      <alignment vertical="center"/>
    </xf>
    <xf numFmtId="41" fontId="16" fillId="0" borderId="9" xfId="0" applyNumberFormat="1" applyFont="1" applyBorder="1">
      <alignment vertical="center"/>
    </xf>
    <xf numFmtId="41" fontId="16" fillId="0" borderId="8" xfId="0" applyNumberFormat="1" applyFont="1" applyBorder="1">
      <alignment vertical="center"/>
    </xf>
    <xf numFmtId="41" fontId="16" fillId="0" borderId="8" xfId="0" applyNumberFormat="1" applyFont="1" applyFill="1" applyBorder="1">
      <alignment vertical="center"/>
    </xf>
    <xf numFmtId="41" fontId="16" fillId="0" borderId="0" xfId="0" applyNumberFormat="1" applyFont="1">
      <alignment vertical="center"/>
    </xf>
    <xf numFmtId="41" fontId="16" fillId="0" borderId="10" xfId="0" applyNumberFormat="1" applyFont="1" applyBorder="1">
      <alignment vertical="center"/>
    </xf>
    <xf numFmtId="41" fontId="16" fillId="0" borderId="11" xfId="0" applyNumberFormat="1" applyFont="1" applyBorder="1">
      <alignment vertical="center"/>
    </xf>
    <xf numFmtId="41" fontId="16" fillId="0" borderId="0" xfId="0" applyNumberFormat="1" applyFont="1" applyFill="1" applyBorder="1">
      <alignment vertical="center"/>
    </xf>
    <xf numFmtId="176" fontId="16" fillId="0" borderId="0" xfId="0" applyNumberFormat="1" applyFont="1">
      <alignment vertical="center"/>
    </xf>
    <xf numFmtId="41" fontId="6" fillId="0" borderId="0" xfId="0" applyNumberFormat="1" applyFont="1">
      <alignment vertical="center"/>
    </xf>
    <xf numFmtId="0" fontId="6" fillId="0" borderId="0" xfId="0" applyFont="1">
      <alignment vertical="center"/>
    </xf>
    <xf numFmtId="180" fontId="5" fillId="0" borderId="0" xfId="0" applyNumberFormat="1" applyFont="1" applyAlignment="1">
      <alignment horizontal="right" vertical="center"/>
    </xf>
    <xf numFmtId="181" fontId="3" fillId="0" borderId="0" xfId="3" applyNumberFormat="1" applyProtection="1">
      <alignment vertical="center"/>
    </xf>
    <xf numFmtId="177" fontId="5" fillId="0" borderId="40" xfId="0" applyNumberFormat="1" applyFont="1" applyFill="1" applyBorder="1" applyAlignment="1">
      <alignment horizontal="center" vertical="center"/>
    </xf>
    <xf numFmtId="41" fontId="5" fillId="0" borderId="42" xfId="1" applyNumberFormat="1" applyFont="1" applyFill="1" applyBorder="1" applyAlignment="1" applyProtection="1">
      <alignment horizontal="right" vertical="center"/>
      <protection locked="0"/>
    </xf>
    <xf numFmtId="41" fontId="8" fillId="0" borderId="43" xfId="1" applyNumberFormat="1" applyFont="1" applyFill="1" applyBorder="1" applyAlignment="1" applyProtection="1">
      <alignment horizontal="right" vertical="center"/>
      <protection locked="0"/>
    </xf>
    <xf numFmtId="41" fontId="5" fillId="0" borderId="41" xfId="0" applyNumberFormat="1" applyFont="1" applyBorder="1">
      <alignment vertical="center"/>
    </xf>
    <xf numFmtId="41" fontId="5" fillId="0" borderId="43" xfId="0" applyNumberFormat="1" applyFont="1" applyBorder="1">
      <alignment vertical="center"/>
    </xf>
    <xf numFmtId="41" fontId="15" fillId="0" borderId="46" xfId="2" applyNumberFormat="1" applyFont="1" applyFill="1" applyBorder="1">
      <alignment vertical="center"/>
    </xf>
    <xf numFmtId="41" fontId="15" fillId="0" borderId="47" xfId="2" applyNumberFormat="1" applyFont="1" applyFill="1" applyBorder="1">
      <alignment vertical="center"/>
    </xf>
    <xf numFmtId="41" fontId="15" fillId="0" borderId="48" xfId="2" applyNumberFormat="1" applyFont="1" applyFill="1" applyBorder="1">
      <alignment vertical="center"/>
    </xf>
    <xf numFmtId="41" fontId="15" fillId="0" borderId="49" xfId="2" applyNumberFormat="1" applyFont="1" applyFill="1" applyBorder="1">
      <alignment vertical="center"/>
    </xf>
    <xf numFmtId="41" fontId="15" fillId="0" borderId="26" xfId="2" applyNumberFormat="1" applyFont="1" applyFill="1" applyBorder="1">
      <alignment vertical="center"/>
    </xf>
    <xf numFmtId="41" fontId="14" fillId="0" borderId="53" xfId="2" applyNumberFormat="1" applyFont="1" applyFill="1" applyBorder="1" applyAlignment="1">
      <alignment horizontal="center" vertical="center" wrapText="1"/>
    </xf>
    <xf numFmtId="41" fontId="14" fillId="0" borderId="54" xfId="2" applyNumberFormat="1" applyFont="1" applyFill="1" applyBorder="1" applyAlignment="1">
      <alignment horizontal="center" vertical="center" wrapText="1"/>
    </xf>
    <xf numFmtId="41" fontId="14" fillId="0" borderId="55" xfId="2" applyNumberFormat="1" applyFont="1" applyFill="1" applyBorder="1" applyAlignment="1">
      <alignment horizontal="center" vertical="center" wrapText="1"/>
    </xf>
    <xf numFmtId="41" fontId="14" fillId="0" borderId="57" xfId="2" applyNumberFormat="1" applyFont="1" applyFill="1" applyBorder="1">
      <alignment vertical="center"/>
    </xf>
    <xf numFmtId="41" fontId="15" fillId="0" borderId="59" xfId="2" applyNumberFormat="1" applyFont="1" applyFill="1" applyBorder="1">
      <alignment vertical="center"/>
    </xf>
    <xf numFmtId="41" fontId="15" fillId="0" borderId="58" xfId="2" applyNumberFormat="1" applyFont="1" applyFill="1" applyBorder="1">
      <alignment vertical="center"/>
    </xf>
    <xf numFmtId="41" fontId="15" fillId="0" borderId="61" xfId="2" applyNumberFormat="1" applyFont="1" applyFill="1" applyBorder="1">
      <alignment vertical="center"/>
    </xf>
    <xf numFmtId="0" fontId="36" fillId="0" borderId="56" xfId="2" applyFont="1" applyFill="1" applyBorder="1" applyAlignment="1">
      <alignment horizontal="center" vertical="center" wrapText="1"/>
    </xf>
    <xf numFmtId="41" fontId="15" fillId="0" borderId="62" xfId="2" applyNumberFormat="1" applyFont="1" applyFill="1" applyBorder="1">
      <alignment vertical="center"/>
    </xf>
    <xf numFmtId="41" fontId="14" fillId="0" borderId="62" xfId="2" applyNumberFormat="1" applyFont="1" applyFill="1" applyBorder="1">
      <alignment vertical="center"/>
    </xf>
    <xf numFmtId="176" fontId="37" fillId="0" borderId="0" xfId="0" applyNumberFormat="1" applyFont="1">
      <alignment vertical="center"/>
    </xf>
    <xf numFmtId="176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176" fontId="40" fillId="0" borderId="0" xfId="0" applyNumberFormat="1" applyFont="1" applyFill="1">
      <alignment vertical="center"/>
    </xf>
    <xf numFmtId="0" fontId="16" fillId="0" borderId="0" xfId="1" applyFont="1" applyFill="1" applyProtection="1">
      <alignment vertical="center"/>
      <protection locked="0"/>
    </xf>
    <xf numFmtId="0" fontId="16" fillId="0" borderId="0" xfId="1" applyFont="1" applyFill="1">
      <alignment vertical="center"/>
    </xf>
    <xf numFmtId="0" fontId="16" fillId="0" borderId="0" xfId="1" applyFont="1" applyFill="1" applyAlignment="1" applyProtection="1">
      <alignment horizontal="right" vertical="center"/>
      <protection locked="0"/>
    </xf>
    <xf numFmtId="17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0" fillId="0" borderId="0" xfId="48" applyFont="1" applyFill="1">
      <alignment vertical="center"/>
    </xf>
    <xf numFmtId="177" fontId="6" fillId="0" borderId="41" xfId="0" applyNumberFormat="1" applyFont="1" applyFill="1" applyBorder="1" applyAlignment="1">
      <alignment horizontal="center" vertical="center" shrinkToFit="1"/>
    </xf>
    <xf numFmtId="0" fontId="15" fillId="0" borderId="24" xfId="2" applyFont="1" applyFill="1" applyBorder="1">
      <alignment vertical="center"/>
    </xf>
    <xf numFmtId="176" fontId="6" fillId="0" borderId="65" xfId="0" applyNumberFormat="1" applyFont="1" applyBorder="1">
      <alignment vertical="center"/>
    </xf>
    <xf numFmtId="176" fontId="6" fillId="0" borderId="0" xfId="0" applyNumberFormat="1" applyFont="1" applyFill="1">
      <alignment vertical="center"/>
    </xf>
    <xf numFmtId="41" fontId="14" fillId="0" borderId="59" xfId="2" applyNumberFormat="1" applyFont="1" applyFill="1" applyBorder="1">
      <alignment vertical="center"/>
    </xf>
    <xf numFmtId="0" fontId="9" fillId="0" borderId="8" xfId="1" applyFont="1" applyFill="1" applyBorder="1" applyAlignment="1" applyProtection="1">
      <alignment vertical="center" shrinkToFit="1"/>
      <protection locked="0"/>
    </xf>
    <xf numFmtId="0" fontId="10" fillId="0" borderId="8" xfId="1" applyFont="1" applyFill="1" applyBorder="1" applyAlignment="1" applyProtection="1">
      <alignment horizontal="left" vertical="center"/>
      <protection locked="0"/>
    </xf>
    <xf numFmtId="0" fontId="9" fillId="0" borderId="8" xfId="1" applyFont="1" applyFill="1" applyBorder="1">
      <alignment vertical="center"/>
    </xf>
    <xf numFmtId="0" fontId="10" fillId="0" borderId="8" xfId="1" applyFont="1" applyFill="1" applyBorder="1">
      <alignment vertical="center"/>
    </xf>
    <xf numFmtId="0" fontId="10" fillId="0" borderId="8" xfId="1" applyFont="1" applyFill="1" applyBorder="1" applyAlignment="1" applyProtection="1">
      <alignment vertical="center" shrinkToFit="1"/>
      <protection locked="0"/>
    </xf>
    <xf numFmtId="0" fontId="10" fillId="0" borderId="8" xfId="0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vertical="center" wrapText="1"/>
    </xf>
    <xf numFmtId="9" fontId="9" fillId="0" borderId="8" xfId="48" applyFont="1" applyFill="1" applyBorder="1" applyProtection="1">
      <alignment vertical="center"/>
      <protection locked="0"/>
    </xf>
    <xf numFmtId="0" fontId="10" fillId="0" borderId="1" xfId="1" applyFont="1" applyFill="1" applyBorder="1" applyProtection="1">
      <alignment vertical="center"/>
      <protection locked="0"/>
    </xf>
    <xf numFmtId="0" fontId="9" fillId="0" borderId="1" xfId="1" applyFont="1" applyFill="1" applyBorder="1" applyProtection="1">
      <alignment vertical="center"/>
      <protection locked="0"/>
    </xf>
    <xf numFmtId="0" fontId="10" fillId="0" borderId="10" xfId="1" applyFont="1" applyFill="1" applyBorder="1" applyProtection="1">
      <alignment vertical="center"/>
      <protection locked="0"/>
    </xf>
    <xf numFmtId="0" fontId="3" fillId="0" borderId="0" xfId="49"/>
    <xf numFmtId="0" fontId="15" fillId="0" borderId="70" xfId="2" applyFont="1" applyFill="1" applyBorder="1">
      <alignment vertical="center"/>
    </xf>
    <xf numFmtId="0" fontId="14" fillId="0" borderId="74" xfId="2" applyFont="1" applyFill="1" applyBorder="1">
      <alignment vertical="center"/>
    </xf>
    <xf numFmtId="41" fontId="14" fillId="0" borderId="76" xfId="2" applyNumberFormat="1" applyFont="1" applyFill="1" applyBorder="1">
      <alignment vertical="center"/>
    </xf>
    <xf numFmtId="41" fontId="14" fillId="0" borderId="77" xfId="2" applyNumberFormat="1" applyFont="1" applyFill="1" applyBorder="1">
      <alignment vertical="center"/>
    </xf>
    <xf numFmtId="41" fontId="14" fillId="0" borderId="78" xfId="2" applyNumberFormat="1" applyFont="1" applyFill="1" applyBorder="1">
      <alignment vertical="center"/>
    </xf>
    <xf numFmtId="41" fontId="15" fillId="0" borderId="48" xfId="49" applyNumberFormat="1" applyFont="1" applyFill="1" applyBorder="1" applyAlignment="1">
      <alignment vertical="center"/>
    </xf>
    <xf numFmtId="0" fontId="15" fillId="0" borderId="70" xfId="1" applyFont="1" applyFill="1" applyBorder="1" applyProtection="1">
      <alignment vertical="center"/>
      <protection locked="0"/>
    </xf>
    <xf numFmtId="41" fontId="14" fillId="0" borderId="75" xfId="2" applyNumberFormat="1" applyFont="1" applyFill="1" applyBorder="1">
      <alignment vertical="center"/>
    </xf>
    <xf numFmtId="41" fontId="14" fillId="0" borderId="78" xfId="1" applyNumberFormat="1" applyFont="1" applyFill="1" applyBorder="1" applyProtection="1">
      <alignment vertical="center"/>
      <protection locked="0"/>
    </xf>
    <xf numFmtId="0" fontId="14" fillId="0" borderId="76" xfId="2" applyFont="1" applyFill="1" applyBorder="1">
      <alignment vertical="center"/>
    </xf>
    <xf numFmtId="0" fontId="14" fillId="0" borderId="80" xfId="2" applyFont="1" applyFill="1" applyBorder="1">
      <alignment vertical="center"/>
    </xf>
    <xf numFmtId="41" fontId="14" fillId="0" borderId="80" xfId="49" applyNumberFormat="1" applyFont="1" applyBorder="1" applyAlignment="1">
      <alignment vertical="center"/>
    </xf>
    <xf numFmtId="41" fontId="14" fillId="0" borderId="78" xfId="49" applyNumberFormat="1" applyFont="1" applyBorder="1" applyAlignment="1">
      <alignment vertical="center"/>
    </xf>
    <xf numFmtId="0" fontId="14" fillId="0" borderId="81" xfId="2" applyFont="1" applyFill="1" applyBorder="1">
      <alignment vertical="center"/>
    </xf>
    <xf numFmtId="0" fontId="14" fillId="0" borderId="82" xfId="2" applyFont="1" applyFill="1" applyBorder="1">
      <alignment vertical="center"/>
    </xf>
    <xf numFmtId="0" fontId="15" fillId="0" borderId="79" xfId="2" applyFont="1" applyFill="1" applyBorder="1">
      <alignment vertical="center"/>
    </xf>
    <xf numFmtId="41" fontId="15" fillId="0" borderId="86" xfId="2" applyNumberFormat="1" applyFont="1" applyFill="1" applyBorder="1">
      <alignment vertical="center"/>
    </xf>
    <xf numFmtId="41" fontId="15" fillId="0" borderId="19" xfId="49" applyNumberFormat="1" applyFont="1" applyFill="1" applyBorder="1" applyAlignment="1">
      <alignment vertical="center"/>
    </xf>
    <xf numFmtId="41" fontId="14" fillId="0" borderId="87" xfId="2" applyNumberFormat="1" applyFont="1" applyFill="1" applyBorder="1">
      <alignment vertical="center"/>
    </xf>
    <xf numFmtId="41" fontId="14" fillId="0" borderId="80" xfId="1" applyNumberFormat="1" applyFont="1" applyFill="1" applyBorder="1" applyProtection="1">
      <alignment vertical="center"/>
      <protection locked="0"/>
    </xf>
    <xf numFmtId="41" fontId="15" fillId="0" borderId="13" xfId="49" applyNumberFormat="1" applyFont="1" applyFill="1" applyBorder="1" applyAlignment="1">
      <alignment vertical="center"/>
    </xf>
    <xf numFmtId="41" fontId="14" fillId="0" borderId="80" xfId="2" applyNumberFormat="1" applyFont="1" applyFill="1" applyBorder="1">
      <alignment vertical="center"/>
    </xf>
    <xf numFmtId="41" fontId="15" fillId="0" borderId="72" xfId="2" applyNumberFormat="1" applyFont="1" applyFill="1" applyBorder="1">
      <alignment vertical="center"/>
    </xf>
    <xf numFmtId="41" fontId="15" fillId="0" borderId="88" xfId="2" applyNumberFormat="1" applyFont="1" applyFill="1" applyBorder="1">
      <alignment vertical="center"/>
    </xf>
    <xf numFmtId="41" fontId="14" fillId="0" borderId="74" xfId="2" applyNumberFormat="1" applyFont="1" applyFill="1" applyBorder="1">
      <alignment vertical="center"/>
    </xf>
    <xf numFmtId="0" fontId="14" fillId="0" borderId="83" xfId="2" applyFont="1" applyFill="1" applyBorder="1">
      <alignment vertical="center"/>
    </xf>
    <xf numFmtId="41" fontId="14" fillId="0" borderId="89" xfId="50" applyNumberFormat="1" applyFont="1" applyFill="1" applyBorder="1" applyAlignment="1">
      <alignment vertical="center"/>
    </xf>
    <xf numFmtId="41" fontId="14" fillId="0" borderId="82" xfId="50" applyNumberFormat="1" applyFont="1" applyFill="1" applyBorder="1" applyAlignment="1">
      <alignment vertical="center"/>
    </xf>
    <xf numFmtId="41" fontId="14" fillId="0" borderId="90" xfId="50" applyNumberFormat="1" applyFont="1" applyFill="1" applyBorder="1" applyAlignment="1">
      <alignment vertical="center"/>
    </xf>
    <xf numFmtId="41" fontId="14" fillId="0" borderId="85" xfId="50" applyNumberFormat="1" applyFont="1" applyFill="1" applyBorder="1" applyAlignment="1">
      <alignment vertical="center"/>
    </xf>
    <xf numFmtId="0" fontId="3" fillId="0" borderId="0" xfId="49" applyFill="1"/>
    <xf numFmtId="176" fontId="41" fillId="0" borderId="0" xfId="0" applyNumberFormat="1" applyFont="1">
      <alignment vertical="center"/>
    </xf>
    <xf numFmtId="41" fontId="15" fillId="0" borderId="47" xfId="49" applyNumberFormat="1" applyFont="1" applyFill="1" applyBorder="1" applyAlignment="1">
      <alignment vertical="center"/>
    </xf>
    <xf numFmtId="41" fontId="15" fillId="0" borderId="64" xfId="49" applyNumberFormat="1" applyFont="1" applyFill="1" applyBorder="1" applyAlignment="1">
      <alignment vertical="center"/>
    </xf>
    <xf numFmtId="41" fontId="15" fillId="0" borderId="49" xfId="49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77" fontId="6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176" fontId="5" fillId="0" borderId="8" xfId="0" applyNumberFormat="1" applyFont="1" applyFill="1" applyBorder="1">
      <alignment vertical="center"/>
    </xf>
    <xf numFmtId="41" fontId="5" fillId="0" borderId="41" xfId="0" applyNumberFormat="1" applyFont="1" applyFill="1" applyBorder="1">
      <alignment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vertical="center"/>
    </xf>
    <xf numFmtId="41" fontId="5" fillId="0" borderId="10" xfId="0" applyNumberFormat="1" applyFont="1" applyFill="1" applyBorder="1">
      <alignment vertical="center"/>
    </xf>
    <xf numFmtId="41" fontId="5" fillId="0" borderId="11" xfId="0" applyNumberFormat="1" applyFont="1" applyFill="1" applyBorder="1">
      <alignment vertical="center"/>
    </xf>
    <xf numFmtId="41" fontId="16" fillId="0" borderId="0" xfId="0" applyNumberFormat="1" applyFont="1" applyFill="1">
      <alignment vertical="center"/>
    </xf>
    <xf numFmtId="179" fontId="16" fillId="0" borderId="10" xfId="0" applyNumberFormat="1" applyFont="1" applyFill="1" applyBorder="1" applyAlignment="1">
      <alignment vertical="center"/>
    </xf>
    <xf numFmtId="176" fontId="5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9" fontId="16" fillId="0" borderId="8" xfId="0" applyNumberFormat="1" applyFont="1" applyFill="1" applyBorder="1" applyAlignment="1">
      <alignment vertical="center"/>
    </xf>
    <xf numFmtId="41" fontId="16" fillId="0" borderId="41" xfId="0" applyNumberFormat="1" applyFont="1" applyFill="1" applyBorder="1">
      <alignment vertical="center"/>
    </xf>
    <xf numFmtId="179" fontId="1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8" xfId="0" applyFont="1" applyFill="1" applyBorder="1" applyAlignment="1">
      <alignment horizontal="left" vertical="center"/>
    </xf>
    <xf numFmtId="41" fontId="17" fillId="0" borderId="8" xfId="0" applyNumberFormat="1" applyFont="1" applyFill="1" applyBorder="1">
      <alignment vertical="center"/>
    </xf>
    <xf numFmtId="0" fontId="18" fillId="0" borderId="0" xfId="0" applyFont="1" applyFill="1" applyAlignment="1">
      <alignment vertical="center" wrapText="1"/>
    </xf>
    <xf numFmtId="177" fontId="18" fillId="0" borderId="0" xfId="0" applyNumberFormat="1" applyFont="1" applyFill="1">
      <alignment vertical="center"/>
    </xf>
    <xf numFmtId="176" fontId="5" fillId="0" borderId="8" xfId="0" applyNumberFormat="1" applyFont="1" applyFill="1" applyBorder="1" applyAlignment="1">
      <alignment vertical="center" wrapText="1"/>
    </xf>
    <xf numFmtId="179" fontId="16" fillId="0" borderId="3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>
      <alignment vertical="center"/>
    </xf>
    <xf numFmtId="0" fontId="16" fillId="0" borderId="0" xfId="0" applyFont="1" applyFill="1">
      <alignment vertical="center"/>
    </xf>
    <xf numFmtId="41" fontId="16" fillId="0" borderId="9" xfId="0" applyNumberFormat="1" applyFont="1" applyFill="1" applyBorder="1">
      <alignment vertical="center"/>
    </xf>
    <xf numFmtId="41" fontId="16" fillId="0" borderId="10" xfId="0" applyNumberFormat="1" applyFont="1" applyFill="1" applyBorder="1">
      <alignment vertical="center"/>
    </xf>
    <xf numFmtId="41" fontId="16" fillId="0" borderId="11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/>
    </xf>
    <xf numFmtId="41" fontId="14" fillId="0" borderId="52" xfId="1" applyNumberFormat="1" applyFont="1" applyFill="1" applyBorder="1" applyProtection="1">
      <alignment vertical="center"/>
      <protection locked="0"/>
    </xf>
    <xf numFmtId="41" fontId="14" fillId="0" borderId="69" xfId="2" applyNumberFormat="1" applyFont="1" applyFill="1" applyBorder="1">
      <alignment vertical="center"/>
    </xf>
    <xf numFmtId="41" fontId="15" fillId="0" borderId="71" xfId="2" applyNumberFormat="1" applyFont="1" applyFill="1" applyBorder="1">
      <alignment vertical="center"/>
    </xf>
    <xf numFmtId="41" fontId="15" fillId="0" borderId="72" xfId="49" applyNumberFormat="1" applyFont="1" applyFill="1" applyBorder="1" applyAlignment="1">
      <alignment vertical="center"/>
    </xf>
    <xf numFmtId="41" fontId="15" fillId="0" borderId="73" xfId="49" applyNumberFormat="1" applyFont="1" applyFill="1" applyBorder="1" applyAlignment="1">
      <alignment vertical="center"/>
    </xf>
    <xf numFmtId="41" fontId="14" fillId="0" borderId="72" xfId="49" applyNumberFormat="1" applyFont="1" applyFill="1" applyBorder="1" applyAlignment="1">
      <alignment vertical="center"/>
    </xf>
    <xf numFmtId="41" fontId="14" fillId="0" borderId="73" xfId="49" applyNumberFormat="1" applyFont="1" applyFill="1" applyBorder="1" applyAlignment="1">
      <alignment vertical="center"/>
    </xf>
    <xf numFmtId="41" fontId="14" fillId="0" borderId="77" xfId="1" applyNumberFormat="1" applyFont="1" applyFill="1" applyBorder="1" applyProtection="1">
      <alignment vertical="center"/>
      <protection locked="0"/>
    </xf>
    <xf numFmtId="41" fontId="15" fillId="0" borderId="24" xfId="49" applyNumberFormat="1" applyFont="1" applyFill="1" applyBorder="1" applyAlignment="1">
      <alignment vertical="center"/>
    </xf>
    <xf numFmtId="41" fontId="14" fillId="0" borderId="80" xfId="1" applyNumberFormat="1" applyFont="1" applyFill="1" applyBorder="1">
      <alignment vertical="center"/>
    </xf>
    <xf numFmtId="41" fontId="14" fillId="0" borderId="77" xfId="1" applyNumberFormat="1" applyFont="1" applyFill="1" applyBorder="1">
      <alignment vertical="center"/>
    </xf>
    <xf numFmtId="41" fontId="14" fillId="0" borderId="78" xfId="1" applyNumberFormat="1" applyFont="1" applyFill="1" applyBorder="1">
      <alignment vertical="center"/>
    </xf>
    <xf numFmtId="41" fontId="14" fillId="0" borderId="84" xfId="49" applyNumberFormat="1" applyFont="1" applyFill="1" applyBorder="1" applyAlignment="1">
      <alignment vertical="center"/>
    </xf>
    <xf numFmtId="41" fontId="14" fillId="0" borderId="85" xfId="49" applyNumberFormat="1" applyFont="1" applyFill="1" applyBorder="1" applyAlignment="1">
      <alignment vertical="center"/>
    </xf>
    <xf numFmtId="41" fontId="14" fillId="0" borderId="14" xfId="1" applyNumberFormat="1" applyFont="1" applyFill="1" applyBorder="1">
      <alignment vertical="center"/>
    </xf>
    <xf numFmtId="41" fontId="14" fillId="0" borderId="10" xfId="1" applyNumberFormat="1" applyFont="1" applyFill="1" applyBorder="1">
      <alignment vertical="center"/>
    </xf>
    <xf numFmtId="41" fontId="14" fillId="0" borderId="50" xfId="1" applyNumberFormat="1" applyFont="1" applyFill="1" applyBorder="1">
      <alignment vertical="center"/>
    </xf>
    <xf numFmtId="41" fontId="15" fillId="0" borderId="60" xfId="49" applyNumberFormat="1" applyFont="1" applyFill="1" applyBorder="1" applyAlignment="1">
      <alignment vertical="center"/>
    </xf>
    <xf numFmtId="41" fontId="15" fillId="0" borderId="63" xfId="49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 applyProtection="1">
      <alignment horizontal="right" vertical="center"/>
    </xf>
    <xf numFmtId="41" fontId="5" fillId="0" borderId="13" xfId="1" applyNumberFormat="1" applyFont="1" applyFill="1" applyBorder="1" applyAlignment="1" applyProtection="1">
      <alignment vertical="center"/>
      <protection locked="0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177" fontId="5" fillId="0" borderId="41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41" fontId="5" fillId="0" borderId="8" xfId="1" applyNumberFormat="1" applyFont="1" applyFill="1" applyBorder="1" applyAlignment="1" applyProtection="1">
      <alignment vertical="center"/>
      <protection locked="0"/>
    </xf>
    <xf numFmtId="41" fontId="8" fillId="0" borderId="14" xfId="1" applyNumberFormat="1" applyFont="1" applyFill="1" applyBorder="1" applyAlignment="1" applyProtection="1">
      <alignment horizontal="right" vertical="center"/>
      <protection locked="0"/>
    </xf>
    <xf numFmtId="41" fontId="8" fillId="0" borderId="0" xfId="1" applyNumberFormat="1" applyFont="1" applyFill="1" applyBorder="1" applyAlignment="1" applyProtection="1">
      <alignment horizontal="right" vertical="center"/>
      <protection locked="0"/>
    </xf>
    <xf numFmtId="41" fontId="8" fillId="0" borderId="12" xfId="1" applyNumberFormat="1" applyFont="1" applyFill="1" applyBorder="1" applyAlignment="1" applyProtection="1">
      <alignment horizontal="right" vertical="center"/>
      <protection locked="0"/>
    </xf>
    <xf numFmtId="0" fontId="36" fillId="0" borderId="30" xfId="2" applyFont="1" applyFill="1" applyBorder="1" applyAlignment="1">
      <alignment horizontal="center" vertical="center" wrapText="1"/>
    </xf>
    <xf numFmtId="41" fontId="14" fillId="0" borderId="51" xfId="2" applyNumberFormat="1" applyFont="1" applyFill="1" applyBorder="1">
      <alignment vertical="center"/>
    </xf>
    <xf numFmtId="41" fontId="15" fillId="0" borderId="70" xfId="2" applyNumberFormat="1" applyFont="1" applyFill="1" applyBorder="1">
      <alignment vertical="center"/>
    </xf>
    <xf numFmtId="41" fontId="15" fillId="0" borderId="2" xfId="2" applyNumberFormat="1" applyFont="1" applyFill="1" applyBorder="1">
      <alignment vertical="center"/>
    </xf>
    <xf numFmtId="41" fontId="15" fillId="0" borderId="79" xfId="2" applyNumberFormat="1" applyFont="1" applyFill="1" applyBorder="1">
      <alignment vertical="center"/>
    </xf>
    <xf numFmtId="41" fontId="15" fillId="0" borderId="17" xfId="2" applyNumberFormat="1" applyFont="1" applyFill="1" applyBorder="1">
      <alignment vertical="center"/>
    </xf>
    <xf numFmtId="41" fontId="14" fillId="0" borderId="17" xfId="2" applyNumberFormat="1" applyFont="1" applyFill="1" applyBorder="1">
      <alignment vertical="center"/>
    </xf>
    <xf numFmtId="41" fontId="14" fillId="0" borderId="79" xfId="2" applyNumberFormat="1" applyFont="1" applyFill="1" applyBorder="1">
      <alignment vertical="center"/>
    </xf>
    <xf numFmtId="41" fontId="14" fillId="0" borderId="1" xfId="2" applyNumberFormat="1" applyFont="1" applyFill="1" applyBorder="1">
      <alignment vertical="center"/>
    </xf>
    <xf numFmtId="41" fontId="15" fillId="0" borderId="18" xfId="2" applyNumberFormat="1" applyFont="1" applyFill="1" applyBorder="1">
      <alignment vertical="center"/>
    </xf>
    <xf numFmtId="41" fontId="14" fillId="0" borderId="83" xfId="2" applyNumberFormat="1" applyFont="1" applyFill="1" applyBorder="1">
      <alignment vertical="center"/>
    </xf>
    <xf numFmtId="41" fontId="15" fillId="0" borderId="46" xfId="49" applyNumberFormat="1" applyFont="1" applyFill="1" applyBorder="1" applyAlignment="1">
      <alignment vertical="center"/>
    </xf>
    <xf numFmtId="41" fontId="15" fillId="0" borderId="91" xfId="49" applyNumberFormat="1" applyFont="1" applyFill="1" applyBorder="1" applyAlignment="1">
      <alignment vertical="center"/>
    </xf>
    <xf numFmtId="41" fontId="15" fillId="0" borderId="1" xfId="2" applyNumberFormat="1" applyFont="1" applyFill="1" applyBorder="1">
      <alignment vertical="center"/>
    </xf>
    <xf numFmtId="41" fontId="14" fillId="0" borderId="83" xfId="50" applyNumberFormat="1" applyFont="1" applyFill="1" applyBorder="1" applyAlignment="1">
      <alignment vertical="center"/>
    </xf>
    <xf numFmtId="177" fontId="40" fillId="0" borderId="0" xfId="0" applyNumberFormat="1" applyFont="1" applyFill="1" applyAlignment="1">
      <alignment horizontal="right" vertical="center" wrapText="1"/>
    </xf>
    <xf numFmtId="176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41" fontId="5" fillId="0" borderId="44" xfId="0" applyNumberFormat="1" applyFont="1" applyFill="1" applyBorder="1" applyAlignment="1">
      <alignment horizontal="center" vertical="center"/>
    </xf>
    <xf numFmtId="41" fontId="5" fillId="0" borderId="45" xfId="0" applyNumberFormat="1" applyFont="1" applyFill="1" applyBorder="1" applyAlignment="1">
      <alignment horizontal="center" vertical="center"/>
    </xf>
    <xf numFmtId="41" fontId="5" fillId="0" borderId="42" xfId="0" applyNumberFormat="1" applyFont="1" applyFill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77" fontId="6" fillId="0" borderId="8" xfId="1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66" xfId="2" applyFont="1" applyFill="1" applyBorder="1" applyAlignment="1">
      <alignment horizontal="left" vertical="center" wrapText="1"/>
    </xf>
    <xf numFmtId="0" fontId="14" fillId="0" borderId="67" xfId="2" applyFont="1" applyFill="1" applyBorder="1" applyAlignment="1">
      <alignment horizontal="left" vertical="center" wrapText="1"/>
    </xf>
    <xf numFmtId="0" fontId="14" fillId="0" borderId="68" xfId="2" applyFont="1" applyFill="1" applyBorder="1" applyAlignment="1">
      <alignment horizontal="left" vertical="center" wrapText="1"/>
    </xf>
  </cellXfs>
  <cellStyles count="51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パーセント" xfId="48" builtinId="5"/>
    <cellStyle name="メモ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50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2"/>
    <cellStyle name="標準 3" xfId="45"/>
    <cellStyle name="標準 4" xfId="46"/>
    <cellStyle name="標準 5" xfId="49"/>
    <cellStyle name="標準_２００３予算集計1_集計_予算・執行表２００４" xfId="1"/>
    <cellStyle name="標準_Sheet1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Rights1706/Documents/&#12510;&#12472;&#12483;&#12463;%20&#12502;&#12522;&#12540;&#12501;&#12465;&#12540;&#12473;/&#32207;&#20250;&#12539;&#29702;&#20107;&#20250;/&#32207;&#20250;/&#31532;13&#22238;&#32207;&#20250;&#36039;&#26009;&#12288;20190525/4&#21495;&#35696;&#26696;%202019&#24180;&#24230;&#20107;&#26989;&#20104;&#31639;&#26696;_&#20462;&#27491;&#26696;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ikokaida/Library/Caches/TemporaryItems/Outlook%20Temp/4&#21495;&#35696;&#26696;%202017&#24180;&#24230;&#20107;&#26989;&#20104;&#31639;&#26696;_1704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号_2019年度収支予算書"/>
      <sheetName val="（予算根拠）部門別収支"/>
      <sheetName val="カンプロ"/>
      <sheetName val="報告会・WS"/>
      <sheetName val="CRC普及"/>
      <sheetName val="ネットワーク"/>
      <sheetName val="管理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>
        <row r="3">
          <cell r="E3">
            <v>380000</v>
          </cell>
        </row>
        <row r="4">
          <cell r="E4">
            <v>290000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号_2017年度収支予算書"/>
      <sheetName val="（予算根拠）部門別収支"/>
      <sheetName val="カンプロ"/>
      <sheetName val="シートレ"/>
      <sheetName val="報告会・WS"/>
      <sheetName val="スタディツアー"/>
      <sheetName val="CRC普及"/>
      <sheetName val="ネットワーク"/>
      <sheetName val="管理"/>
    </sheetNames>
    <sheetDataSet>
      <sheetData sheetId="0"/>
      <sheetData sheetId="1">
        <row r="3">
          <cell r="D3">
            <v>500000</v>
          </cell>
        </row>
        <row r="10">
          <cell r="D10">
            <v>0</v>
          </cell>
        </row>
        <row r="11">
          <cell r="J11">
            <v>0</v>
          </cell>
        </row>
        <row r="18">
          <cell r="D18">
            <v>1000</v>
          </cell>
        </row>
        <row r="19">
          <cell r="D19">
            <v>0</v>
          </cell>
        </row>
        <row r="66">
          <cell r="D6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>
      <selection activeCell="A7" sqref="A7:D7"/>
    </sheetView>
  </sheetViews>
  <sheetFormatPr defaultColWidth="9" defaultRowHeight="13.5"/>
  <cols>
    <col min="1" max="1" width="49.375" style="23" bestFit="1" customWidth="1"/>
    <col min="2" max="4" width="12.875" style="1" bestFit="1" customWidth="1"/>
    <col min="5" max="5" width="4.375" style="2" bestFit="1" customWidth="1"/>
    <col min="6" max="16384" width="9" style="3"/>
  </cols>
  <sheetData>
    <row r="1" spans="1:5" ht="21.6" customHeight="1">
      <c r="A1" s="106" t="s">
        <v>239</v>
      </c>
    </row>
    <row r="2" spans="1:5" ht="21.6" customHeight="1">
      <c r="A2" s="167"/>
    </row>
    <row r="3" spans="1:5" ht="20.100000000000001" customHeight="1">
      <c r="A3" s="248" t="s">
        <v>207</v>
      </c>
      <c r="B3" s="249"/>
      <c r="C3" s="249"/>
      <c r="D3" s="249"/>
    </row>
    <row r="5" spans="1:5">
      <c r="A5" s="250" t="s">
        <v>208</v>
      </c>
      <c r="B5" s="251"/>
      <c r="C5" s="251"/>
      <c r="D5" s="251"/>
    </row>
    <row r="6" spans="1:5">
      <c r="A6" s="107"/>
      <c r="B6" s="108"/>
      <c r="C6" s="108"/>
      <c r="D6" s="108"/>
    </row>
    <row r="7" spans="1:5" ht="19.5" customHeight="1">
      <c r="A7" s="252" t="s">
        <v>0</v>
      </c>
      <c r="B7" s="253"/>
      <c r="C7" s="253"/>
      <c r="D7" s="253"/>
    </row>
    <row r="8" spans="1:5" ht="19.5" customHeight="1">
      <c r="A8" s="109"/>
      <c r="B8" s="110"/>
      <c r="C8" s="110"/>
      <c r="D8" s="110" t="s">
        <v>1</v>
      </c>
    </row>
    <row r="9" spans="1:5" s="174" customFormat="1" ht="20.100000000000001" customHeight="1">
      <c r="A9" s="172" t="s">
        <v>2</v>
      </c>
      <c r="B9" s="254" t="s">
        <v>3</v>
      </c>
      <c r="C9" s="255"/>
      <c r="D9" s="256"/>
      <c r="E9" s="173"/>
    </row>
    <row r="10" spans="1:5" s="174" customFormat="1" ht="20.100000000000001" customHeight="1">
      <c r="A10" s="175" t="s">
        <v>4</v>
      </c>
      <c r="B10" s="176"/>
      <c r="C10" s="176"/>
      <c r="D10" s="176"/>
      <c r="E10" s="173"/>
    </row>
    <row r="11" spans="1:5" s="174" customFormat="1" ht="20.100000000000001" customHeight="1">
      <c r="A11" s="175" t="s">
        <v>5</v>
      </c>
      <c r="B11" s="9"/>
      <c r="C11" s="9"/>
      <c r="D11" s="9"/>
      <c r="E11" s="173"/>
    </row>
    <row r="12" spans="1:5" s="174" customFormat="1" ht="20.100000000000001" customHeight="1">
      <c r="A12" s="175" t="s">
        <v>6</v>
      </c>
      <c r="B12" s="9">
        <v>4468597</v>
      </c>
      <c r="C12" s="9"/>
      <c r="D12" s="9"/>
      <c r="E12" s="173"/>
    </row>
    <row r="13" spans="1:5" s="174" customFormat="1" ht="20.100000000000001" customHeight="1">
      <c r="A13" s="175" t="s">
        <v>136</v>
      </c>
      <c r="B13" s="9">
        <v>63272</v>
      </c>
      <c r="C13" s="9"/>
      <c r="D13" s="9"/>
      <c r="E13" s="173"/>
    </row>
    <row r="14" spans="1:5" s="174" customFormat="1" ht="20.100000000000001" customHeight="1">
      <c r="A14" s="175" t="s">
        <v>209</v>
      </c>
      <c r="B14" s="9">
        <v>60142</v>
      </c>
      <c r="C14" s="9"/>
      <c r="D14" s="9"/>
      <c r="E14" s="173"/>
    </row>
    <row r="15" spans="1:5" s="174" customFormat="1" ht="20.100000000000001" customHeight="1">
      <c r="A15" s="175" t="s">
        <v>137</v>
      </c>
      <c r="B15" s="9">
        <v>18862</v>
      </c>
      <c r="C15" s="9"/>
      <c r="D15" s="9"/>
      <c r="E15" s="173"/>
    </row>
    <row r="16" spans="1:5" s="174" customFormat="1" ht="20.100000000000001" customHeight="1">
      <c r="A16" s="175" t="s">
        <v>210</v>
      </c>
      <c r="B16" s="9">
        <v>4245</v>
      </c>
      <c r="C16" s="9"/>
      <c r="D16" s="9"/>
      <c r="E16" s="173"/>
    </row>
    <row r="17" spans="1:5" s="174" customFormat="1" ht="20.100000000000001" customHeight="1">
      <c r="A17" s="177" t="s">
        <v>7</v>
      </c>
      <c r="B17" s="176"/>
      <c r="C17" s="9">
        <f>SUM(B12:B16)</f>
        <v>4615118</v>
      </c>
      <c r="D17" s="9"/>
      <c r="E17" s="173"/>
    </row>
    <row r="18" spans="1:5" s="174" customFormat="1" ht="20.100000000000001" customHeight="1">
      <c r="A18" s="175" t="s">
        <v>8</v>
      </c>
      <c r="B18" s="9"/>
      <c r="C18" s="9"/>
      <c r="D18" s="9"/>
      <c r="E18" s="173"/>
    </row>
    <row r="19" spans="1:5" s="174" customFormat="1" ht="20.100000000000001" customHeight="1">
      <c r="A19" s="175" t="s">
        <v>111</v>
      </c>
      <c r="B19" s="9">
        <v>105824</v>
      </c>
      <c r="C19" s="9"/>
      <c r="D19" s="9"/>
      <c r="E19" s="173"/>
    </row>
    <row r="20" spans="1:5" s="174" customFormat="1" ht="20.100000000000001" customHeight="1">
      <c r="A20" s="175" t="s">
        <v>112</v>
      </c>
      <c r="B20" s="9">
        <v>90000</v>
      </c>
      <c r="C20" s="9"/>
      <c r="D20" s="9"/>
      <c r="E20" s="173"/>
    </row>
    <row r="21" spans="1:5" s="174" customFormat="1" ht="20.100000000000001" customHeight="1">
      <c r="A21" s="178" t="s">
        <v>110</v>
      </c>
      <c r="B21" s="9"/>
      <c r="C21" s="179">
        <f>SUM(B19:B20)</f>
        <v>195824</v>
      </c>
      <c r="D21" s="9"/>
      <c r="E21" s="173"/>
    </row>
    <row r="22" spans="1:5" s="174" customFormat="1" ht="20.100000000000001" customHeight="1" thickBot="1">
      <c r="A22" s="177" t="s">
        <v>11</v>
      </c>
      <c r="B22" s="9"/>
      <c r="C22" s="9"/>
      <c r="D22" s="180">
        <f>C17+C21</f>
        <v>4810942</v>
      </c>
      <c r="E22" s="173"/>
    </row>
    <row r="23" spans="1:5" s="174" customFormat="1" ht="20.100000000000001" customHeight="1" thickTop="1">
      <c r="A23" s="175" t="s">
        <v>12</v>
      </c>
      <c r="B23" s="9"/>
      <c r="C23" s="9"/>
      <c r="D23" s="9"/>
      <c r="E23" s="173"/>
    </row>
    <row r="24" spans="1:5" ht="20.100000000000001" customHeight="1">
      <c r="A24" s="7" t="s">
        <v>13</v>
      </c>
      <c r="B24" s="8"/>
      <c r="C24" s="8"/>
      <c r="D24" s="8"/>
    </row>
    <row r="25" spans="1:5" ht="20.100000000000001" customHeight="1">
      <c r="A25" s="7" t="s">
        <v>95</v>
      </c>
      <c r="B25" s="8">
        <v>323174</v>
      </c>
      <c r="C25" s="8"/>
      <c r="D25" s="8"/>
    </row>
    <row r="26" spans="1:5" ht="20.100000000000001" customHeight="1">
      <c r="A26" s="7" t="s">
        <v>14</v>
      </c>
      <c r="B26" s="8">
        <v>912000</v>
      </c>
      <c r="C26" s="8"/>
      <c r="D26" s="8"/>
    </row>
    <row r="27" spans="1:5" ht="20.100000000000001" customHeight="1">
      <c r="A27" s="7" t="s">
        <v>15</v>
      </c>
      <c r="B27" s="8">
        <v>23049</v>
      </c>
      <c r="C27" s="8"/>
      <c r="D27" s="8"/>
    </row>
    <row r="28" spans="1:5" ht="20.100000000000001" customHeight="1">
      <c r="A28" s="10" t="s">
        <v>106</v>
      </c>
      <c r="B28" s="8"/>
      <c r="C28" s="11">
        <f>SUM(B25:B27)</f>
        <v>1258223</v>
      </c>
      <c r="D28" s="8"/>
    </row>
    <row r="29" spans="1:5" ht="20.100000000000001" customHeight="1">
      <c r="A29" s="10" t="s">
        <v>17</v>
      </c>
      <c r="B29" s="8"/>
      <c r="C29" s="8"/>
      <c r="D29" s="11">
        <f>C28</f>
        <v>1258223</v>
      </c>
    </row>
    <row r="30" spans="1:5" ht="20.100000000000001" customHeight="1">
      <c r="A30" s="12" t="s">
        <v>18</v>
      </c>
      <c r="B30" s="8"/>
      <c r="C30" s="8"/>
      <c r="D30" s="8"/>
    </row>
    <row r="31" spans="1:5" ht="20.100000000000001" customHeight="1">
      <c r="A31" s="12" t="s">
        <v>19</v>
      </c>
      <c r="B31" s="3"/>
      <c r="C31" s="9">
        <v>4454839</v>
      </c>
      <c r="D31" s="8"/>
    </row>
    <row r="32" spans="1:5" ht="20.100000000000001" customHeight="1">
      <c r="A32" s="12" t="s">
        <v>20</v>
      </c>
      <c r="B32" s="3"/>
      <c r="C32" s="8">
        <v>-902120</v>
      </c>
      <c r="D32" s="8"/>
    </row>
    <row r="33" spans="1:5" ht="20.100000000000001" customHeight="1">
      <c r="A33" s="10" t="s">
        <v>21</v>
      </c>
      <c r="B33" s="8"/>
      <c r="C33" s="89"/>
      <c r="D33" s="11">
        <f>SUM(D22-D29)</f>
        <v>3552719</v>
      </c>
    </row>
    <row r="34" spans="1:5" ht="20.100000000000001" customHeight="1" thickBot="1">
      <c r="A34" s="13" t="s">
        <v>22</v>
      </c>
      <c r="B34" s="14"/>
      <c r="C34" s="11"/>
      <c r="D34" s="90">
        <f>D29+D33</f>
        <v>4810942</v>
      </c>
      <c r="E34" s="15"/>
    </row>
    <row r="35" spans="1:5" ht="17.100000000000001" customHeight="1" thickTop="1">
      <c r="A35" s="121"/>
    </row>
    <row r="36" spans="1:5">
      <c r="A36" s="16"/>
    </row>
    <row r="37" spans="1:5">
      <c r="A37" s="17"/>
    </row>
    <row r="38" spans="1:5">
      <c r="A38" s="18"/>
      <c r="B38" s="3"/>
      <c r="C38" s="19"/>
      <c r="D38" s="20"/>
      <c r="E38" s="21"/>
    </row>
    <row r="39" spans="1:5">
      <c r="A39" s="18"/>
      <c r="B39" s="3"/>
      <c r="C39" s="19"/>
      <c r="D39" s="20"/>
      <c r="E39" s="21"/>
    </row>
    <row r="40" spans="1:5">
      <c r="A40" s="18"/>
      <c r="B40" s="22"/>
      <c r="C40" s="19"/>
      <c r="D40" s="23"/>
      <c r="E40" s="21"/>
    </row>
    <row r="41" spans="1:5">
      <c r="A41" s="18"/>
      <c r="B41" s="22"/>
      <c r="C41" s="19"/>
      <c r="D41" s="23"/>
      <c r="E41" s="21"/>
    </row>
    <row r="42" spans="1:5">
      <c r="A42" s="18"/>
      <c r="B42" s="3"/>
      <c r="C42" s="19"/>
      <c r="D42" s="23"/>
      <c r="E42" s="21"/>
    </row>
    <row r="43" spans="1:5">
      <c r="A43" s="18"/>
      <c r="B43" s="3"/>
      <c r="C43" s="19"/>
      <c r="D43" s="20"/>
    </row>
    <row r="44" spans="1:5">
      <c r="A44" s="18"/>
      <c r="B44" s="3"/>
      <c r="C44" s="19"/>
      <c r="D44" s="20"/>
    </row>
    <row r="45" spans="1:5">
      <c r="A45" s="18"/>
      <c r="B45" s="22"/>
      <c r="C45" s="19"/>
      <c r="D45" s="23"/>
    </row>
    <row r="46" spans="1:5">
      <c r="A46" s="18"/>
      <c r="B46" s="3"/>
      <c r="C46" s="19"/>
      <c r="D46" s="23"/>
    </row>
    <row r="47" spans="1:5">
      <c r="A47" s="18"/>
      <c r="B47" s="3"/>
      <c r="C47" s="19"/>
      <c r="D47" s="23"/>
    </row>
    <row r="48" spans="1:5">
      <c r="A48" s="18"/>
      <c r="B48" s="22"/>
      <c r="C48" s="19"/>
      <c r="D48" s="23"/>
    </row>
    <row r="49" spans="1:1">
      <c r="A49" s="17"/>
    </row>
    <row r="50" spans="1:1">
      <c r="A50" s="17"/>
    </row>
    <row r="51" spans="1:1">
      <c r="A51" s="17"/>
    </row>
  </sheetData>
  <mergeCells count="4">
    <mergeCell ref="A3:D3"/>
    <mergeCell ref="A5:D5"/>
    <mergeCell ref="A7:D7"/>
    <mergeCell ref="B9:D9"/>
  </mergeCells>
  <phoneticPr fontId="4"/>
  <pageMargins left="0.47244094488188981" right="0.19685039370078741" top="0.78740157480314965" bottom="0.51181102362204722" header="0.35433070866141736" footer="0.27559055118110237"/>
  <pageSetup paperSize="9" firstPageNumber="12" fitToHeight="2" orientation="portrait" useFirstPageNumber="1" r:id="rId1"/>
  <headerFooter>
    <oddHeader xml:space="preserve">&amp;R&amp;"ＭＳ 明朝,標準"&amp;8認定&amp;"Century,標準"NPO&amp;"ＭＳ 明朝,標準"法人国際子ども権利センター&amp;"Century,標準" 
&amp;"ＭＳ 明朝,標準"
</oddHeader>
    <oddFooter>&amp;L&amp;G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Normal="100" workbookViewId="0">
      <selection activeCell="B7" sqref="B7:D7"/>
    </sheetView>
  </sheetViews>
  <sheetFormatPr defaultColWidth="9" defaultRowHeight="13.5"/>
  <cols>
    <col min="1" max="1" width="57.125" style="23" customWidth="1"/>
    <col min="2" max="2" width="13.375" style="1" customWidth="1"/>
    <col min="3" max="3" width="13.875" style="1" bestFit="1" customWidth="1"/>
    <col min="4" max="4" width="12" style="1" customWidth="1"/>
    <col min="5" max="5" width="2.625" style="2" customWidth="1"/>
    <col min="6" max="256" width="9" style="3"/>
    <col min="257" max="257" width="57.375" style="3" customWidth="1"/>
    <col min="258" max="260" width="11.625" style="3" customWidth="1"/>
    <col min="261" max="261" width="3.125" style="3" customWidth="1"/>
    <col min="262" max="512" width="9" style="3"/>
    <col min="513" max="513" width="57.375" style="3" customWidth="1"/>
    <col min="514" max="516" width="11.625" style="3" customWidth="1"/>
    <col min="517" max="517" width="3.125" style="3" customWidth="1"/>
    <col min="518" max="768" width="9" style="3"/>
    <col min="769" max="769" width="57.375" style="3" customWidth="1"/>
    <col min="770" max="772" width="11.625" style="3" customWidth="1"/>
    <col min="773" max="773" width="3.125" style="3" customWidth="1"/>
    <col min="774" max="1024" width="9" style="3"/>
    <col min="1025" max="1025" width="57.375" style="3" customWidth="1"/>
    <col min="1026" max="1028" width="11.625" style="3" customWidth="1"/>
    <col min="1029" max="1029" width="3.125" style="3" customWidth="1"/>
    <col min="1030" max="1280" width="9" style="3"/>
    <col min="1281" max="1281" width="57.375" style="3" customWidth="1"/>
    <col min="1282" max="1284" width="11.625" style="3" customWidth="1"/>
    <col min="1285" max="1285" width="3.125" style="3" customWidth="1"/>
    <col min="1286" max="1536" width="9" style="3"/>
    <col min="1537" max="1537" width="57.375" style="3" customWidth="1"/>
    <col min="1538" max="1540" width="11.625" style="3" customWidth="1"/>
    <col min="1541" max="1541" width="3.125" style="3" customWidth="1"/>
    <col min="1542" max="1792" width="9" style="3"/>
    <col min="1793" max="1793" width="57.375" style="3" customWidth="1"/>
    <col min="1794" max="1796" width="11.625" style="3" customWidth="1"/>
    <col min="1797" max="1797" width="3.125" style="3" customWidth="1"/>
    <col min="1798" max="2048" width="9" style="3"/>
    <col min="2049" max="2049" width="57.375" style="3" customWidth="1"/>
    <col min="2050" max="2052" width="11.625" style="3" customWidth="1"/>
    <col min="2053" max="2053" width="3.125" style="3" customWidth="1"/>
    <col min="2054" max="2304" width="9" style="3"/>
    <col min="2305" max="2305" width="57.375" style="3" customWidth="1"/>
    <col min="2306" max="2308" width="11.625" style="3" customWidth="1"/>
    <col min="2309" max="2309" width="3.125" style="3" customWidth="1"/>
    <col min="2310" max="2560" width="9" style="3"/>
    <col min="2561" max="2561" width="57.375" style="3" customWidth="1"/>
    <col min="2562" max="2564" width="11.625" style="3" customWidth="1"/>
    <col min="2565" max="2565" width="3.125" style="3" customWidth="1"/>
    <col min="2566" max="2816" width="9" style="3"/>
    <col min="2817" max="2817" width="57.375" style="3" customWidth="1"/>
    <col min="2818" max="2820" width="11.625" style="3" customWidth="1"/>
    <col min="2821" max="2821" width="3.125" style="3" customWidth="1"/>
    <col min="2822" max="3072" width="9" style="3"/>
    <col min="3073" max="3073" width="57.375" style="3" customWidth="1"/>
    <col min="3074" max="3076" width="11.625" style="3" customWidth="1"/>
    <col min="3077" max="3077" width="3.125" style="3" customWidth="1"/>
    <col min="3078" max="3328" width="9" style="3"/>
    <col min="3329" max="3329" width="57.375" style="3" customWidth="1"/>
    <col min="3330" max="3332" width="11.625" style="3" customWidth="1"/>
    <col min="3333" max="3333" width="3.125" style="3" customWidth="1"/>
    <col min="3334" max="3584" width="9" style="3"/>
    <col min="3585" max="3585" width="57.375" style="3" customWidth="1"/>
    <col min="3586" max="3588" width="11.625" style="3" customWidth="1"/>
    <col min="3589" max="3589" width="3.125" style="3" customWidth="1"/>
    <col min="3590" max="3840" width="9" style="3"/>
    <col min="3841" max="3841" width="57.375" style="3" customWidth="1"/>
    <col min="3842" max="3844" width="11.625" style="3" customWidth="1"/>
    <col min="3845" max="3845" width="3.125" style="3" customWidth="1"/>
    <col min="3846" max="4096" width="9" style="3"/>
    <col min="4097" max="4097" width="57.375" style="3" customWidth="1"/>
    <col min="4098" max="4100" width="11.625" style="3" customWidth="1"/>
    <col min="4101" max="4101" width="3.125" style="3" customWidth="1"/>
    <col min="4102" max="4352" width="9" style="3"/>
    <col min="4353" max="4353" width="57.375" style="3" customWidth="1"/>
    <col min="4354" max="4356" width="11.625" style="3" customWidth="1"/>
    <col min="4357" max="4357" width="3.125" style="3" customWidth="1"/>
    <col min="4358" max="4608" width="9" style="3"/>
    <col min="4609" max="4609" width="57.375" style="3" customWidth="1"/>
    <col min="4610" max="4612" width="11.625" style="3" customWidth="1"/>
    <col min="4613" max="4613" width="3.125" style="3" customWidth="1"/>
    <col min="4614" max="4864" width="9" style="3"/>
    <col min="4865" max="4865" width="57.375" style="3" customWidth="1"/>
    <col min="4866" max="4868" width="11.625" style="3" customWidth="1"/>
    <col min="4869" max="4869" width="3.125" style="3" customWidth="1"/>
    <col min="4870" max="5120" width="9" style="3"/>
    <col min="5121" max="5121" width="57.375" style="3" customWidth="1"/>
    <col min="5122" max="5124" width="11.625" style="3" customWidth="1"/>
    <col min="5125" max="5125" width="3.125" style="3" customWidth="1"/>
    <col min="5126" max="5376" width="9" style="3"/>
    <col min="5377" max="5377" width="57.375" style="3" customWidth="1"/>
    <col min="5378" max="5380" width="11.625" style="3" customWidth="1"/>
    <col min="5381" max="5381" width="3.125" style="3" customWidth="1"/>
    <col min="5382" max="5632" width="9" style="3"/>
    <col min="5633" max="5633" width="57.375" style="3" customWidth="1"/>
    <col min="5634" max="5636" width="11.625" style="3" customWidth="1"/>
    <col min="5637" max="5637" width="3.125" style="3" customWidth="1"/>
    <col min="5638" max="5888" width="9" style="3"/>
    <col min="5889" max="5889" width="57.375" style="3" customWidth="1"/>
    <col min="5890" max="5892" width="11.625" style="3" customWidth="1"/>
    <col min="5893" max="5893" width="3.125" style="3" customWidth="1"/>
    <col min="5894" max="6144" width="9" style="3"/>
    <col min="6145" max="6145" width="57.375" style="3" customWidth="1"/>
    <col min="6146" max="6148" width="11.625" style="3" customWidth="1"/>
    <col min="6149" max="6149" width="3.125" style="3" customWidth="1"/>
    <col min="6150" max="6400" width="9" style="3"/>
    <col min="6401" max="6401" width="57.375" style="3" customWidth="1"/>
    <col min="6402" max="6404" width="11.625" style="3" customWidth="1"/>
    <col min="6405" max="6405" width="3.125" style="3" customWidth="1"/>
    <col min="6406" max="6656" width="9" style="3"/>
    <col min="6657" max="6657" width="57.375" style="3" customWidth="1"/>
    <col min="6658" max="6660" width="11.625" style="3" customWidth="1"/>
    <col min="6661" max="6661" width="3.125" style="3" customWidth="1"/>
    <col min="6662" max="6912" width="9" style="3"/>
    <col min="6913" max="6913" width="57.375" style="3" customWidth="1"/>
    <col min="6914" max="6916" width="11.625" style="3" customWidth="1"/>
    <col min="6917" max="6917" width="3.125" style="3" customWidth="1"/>
    <col min="6918" max="7168" width="9" style="3"/>
    <col min="7169" max="7169" width="57.375" style="3" customWidth="1"/>
    <col min="7170" max="7172" width="11.625" style="3" customWidth="1"/>
    <col min="7173" max="7173" width="3.125" style="3" customWidth="1"/>
    <col min="7174" max="7424" width="9" style="3"/>
    <col min="7425" max="7425" width="57.375" style="3" customWidth="1"/>
    <col min="7426" max="7428" width="11.625" style="3" customWidth="1"/>
    <col min="7429" max="7429" width="3.125" style="3" customWidth="1"/>
    <col min="7430" max="7680" width="9" style="3"/>
    <col min="7681" max="7681" width="57.375" style="3" customWidth="1"/>
    <col min="7682" max="7684" width="11.625" style="3" customWidth="1"/>
    <col min="7685" max="7685" width="3.125" style="3" customWidth="1"/>
    <col min="7686" max="7936" width="9" style="3"/>
    <col min="7937" max="7937" width="57.375" style="3" customWidth="1"/>
    <col min="7938" max="7940" width="11.625" style="3" customWidth="1"/>
    <col min="7941" max="7941" width="3.125" style="3" customWidth="1"/>
    <col min="7942" max="8192" width="9" style="3"/>
    <col min="8193" max="8193" width="57.375" style="3" customWidth="1"/>
    <col min="8194" max="8196" width="11.625" style="3" customWidth="1"/>
    <col min="8197" max="8197" width="3.125" style="3" customWidth="1"/>
    <col min="8198" max="8448" width="9" style="3"/>
    <col min="8449" max="8449" width="57.375" style="3" customWidth="1"/>
    <col min="8450" max="8452" width="11.625" style="3" customWidth="1"/>
    <col min="8453" max="8453" width="3.125" style="3" customWidth="1"/>
    <col min="8454" max="8704" width="9" style="3"/>
    <col min="8705" max="8705" width="57.375" style="3" customWidth="1"/>
    <col min="8706" max="8708" width="11.625" style="3" customWidth="1"/>
    <col min="8709" max="8709" width="3.125" style="3" customWidth="1"/>
    <col min="8710" max="8960" width="9" style="3"/>
    <col min="8961" max="8961" width="57.375" style="3" customWidth="1"/>
    <col min="8962" max="8964" width="11.625" style="3" customWidth="1"/>
    <col min="8965" max="8965" width="3.125" style="3" customWidth="1"/>
    <col min="8966" max="9216" width="9" style="3"/>
    <col min="9217" max="9217" width="57.375" style="3" customWidth="1"/>
    <col min="9218" max="9220" width="11.625" style="3" customWidth="1"/>
    <col min="9221" max="9221" width="3.125" style="3" customWidth="1"/>
    <col min="9222" max="9472" width="9" style="3"/>
    <col min="9473" max="9473" width="57.375" style="3" customWidth="1"/>
    <col min="9474" max="9476" width="11.625" style="3" customWidth="1"/>
    <col min="9477" max="9477" width="3.125" style="3" customWidth="1"/>
    <col min="9478" max="9728" width="9" style="3"/>
    <col min="9729" max="9729" width="57.375" style="3" customWidth="1"/>
    <col min="9730" max="9732" width="11.625" style="3" customWidth="1"/>
    <col min="9733" max="9733" width="3.125" style="3" customWidth="1"/>
    <col min="9734" max="9984" width="9" style="3"/>
    <col min="9985" max="9985" width="57.375" style="3" customWidth="1"/>
    <col min="9986" max="9988" width="11.625" style="3" customWidth="1"/>
    <col min="9989" max="9989" width="3.125" style="3" customWidth="1"/>
    <col min="9990" max="10240" width="9" style="3"/>
    <col min="10241" max="10241" width="57.375" style="3" customWidth="1"/>
    <col min="10242" max="10244" width="11.625" style="3" customWidth="1"/>
    <col min="10245" max="10245" width="3.125" style="3" customWidth="1"/>
    <col min="10246" max="10496" width="9" style="3"/>
    <col min="10497" max="10497" width="57.375" style="3" customWidth="1"/>
    <col min="10498" max="10500" width="11.625" style="3" customWidth="1"/>
    <col min="10501" max="10501" width="3.125" style="3" customWidth="1"/>
    <col min="10502" max="10752" width="9" style="3"/>
    <col min="10753" max="10753" width="57.375" style="3" customWidth="1"/>
    <col min="10754" max="10756" width="11.625" style="3" customWidth="1"/>
    <col min="10757" max="10757" width="3.125" style="3" customWidth="1"/>
    <col min="10758" max="11008" width="9" style="3"/>
    <col min="11009" max="11009" width="57.375" style="3" customWidth="1"/>
    <col min="11010" max="11012" width="11.625" style="3" customWidth="1"/>
    <col min="11013" max="11013" width="3.125" style="3" customWidth="1"/>
    <col min="11014" max="11264" width="9" style="3"/>
    <col min="11265" max="11265" width="57.375" style="3" customWidth="1"/>
    <col min="11266" max="11268" width="11.625" style="3" customWidth="1"/>
    <col min="11269" max="11269" width="3.125" style="3" customWidth="1"/>
    <col min="11270" max="11520" width="9" style="3"/>
    <col min="11521" max="11521" width="57.375" style="3" customWidth="1"/>
    <col min="11522" max="11524" width="11.625" style="3" customWidth="1"/>
    <col min="11525" max="11525" width="3.125" style="3" customWidth="1"/>
    <col min="11526" max="11776" width="9" style="3"/>
    <col min="11777" max="11777" width="57.375" style="3" customWidth="1"/>
    <col min="11778" max="11780" width="11.625" style="3" customWidth="1"/>
    <col min="11781" max="11781" width="3.125" style="3" customWidth="1"/>
    <col min="11782" max="12032" width="9" style="3"/>
    <col min="12033" max="12033" width="57.375" style="3" customWidth="1"/>
    <col min="12034" max="12036" width="11.625" style="3" customWidth="1"/>
    <col min="12037" max="12037" width="3.125" style="3" customWidth="1"/>
    <col min="12038" max="12288" width="9" style="3"/>
    <col min="12289" max="12289" width="57.375" style="3" customWidth="1"/>
    <col min="12290" max="12292" width="11.625" style="3" customWidth="1"/>
    <col min="12293" max="12293" width="3.125" style="3" customWidth="1"/>
    <col min="12294" max="12544" width="9" style="3"/>
    <col min="12545" max="12545" width="57.375" style="3" customWidth="1"/>
    <col min="12546" max="12548" width="11.625" style="3" customWidth="1"/>
    <col min="12549" max="12549" width="3.125" style="3" customWidth="1"/>
    <col min="12550" max="12800" width="9" style="3"/>
    <col min="12801" max="12801" width="57.375" style="3" customWidth="1"/>
    <col min="12802" max="12804" width="11.625" style="3" customWidth="1"/>
    <col min="12805" max="12805" width="3.125" style="3" customWidth="1"/>
    <col min="12806" max="13056" width="9" style="3"/>
    <col min="13057" max="13057" width="57.375" style="3" customWidth="1"/>
    <col min="13058" max="13060" width="11.625" style="3" customWidth="1"/>
    <col min="13061" max="13061" width="3.125" style="3" customWidth="1"/>
    <col min="13062" max="13312" width="9" style="3"/>
    <col min="13313" max="13313" width="57.375" style="3" customWidth="1"/>
    <col min="13314" max="13316" width="11.625" style="3" customWidth="1"/>
    <col min="13317" max="13317" width="3.125" style="3" customWidth="1"/>
    <col min="13318" max="13568" width="9" style="3"/>
    <col min="13569" max="13569" width="57.375" style="3" customWidth="1"/>
    <col min="13570" max="13572" width="11.625" style="3" customWidth="1"/>
    <col min="13573" max="13573" width="3.125" style="3" customWidth="1"/>
    <col min="13574" max="13824" width="9" style="3"/>
    <col min="13825" max="13825" width="57.375" style="3" customWidth="1"/>
    <col min="13826" max="13828" width="11.625" style="3" customWidth="1"/>
    <col min="13829" max="13829" width="3.125" style="3" customWidth="1"/>
    <col min="13830" max="14080" width="9" style="3"/>
    <col min="14081" max="14081" width="57.375" style="3" customWidth="1"/>
    <col min="14082" max="14084" width="11.625" style="3" customWidth="1"/>
    <col min="14085" max="14085" width="3.125" style="3" customWidth="1"/>
    <col min="14086" max="14336" width="9" style="3"/>
    <col min="14337" max="14337" width="57.375" style="3" customWidth="1"/>
    <col min="14338" max="14340" width="11.625" style="3" customWidth="1"/>
    <col min="14341" max="14341" width="3.125" style="3" customWidth="1"/>
    <col min="14342" max="14592" width="9" style="3"/>
    <col min="14593" max="14593" width="57.375" style="3" customWidth="1"/>
    <col min="14594" max="14596" width="11.625" style="3" customWidth="1"/>
    <col min="14597" max="14597" width="3.125" style="3" customWidth="1"/>
    <col min="14598" max="14848" width="9" style="3"/>
    <col min="14849" max="14849" width="57.375" style="3" customWidth="1"/>
    <col min="14850" max="14852" width="11.625" style="3" customWidth="1"/>
    <col min="14853" max="14853" width="3.125" style="3" customWidth="1"/>
    <col min="14854" max="15104" width="9" style="3"/>
    <col min="15105" max="15105" width="57.375" style="3" customWidth="1"/>
    <col min="15106" max="15108" width="11.625" style="3" customWidth="1"/>
    <col min="15109" max="15109" width="3.125" style="3" customWidth="1"/>
    <col min="15110" max="15360" width="9" style="3"/>
    <col min="15361" max="15361" width="57.375" style="3" customWidth="1"/>
    <col min="15362" max="15364" width="11.625" style="3" customWidth="1"/>
    <col min="15365" max="15365" width="3.125" style="3" customWidth="1"/>
    <col min="15366" max="15616" width="9" style="3"/>
    <col min="15617" max="15617" width="57.375" style="3" customWidth="1"/>
    <col min="15618" max="15620" width="11.625" style="3" customWidth="1"/>
    <col min="15621" max="15621" width="3.125" style="3" customWidth="1"/>
    <col min="15622" max="15872" width="9" style="3"/>
    <col min="15873" max="15873" width="57.375" style="3" customWidth="1"/>
    <col min="15874" max="15876" width="11.625" style="3" customWidth="1"/>
    <col min="15877" max="15877" width="3.125" style="3" customWidth="1"/>
    <col min="15878" max="16128" width="9" style="3"/>
    <col min="16129" max="16129" width="57.375" style="3" customWidth="1"/>
    <col min="16130" max="16132" width="11.625" style="3" customWidth="1"/>
    <col min="16133" max="16133" width="3.125" style="3" customWidth="1"/>
    <col min="16134" max="16384" width="9" style="3"/>
  </cols>
  <sheetData>
    <row r="1" spans="1:5" ht="20.100000000000001" customHeight="1">
      <c r="A1" s="248" t="s">
        <v>211</v>
      </c>
      <c r="B1" s="249"/>
      <c r="C1" s="249"/>
      <c r="D1" s="249"/>
    </row>
    <row r="2" spans="1:5">
      <c r="A2" s="81" t="s">
        <v>135</v>
      </c>
      <c r="B2" s="77"/>
      <c r="C2" s="77"/>
      <c r="D2" s="77"/>
    </row>
    <row r="3" spans="1:5">
      <c r="A3" s="250" t="s">
        <v>208</v>
      </c>
      <c r="B3" s="251"/>
      <c r="C3" s="251"/>
      <c r="D3" s="251"/>
    </row>
    <row r="4" spans="1:5">
      <c r="A4" s="116"/>
      <c r="B4" s="117"/>
      <c r="C4" s="117"/>
      <c r="D4" s="117"/>
    </row>
    <row r="5" spans="1:5" s="5" customFormat="1" ht="14.1" customHeight="1">
      <c r="A5" s="252" t="s">
        <v>0</v>
      </c>
      <c r="B5" s="253"/>
      <c r="C5" s="253"/>
      <c r="D5" s="253"/>
      <c r="E5" s="4"/>
    </row>
    <row r="6" spans="1:5" s="5" customFormat="1" ht="14.1" customHeight="1">
      <c r="A6" s="109"/>
      <c r="B6" s="110"/>
      <c r="C6" s="110"/>
      <c r="D6" s="110" t="s">
        <v>1</v>
      </c>
      <c r="E6" s="4"/>
    </row>
    <row r="7" spans="1:5" ht="14.45" customHeight="1">
      <c r="A7" s="6" t="s">
        <v>2</v>
      </c>
      <c r="B7" s="257" t="s">
        <v>3</v>
      </c>
      <c r="C7" s="258"/>
      <c r="D7" s="259"/>
    </row>
    <row r="8" spans="1:5" ht="14.45" customHeight="1">
      <c r="A8" s="7" t="s">
        <v>4</v>
      </c>
      <c r="B8" s="74"/>
      <c r="C8" s="74"/>
      <c r="D8" s="74"/>
    </row>
    <row r="9" spans="1:5" s="174" customFormat="1" ht="14.45" customHeight="1">
      <c r="A9" s="175" t="s">
        <v>5</v>
      </c>
      <c r="B9" s="76"/>
      <c r="C9" s="76"/>
      <c r="D9" s="76"/>
      <c r="E9" s="173"/>
    </row>
    <row r="10" spans="1:5" s="174" customFormat="1" ht="14.45" customHeight="1">
      <c r="A10" s="175" t="s">
        <v>6</v>
      </c>
      <c r="B10" s="76"/>
      <c r="C10" s="76"/>
      <c r="D10" s="76"/>
      <c r="E10" s="173"/>
    </row>
    <row r="11" spans="1:5" s="174" customFormat="1" ht="14.45" customHeight="1">
      <c r="A11" s="175" t="s">
        <v>77</v>
      </c>
      <c r="B11" s="187">
        <v>161905</v>
      </c>
      <c r="C11" s="76"/>
      <c r="D11" s="76"/>
      <c r="E11" s="188"/>
    </row>
    <row r="12" spans="1:5" s="174" customFormat="1" ht="14.45" customHeight="1">
      <c r="A12" s="189" t="s">
        <v>78</v>
      </c>
      <c r="B12" s="187">
        <v>1251</v>
      </c>
      <c r="C12" s="190" t="s">
        <v>79</v>
      </c>
      <c r="D12" s="76"/>
      <c r="E12" s="191"/>
    </row>
    <row r="13" spans="1:5" s="174" customFormat="1" ht="14.45" customHeight="1">
      <c r="A13" s="175" t="s">
        <v>80</v>
      </c>
      <c r="B13" s="187">
        <v>3283025</v>
      </c>
      <c r="C13" s="76"/>
      <c r="D13" s="76"/>
      <c r="E13" s="192"/>
    </row>
    <row r="14" spans="1:5" s="174" customFormat="1" ht="14.45" customHeight="1">
      <c r="A14" s="175" t="s">
        <v>81</v>
      </c>
      <c r="B14" s="187">
        <v>8690</v>
      </c>
      <c r="C14" s="76"/>
      <c r="D14" s="76"/>
      <c r="E14" s="192"/>
    </row>
    <row r="15" spans="1:5" s="174" customFormat="1" ht="14.45" customHeight="1">
      <c r="A15" s="175" t="s">
        <v>82</v>
      </c>
      <c r="B15" s="187">
        <v>957283</v>
      </c>
      <c r="C15" s="76"/>
      <c r="D15" s="76"/>
      <c r="E15" s="192"/>
    </row>
    <row r="16" spans="1:5" s="174" customFormat="1" ht="14.45" customHeight="1">
      <c r="A16" s="193" t="s">
        <v>83</v>
      </c>
      <c r="B16" s="194">
        <v>56443</v>
      </c>
      <c r="C16" s="190" t="s">
        <v>84</v>
      </c>
      <c r="D16" s="76"/>
      <c r="E16" s="191"/>
    </row>
    <row r="17" spans="1:5" s="174" customFormat="1" ht="14.45" customHeight="1">
      <c r="A17" s="195" t="s">
        <v>85</v>
      </c>
      <c r="B17" s="186">
        <f>SUM(B11:B16)</f>
        <v>4468597</v>
      </c>
      <c r="C17" s="181"/>
      <c r="D17" s="76"/>
      <c r="E17" s="173"/>
    </row>
    <row r="18" spans="1:5" s="174" customFormat="1" ht="14.45" customHeight="1">
      <c r="A18" s="183" t="s">
        <v>214</v>
      </c>
      <c r="B18" s="76"/>
      <c r="C18" s="181"/>
      <c r="D18" s="76"/>
      <c r="E18" s="173"/>
    </row>
    <row r="19" spans="1:5" s="174" customFormat="1" ht="14.45" customHeight="1">
      <c r="A19" s="183" t="s">
        <v>216</v>
      </c>
      <c r="B19" s="185">
        <v>13200</v>
      </c>
      <c r="C19" s="181"/>
      <c r="D19" s="76"/>
      <c r="E19" s="173"/>
    </row>
    <row r="20" spans="1:5" s="174" customFormat="1" ht="14.45" customHeight="1">
      <c r="A20" s="183" t="s">
        <v>217</v>
      </c>
      <c r="B20" s="185">
        <v>46942</v>
      </c>
      <c r="C20" s="181"/>
      <c r="D20" s="76"/>
      <c r="E20" s="173"/>
    </row>
    <row r="21" spans="1:5" s="174" customFormat="1" ht="14.45" customHeight="1">
      <c r="A21" s="184" t="s">
        <v>140</v>
      </c>
      <c r="B21" s="186">
        <f>SUM(B19:B20)</f>
        <v>60142</v>
      </c>
      <c r="C21" s="181"/>
      <c r="D21" s="76"/>
      <c r="E21" s="173"/>
    </row>
    <row r="22" spans="1:5" s="174" customFormat="1" ht="14.45" customHeight="1">
      <c r="A22" s="175" t="s">
        <v>138</v>
      </c>
      <c r="B22" s="76"/>
      <c r="C22" s="181"/>
      <c r="D22" s="76"/>
      <c r="E22" s="173"/>
    </row>
    <row r="23" spans="1:5" s="174" customFormat="1" ht="14.45" customHeight="1">
      <c r="A23" s="175" t="s">
        <v>139</v>
      </c>
      <c r="B23" s="182">
        <v>18862</v>
      </c>
      <c r="C23" s="181"/>
      <c r="D23" s="76"/>
      <c r="E23" s="173"/>
    </row>
    <row r="24" spans="1:5" s="174" customFormat="1" ht="14.45" customHeight="1">
      <c r="A24" s="177" t="s">
        <v>140</v>
      </c>
      <c r="B24" s="76">
        <f>SUM(B23)</f>
        <v>18862</v>
      </c>
      <c r="C24" s="181"/>
      <c r="D24" s="76"/>
      <c r="E24" s="173"/>
    </row>
    <row r="25" spans="1:5" s="174" customFormat="1" ht="14.45" customHeight="1">
      <c r="A25" s="175" t="s">
        <v>215</v>
      </c>
      <c r="B25" s="76"/>
      <c r="C25" s="181"/>
      <c r="D25" s="76"/>
      <c r="E25" s="173"/>
    </row>
    <row r="26" spans="1:5" s="174" customFormat="1" ht="14.45" customHeight="1">
      <c r="A26" s="175" t="s">
        <v>218</v>
      </c>
      <c r="B26" s="182">
        <v>4245</v>
      </c>
      <c r="C26" s="181"/>
      <c r="D26" s="76"/>
      <c r="E26" s="173"/>
    </row>
    <row r="27" spans="1:5" s="174" customFormat="1" ht="14.45" customHeight="1">
      <c r="A27" s="177" t="s">
        <v>140</v>
      </c>
      <c r="B27" s="76">
        <f>SUM(B26)</f>
        <v>4245</v>
      </c>
      <c r="C27" s="181"/>
      <c r="D27" s="76"/>
      <c r="E27" s="173"/>
    </row>
    <row r="28" spans="1:5" s="174" customFormat="1" ht="14.45" customHeight="1">
      <c r="A28" s="175" t="s">
        <v>86</v>
      </c>
      <c r="B28" s="76"/>
      <c r="C28" s="76"/>
      <c r="D28" s="76"/>
      <c r="E28" s="173"/>
    </row>
    <row r="29" spans="1:5" s="174" customFormat="1" ht="14.45" customHeight="1">
      <c r="A29" s="175" t="s">
        <v>87</v>
      </c>
      <c r="B29" s="187">
        <v>9072</v>
      </c>
      <c r="C29" s="76"/>
      <c r="D29" s="76"/>
      <c r="E29" s="173"/>
    </row>
    <row r="30" spans="1:5" s="174" customFormat="1" ht="14.45" customHeight="1">
      <c r="A30" s="175" t="s">
        <v>88</v>
      </c>
      <c r="B30" s="187">
        <v>19825</v>
      </c>
      <c r="C30" s="76"/>
      <c r="D30" s="76"/>
      <c r="E30" s="173"/>
    </row>
    <row r="31" spans="1:5" s="174" customFormat="1" ht="14.45" customHeight="1">
      <c r="A31" s="175" t="s">
        <v>89</v>
      </c>
      <c r="B31" s="187">
        <v>1416</v>
      </c>
      <c r="C31" s="76"/>
      <c r="D31" s="76"/>
      <c r="E31" s="173"/>
    </row>
    <row r="32" spans="1:5" s="174" customFormat="1" ht="14.45" customHeight="1">
      <c r="A32" s="175" t="s">
        <v>90</v>
      </c>
      <c r="B32" s="187">
        <v>30184</v>
      </c>
      <c r="C32" s="76"/>
      <c r="D32" s="76"/>
      <c r="E32" s="173"/>
    </row>
    <row r="33" spans="1:7" s="174" customFormat="1" ht="14.45" customHeight="1">
      <c r="A33" s="175" t="s">
        <v>91</v>
      </c>
      <c r="B33" s="194">
        <v>2775</v>
      </c>
      <c r="C33" s="196"/>
      <c r="D33" s="76"/>
      <c r="E33" s="173"/>
    </row>
    <row r="34" spans="1:7" s="174" customFormat="1" ht="14.45" customHeight="1">
      <c r="A34" s="177" t="s">
        <v>92</v>
      </c>
      <c r="B34" s="76">
        <f>SUM(B29:B33)</f>
        <v>63272</v>
      </c>
      <c r="C34" s="197"/>
      <c r="D34" s="76"/>
      <c r="E34" s="173"/>
    </row>
    <row r="35" spans="1:7" s="174" customFormat="1" ht="14.45" customHeight="1">
      <c r="A35" s="177" t="s">
        <v>7</v>
      </c>
      <c r="B35" s="198"/>
      <c r="C35" s="76">
        <f>B17+B21+B34+B24+B27</f>
        <v>4615118</v>
      </c>
      <c r="D35" s="76"/>
      <c r="E35" s="173"/>
    </row>
    <row r="36" spans="1:7" s="174" customFormat="1" ht="14.45" customHeight="1">
      <c r="A36" s="175" t="s">
        <v>8</v>
      </c>
      <c r="B36" s="76"/>
      <c r="C36" s="76"/>
      <c r="D36" s="76"/>
      <c r="E36" s="173"/>
    </row>
    <row r="37" spans="1:7" s="174" customFormat="1" ht="14.45" customHeight="1">
      <c r="A37" s="175" t="s">
        <v>9</v>
      </c>
      <c r="B37" s="76"/>
      <c r="C37" s="76"/>
      <c r="D37" s="76"/>
      <c r="E37" s="173"/>
    </row>
    <row r="38" spans="1:7" s="174" customFormat="1" ht="14.45" customHeight="1">
      <c r="A38" s="175" t="s">
        <v>93</v>
      </c>
      <c r="B38" s="76">
        <v>105824</v>
      </c>
      <c r="C38" s="76"/>
      <c r="D38" s="76"/>
      <c r="E38" s="173"/>
    </row>
    <row r="39" spans="1:7" s="174" customFormat="1" ht="14.45" customHeight="1">
      <c r="A39" s="175" t="s">
        <v>94</v>
      </c>
      <c r="B39" s="76">
        <v>90000</v>
      </c>
      <c r="C39" s="76"/>
      <c r="D39" s="76"/>
      <c r="E39" s="173"/>
    </row>
    <row r="40" spans="1:7" s="174" customFormat="1" ht="14.45" customHeight="1">
      <c r="A40" s="178" t="s">
        <v>10</v>
      </c>
      <c r="B40" s="76"/>
      <c r="C40" s="199">
        <f>SUM(B38:B39)</f>
        <v>195824</v>
      </c>
      <c r="D40" s="76"/>
      <c r="E40" s="173"/>
    </row>
    <row r="41" spans="1:7" s="174" customFormat="1" ht="14.45" customHeight="1" thickBot="1">
      <c r="A41" s="177" t="s">
        <v>11</v>
      </c>
      <c r="B41" s="76"/>
      <c r="C41" s="76"/>
      <c r="D41" s="200">
        <f>C35+C40</f>
        <v>4810942</v>
      </c>
      <c r="E41" s="173"/>
    </row>
    <row r="42" spans="1:7" s="174" customFormat="1" ht="14.45" customHeight="1" thickTop="1">
      <c r="A42" s="175" t="s">
        <v>12</v>
      </c>
      <c r="B42" s="76"/>
      <c r="C42" s="76"/>
      <c r="D42" s="76"/>
      <c r="E42" s="173"/>
    </row>
    <row r="43" spans="1:7" s="174" customFormat="1" ht="14.45" customHeight="1">
      <c r="A43" s="175" t="s">
        <v>13</v>
      </c>
      <c r="B43" s="76"/>
      <c r="C43" s="76"/>
      <c r="D43" s="76"/>
      <c r="E43" s="173"/>
    </row>
    <row r="44" spans="1:7" s="174" customFormat="1" ht="14.45" customHeight="1">
      <c r="A44" s="175" t="s">
        <v>95</v>
      </c>
      <c r="B44" s="76"/>
      <c r="C44" s="76"/>
      <c r="D44" s="76"/>
      <c r="E44" s="173"/>
      <c r="G44" s="201"/>
    </row>
    <row r="45" spans="1:7" s="174" customFormat="1" ht="14.45" customHeight="1">
      <c r="A45" s="175" t="s">
        <v>96</v>
      </c>
      <c r="B45" s="187">
        <v>242968</v>
      </c>
      <c r="C45" s="76"/>
      <c r="D45" s="76"/>
      <c r="E45" s="173"/>
    </row>
    <row r="46" spans="1:7" s="174" customFormat="1" ht="14.45" customHeight="1">
      <c r="A46" s="175" t="s">
        <v>219</v>
      </c>
      <c r="B46" s="187">
        <v>80206</v>
      </c>
      <c r="C46" s="76"/>
      <c r="D46" s="76"/>
      <c r="E46" s="173"/>
    </row>
    <row r="47" spans="1:7" s="174" customFormat="1" ht="14.45" customHeight="1">
      <c r="A47" s="202" t="s">
        <v>109</v>
      </c>
      <c r="B47" s="76">
        <f>SUM(B45:B46)</f>
        <v>323174</v>
      </c>
      <c r="C47" s="76"/>
      <c r="D47" s="76"/>
      <c r="E47" s="173"/>
    </row>
    <row r="48" spans="1:7" s="174" customFormat="1" ht="14.45" customHeight="1">
      <c r="A48" s="175" t="s">
        <v>14</v>
      </c>
      <c r="B48" s="187"/>
      <c r="C48" s="76"/>
      <c r="D48" s="76"/>
      <c r="E48" s="173"/>
    </row>
    <row r="49" spans="1:5" s="174" customFormat="1" ht="14.45" customHeight="1">
      <c r="A49" s="203" t="s">
        <v>98</v>
      </c>
      <c r="B49" s="185">
        <v>10000</v>
      </c>
      <c r="C49" s="76"/>
      <c r="D49" s="76"/>
      <c r="E49" s="173"/>
    </row>
    <row r="50" spans="1:5" s="174" customFormat="1" ht="14.45" customHeight="1">
      <c r="A50" s="203" t="s">
        <v>220</v>
      </c>
      <c r="B50" s="185">
        <v>3000</v>
      </c>
      <c r="C50" s="76"/>
      <c r="D50" s="76"/>
      <c r="E50" s="173"/>
    </row>
    <row r="51" spans="1:5" s="174" customFormat="1" ht="14.45" customHeight="1">
      <c r="A51" s="203" t="s">
        <v>141</v>
      </c>
      <c r="B51" s="185">
        <v>899000</v>
      </c>
      <c r="C51" s="76"/>
      <c r="D51" s="76"/>
      <c r="E51" s="173"/>
    </row>
    <row r="52" spans="1:5" s="174" customFormat="1" ht="14.45" customHeight="1">
      <c r="A52" s="202" t="s">
        <v>97</v>
      </c>
      <c r="B52" s="76">
        <f>SUM(B49:B51)</f>
        <v>912000</v>
      </c>
      <c r="C52" s="76"/>
      <c r="D52" s="76"/>
      <c r="E52" s="173"/>
    </row>
    <row r="53" spans="1:5" s="174" customFormat="1" ht="14.45" customHeight="1">
      <c r="A53" s="175" t="s">
        <v>99</v>
      </c>
      <c r="B53" s="80"/>
      <c r="C53" s="76"/>
      <c r="D53" s="76"/>
      <c r="E53" s="173"/>
    </row>
    <row r="54" spans="1:5" s="174" customFormat="1" ht="14.45" customHeight="1">
      <c r="A54" s="203" t="s">
        <v>100</v>
      </c>
      <c r="B54" s="185">
        <v>15253</v>
      </c>
      <c r="C54" s="76"/>
      <c r="D54" s="76"/>
      <c r="E54" s="173"/>
    </row>
    <row r="55" spans="1:5" s="174" customFormat="1" ht="14.45" customHeight="1">
      <c r="A55" s="203" t="s">
        <v>101</v>
      </c>
      <c r="B55" s="185">
        <v>7796</v>
      </c>
      <c r="C55" s="76"/>
      <c r="D55" s="76"/>
      <c r="E55" s="173"/>
    </row>
    <row r="56" spans="1:5" s="174" customFormat="1" ht="14.45" customHeight="1">
      <c r="A56" s="202" t="s">
        <v>102</v>
      </c>
      <c r="B56" s="76">
        <f>SUM(B54:B55)</f>
        <v>23049</v>
      </c>
      <c r="C56" s="76"/>
      <c r="D56" s="76"/>
      <c r="E56" s="173"/>
    </row>
    <row r="57" spans="1:5" ht="14.45" customHeight="1">
      <c r="A57" s="10" t="s">
        <v>16</v>
      </c>
      <c r="B57" s="75"/>
      <c r="C57" s="78">
        <f>B47+B52+B56</f>
        <v>1258223</v>
      </c>
      <c r="D57" s="75"/>
    </row>
    <row r="58" spans="1:5" ht="14.45" customHeight="1">
      <c r="A58" s="10" t="s">
        <v>17</v>
      </c>
      <c r="B58" s="75"/>
      <c r="C58" s="75"/>
      <c r="D58" s="78">
        <f>C57</f>
        <v>1258223</v>
      </c>
    </row>
    <row r="59" spans="1:5" ht="14.45" customHeight="1" thickBot="1">
      <c r="A59" s="13" t="s">
        <v>21</v>
      </c>
      <c r="B59" s="78"/>
      <c r="C59" s="78"/>
      <c r="D59" s="79">
        <f>D41-D58</f>
        <v>3552719</v>
      </c>
    </row>
    <row r="60" spans="1:5" ht="8.25" customHeight="1" thickTop="1"/>
    <row r="61" spans="1:5" s="83" customFormat="1" ht="14.1" customHeight="1">
      <c r="A61" s="122" t="s">
        <v>212</v>
      </c>
      <c r="B61" s="82"/>
      <c r="C61" s="82"/>
      <c r="D61" s="82"/>
      <c r="E61" s="2"/>
    </row>
    <row r="62" spans="1:5" s="83" customFormat="1" ht="14.1" customHeight="1">
      <c r="A62" s="122" t="s">
        <v>213</v>
      </c>
      <c r="B62" s="82"/>
      <c r="C62" s="82"/>
      <c r="D62" s="82"/>
      <c r="E62" s="2"/>
    </row>
    <row r="64" spans="1:5">
      <c r="A64" s="3"/>
      <c r="B64" s="84"/>
      <c r="C64" s="19"/>
      <c r="D64" s="23"/>
      <c r="E64" s="21"/>
    </row>
    <row r="65" spans="1:5">
      <c r="A65" s="85"/>
      <c r="B65" s="84"/>
      <c r="C65" s="19"/>
      <c r="D65" s="23"/>
      <c r="E65" s="21"/>
    </row>
    <row r="66" spans="1:5">
      <c r="A66" s="3"/>
      <c r="B66" s="84"/>
      <c r="C66" s="19"/>
      <c r="D66" s="20"/>
    </row>
    <row r="67" spans="1:5">
      <c r="A67" s="3"/>
      <c r="B67" s="84"/>
      <c r="C67" s="19"/>
      <c r="D67" s="20"/>
    </row>
    <row r="68" spans="1:5">
      <c r="A68" s="3"/>
      <c r="B68" s="84"/>
      <c r="C68" s="19"/>
      <c r="D68" s="23"/>
    </row>
    <row r="69" spans="1:5">
      <c r="A69" s="3"/>
      <c r="B69" s="84"/>
      <c r="C69" s="19"/>
      <c r="D69" s="23"/>
    </row>
    <row r="70" spans="1:5">
      <c r="A70" s="3"/>
      <c r="B70" s="3"/>
      <c r="C70" s="19"/>
      <c r="D70" s="23"/>
    </row>
    <row r="71" spans="1:5">
      <c r="A71" s="3"/>
      <c r="B71" s="22"/>
      <c r="C71" s="19"/>
      <c r="D71" s="23"/>
    </row>
  </sheetData>
  <mergeCells count="4">
    <mergeCell ref="A1:D1"/>
    <mergeCell ref="A3:D3"/>
    <mergeCell ref="A5:D5"/>
    <mergeCell ref="B7:D7"/>
  </mergeCells>
  <phoneticPr fontId="4"/>
  <pageMargins left="0.51181102362204722" right="0.27559055118110237" top="0.78740157480314965" bottom="0.51181102362204722" header="0.35433070866141736" footer="0.27559055118110237"/>
  <pageSetup paperSize="9" firstPageNumber="16" fitToHeight="2" orientation="portrait" useFirstPageNumber="1" r:id="rId1"/>
  <headerFooter>
    <oddHeader xml:space="preserve">&amp;R&amp;"ＭＳ 明朝,標準"&amp;8認定&amp;"Century,標準"NPO&amp;"ＭＳ 明朝,標準"法人国際子ども権利センター&amp;"Century,標準" 
</oddHeader>
    <oddFooter>&amp;L&amp;G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zoomScaleNormal="100" workbookViewId="0">
      <selection activeCell="H4" sqref="H4"/>
    </sheetView>
  </sheetViews>
  <sheetFormatPr defaultColWidth="8.875" defaultRowHeight="13.5"/>
  <cols>
    <col min="1" max="1" width="33.5" style="24" customWidth="1"/>
    <col min="2" max="2" width="15.375" style="24" bestFit="1" customWidth="1"/>
    <col min="3" max="3" width="14.125" style="24" bestFit="1" customWidth="1"/>
    <col min="4" max="4" width="33.625" style="24" customWidth="1"/>
    <col min="5" max="5" width="9.5" style="24" bestFit="1" customWidth="1"/>
    <col min="6" max="6" width="6.625" style="24" bestFit="1" customWidth="1"/>
    <col min="7" max="16384" width="8.875" style="24"/>
  </cols>
  <sheetData>
    <row r="1" spans="1:4" ht="24" customHeight="1">
      <c r="A1" s="260" t="s">
        <v>239</v>
      </c>
      <c r="B1" s="260"/>
      <c r="C1" s="261"/>
      <c r="D1" s="261"/>
    </row>
    <row r="2" spans="1:4" ht="36" customHeight="1">
      <c r="A2" s="262" t="s">
        <v>235</v>
      </c>
      <c r="B2" s="262"/>
      <c r="C2" s="262"/>
      <c r="D2" s="262"/>
    </row>
    <row r="3" spans="1:4" ht="15.95" customHeight="1">
      <c r="A3" s="263" t="s">
        <v>221</v>
      </c>
      <c r="B3" s="263"/>
      <c r="C3" s="264"/>
      <c r="D3" s="264"/>
    </row>
    <row r="4" spans="1:4" ht="7.5" customHeight="1">
      <c r="A4" s="111"/>
      <c r="B4" s="171"/>
      <c r="C4" s="112"/>
      <c r="D4" s="247"/>
    </row>
    <row r="5" spans="1:4" ht="17.25" customHeight="1">
      <c r="A5" s="113"/>
      <c r="B5" s="113"/>
      <c r="C5" s="114"/>
      <c r="D5" s="115" t="s">
        <v>23</v>
      </c>
    </row>
    <row r="6" spans="1:4" ht="19.5" customHeight="1">
      <c r="A6" s="25" t="s">
        <v>24</v>
      </c>
      <c r="B6" s="86" t="s">
        <v>121</v>
      </c>
      <c r="C6" s="86" t="s">
        <v>25</v>
      </c>
      <c r="D6" s="86" t="s">
        <v>122</v>
      </c>
    </row>
    <row r="7" spans="1:4" ht="18.95" customHeight="1">
      <c r="A7" s="26" t="s">
        <v>26</v>
      </c>
      <c r="B7" s="226"/>
      <c r="C7" s="226"/>
      <c r="D7" s="119"/>
    </row>
    <row r="8" spans="1:4" ht="18.95" customHeight="1">
      <c r="A8" s="26" t="s">
        <v>27</v>
      </c>
      <c r="B8" s="227"/>
      <c r="C8" s="227"/>
      <c r="D8" s="27"/>
    </row>
    <row r="9" spans="1:4" ht="18.95" customHeight="1">
      <c r="A9" s="39" t="s">
        <v>28</v>
      </c>
      <c r="B9" s="28">
        <f>SUM(B10:B11)</f>
        <v>670000</v>
      </c>
      <c r="C9" s="28">
        <f>SUM(C10:C11)</f>
        <v>652000</v>
      </c>
      <c r="D9" s="29"/>
    </row>
    <row r="10" spans="1:4" ht="18.95" customHeight="1">
      <c r="A10" s="33" t="s">
        <v>29</v>
      </c>
      <c r="B10" s="30">
        <f>[1]管理!E3</f>
        <v>380000</v>
      </c>
      <c r="C10" s="30">
        <f>部門別活動計算書案!E3</f>
        <v>430000</v>
      </c>
      <c r="D10" s="29"/>
    </row>
    <row r="11" spans="1:4" ht="18.95" customHeight="1">
      <c r="A11" s="33" t="s">
        <v>30</v>
      </c>
      <c r="B11" s="30">
        <f>[1]管理!E4</f>
        <v>290000</v>
      </c>
      <c r="C11" s="30">
        <f>部門別活動計算書案!E4</f>
        <v>222000</v>
      </c>
      <c r="D11" s="29"/>
    </row>
    <row r="12" spans="1:4" ht="18.95" customHeight="1">
      <c r="A12" s="39" t="s">
        <v>31</v>
      </c>
      <c r="B12" s="28">
        <f>SUM(B13:B16)</f>
        <v>571878</v>
      </c>
      <c r="C12" s="28">
        <f>C13+C14+C15</f>
        <v>370812</v>
      </c>
      <c r="D12" s="29" t="s">
        <v>238</v>
      </c>
    </row>
    <row r="13" spans="1:4" ht="18.95" customHeight="1">
      <c r="A13" s="124" t="s">
        <v>32</v>
      </c>
      <c r="B13" s="30"/>
      <c r="C13" s="30">
        <f>部門別活動計算書案!F11</f>
        <v>0</v>
      </c>
      <c r="D13" s="29"/>
    </row>
    <row r="14" spans="1:4" ht="18.95" customHeight="1">
      <c r="A14" s="124" t="s">
        <v>33</v>
      </c>
      <c r="B14" s="223">
        <v>285939</v>
      </c>
      <c r="C14" s="223">
        <f>部門別活動計算書案!H11</f>
        <v>155012</v>
      </c>
      <c r="D14" s="31"/>
    </row>
    <row r="15" spans="1:4">
      <c r="A15" s="33" t="s">
        <v>34</v>
      </c>
      <c r="B15" s="224">
        <v>285939</v>
      </c>
      <c r="C15" s="224">
        <f>部門別活動計算書案!I11</f>
        <v>215800</v>
      </c>
      <c r="D15" s="32"/>
    </row>
    <row r="16" spans="1:4" ht="18.95" customHeight="1">
      <c r="A16" s="33" t="s">
        <v>35</v>
      </c>
      <c r="B16" s="228">
        <f>'[2]（予算根拠）部門別収支'!J11</f>
        <v>0</v>
      </c>
      <c r="C16" s="228">
        <v>0</v>
      </c>
      <c r="D16" s="29"/>
    </row>
    <row r="17" spans="1:4" ht="18.95" customHeight="1">
      <c r="A17" s="39" t="s">
        <v>36</v>
      </c>
      <c r="B17" s="28">
        <v>2187292</v>
      </c>
      <c r="C17" s="28">
        <f>SUM(C18:C19)</f>
        <v>1038292</v>
      </c>
      <c r="D17" s="34"/>
    </row>
    <row r="18" spans="1:4" ht="22.5">
      <c r="A18" s="33" t="s">
        <v>37</v>
      </c>
      <c r="B18" s="30">
        <v>2187292</v>
      </c>
      <c r="C18" s="30">
        <f>部門別活動計算書案!E9</f>
        <v>1038292</v>
      </c>
      <c r="D18" s="36" t="s">
        <v>237</v>
      </c>
    </row>
    <row r="19" spans="1:4" ht="18.95" customHeight="1">
      <c r="A19" s="33" t="s">
        <v>38</v>
      </c>
      <c r="B19" s="30">
        <f>'[2]（予算根拠）部門別収支'!D10</f>
        <v>0</v>
      </c>
      <c r="C19" s="30">
        <v>0</v>
      </c>
      <c r="D19" s="36"/>
    </row>
    <row r="20" spans="1:4" ht="18.95" customHeight="1">
      <c r="A20" s="39" t="s">
        <v>39</v>
      </c>
      <c r="B20" s="28">
        <v>6787651</v>
      </c>
      <c r="C20" s="28">
        <f>SUM(C21:C22)</f>
        <v>4364969</v>
      </c>
      <c r="D20" s="29"/>
    </row>
    <row r="21" spans="1:4" ht="18.95" customHeight="1">
      <c r="A21" s="33" t="s">
        <v>40</v>
      </c>
      <c r="B21" s="30">
        <v>4947542</v>
      </c>
      <c r="C21" s="30">
        <f>部門別活動計算書案!E6</f>
        <v>3239102</v>
      </c>
      <c r="D21" s="31"/>
    </row>
    <row r="22" spans="1:4" ht="18.95" customHeight="1">
      <c r="A22" s="33" t="s">
        <v>41</v>
      </c>
      <c r="B22" s="30">
        <v>1840109</v>
      </c>
      <c r="C22" s="30">
        <f>部門別活動計算書案!E7</f>
        <v>1125867</v>
      </c>
      <c r="D22" s="32" t="s">
        <v>123</v>
      </c>
    </row>
    <row r="23" spans="1:4" ht="18.95" customHeight="1">
      <c r="A23" s="39" t="s">
        <v>113</v>
      </c>
      <c r="B23" s="28">
        <f>SUM(B24:B25)</f>
        <v>1000</v>
      </c>
      <c r="C23" s="28">
        <f>SUM(C24:C25)</f>
        <v>18520</v>
      </c>
      <c r="D23" s="29"/>
    </row>
    <row r="24" spans="1:4" ht="18.95" customHeight="1">
      <c r="A24" s="33" t="s">
        <v>42</v>
      </c>
      <c r="B24" s="30">
        <f>'[2]（予算根拠）部門別収支'!D18</f>
        <v>1000</v>
      </c>
      <c r="C24" s="30">
        <f>部門別活動計算書案!E18</f>
        <v>16</v>
      </c>
      <c r="D24" s="29"/>
    </row>
    <row r="25" spans="1:4" ht="18.95" customHeight="1">
      <c r="A25" s="33" t="s">
        <v>43</v>
      </c>
      <c r="B25" s="30">
        <f>'[2]（予算根拠）部門別収支'!D19</f>
        <v>0</v>
      </c>
      <c r="C25" s="30">
        <f>部門別活動計算書案!E19</f>
        <v>18504</v>
      </c>
      <c r="D25" s="29" t="s">
        <v>222</v>
      </c>
    </row>
    <row r="26" spans="1:4" ht="18.95" customHeight="1">
      <c r="A26" s="125" t="s">
        <v>44</v>
      </c>
      <c r="B26" s="229">
        <f>B9+B12+B17+B20+B23</f>
        <v>10217821</v>
      </c>
      <c r="C26" s="229">
        <f>C9+C12+C17+C20+C23</f>
        <v>6444593</v>
      </c>
      <c r="D26" s="29"/>
    </row>
    <row r="27" spans="1:4" ht="18.95" customHeight="1">
      <c r="A27" s="126" t="s">
        <v>45</v>
      </c>
      <c r="B27" s="30"/>
      <c r="C27" s="30"/>
      <c r="D27" s="29"/>
    </row>
    <row r="28" spans="1:4" ht="18.95" customHeight="1">
      <c r="A28" s="127" t="s">
        <v>46</v>
      </c>
      <c r="B28" s="37">
        <f>B29+B32+B33+B34</f>
        <v>6396428</v>
      </c>
      <c r="C28" s="37">
        <f>C29+C32+C33+C34</f>
        <v>4878908</v>
      </c>
      <c r="D28" s="29"/>
    </row>
    <row r="29" spans="1:4" ht="18.95" customHeight="1">
      <c r="A29" s="128" t="s">
        <v>47</v>
      </c>
      <c r="B29" s="37">
        <v>2909564</v>
      </c>
      <c r="C29" s="37">
        <f>SUM(C30:C31)</f>
        <v>1988016</v>
      </c>
      <c r="D29" s="29"/>
    </row>
    <row r="30" spans="1:4" ht="30" customHeight="1">
      <c r="A30" s="124" t="s">
        <v>103</v>
      </c>
      <c r="B30" s="30">
        <v>2909564</v>
      </c>
      <c r="C30" s="30">
        <f>部門別活動計算書案!F23</f>
        <v>1987965</v>
      </c>
      <c r="D30" s="38" t="s">
        <v>142</v>
      </c>
    </row>
    <row r="31" spans="1:4" ht="18.95" customHeight="1">
      <c r="A31" s="124" t="s">
        <v>104</v>
      </c>
      <c r="B31" s="30">
        <v>0</v>
      </c>
      <c r="C31" s="30">
        <f>部門別活動計算書案!G23</f>
        <v>51</v>
      </c>
      <c r="D31" s="29"/>
    </row>
    <row r="32" spans="1:4" ht="19.5" customHeight="1">
      <c r="A32" s="128" t="s">
        <v>48</v>
      </c>
      <c r="B32" s="37">
        <v>1716932</v>
      </c>
      <c r="C32" s="37">
        <f>部門別活動計算書案!H23</f>
        <v>1476880</v>
      </c>
      <c r="D32" s="265" t="s">
        <v>230</v>
      </c>
    </row>
    <row r="33" spans="1:6" ht="19.5" customHeight="1">
      <c r="A33" s="39" t="s">
        <v>114</v>
      </c>
      <c r="B33" s="28">
        <v>1716932</v>
      </c>
      <c r="C33" s="28">
        <f>部門別活動計算書案!I23</f>
        <v>1346512</v>
      </c>
      <c r="D33" s="265"/>
    </row>
    <row r="34" spans="1:6" ht="18.95" customHeight="1">
      <c r="A34" s="129" t="s">
        <v>115</v>
      </c>
      <c r="B34" s="40">
        <v>53000</v>
      </c>
      <c r="C34" s="40">
        <f>部門別活動計算書案!J23</f>
        <v>67500</v>
      </c>
      <c r="D34" s="29" t="s">
        <v>124</v>
      </c>
    </row>
    <row r="35" spans="1:6" ht="19.5" customHeight="1">
      <c r="A35" s="39" t="s">
        <v>49</v>
      </c>
      <c r="B35" s="28">
        <f>SUM(B36:B58)</f>
        <v>3943848</v>
      </c>
      <c r="C35" s="28">
        <f>SUM(C36:C58)</f>
        <v>2467805</v>
      </c>
      <c r="D35" s="29"/>
    </row>
    <row r="36" spans="1:6" ht="19.5" customHeight="1">
      <c r="A36" s="33" t="s">
        <v>50</v>
      </c>
      <c r="B36" s="30">
        <v>1380000</v>
      </c>
      <c r="C36" s="30">
        <f>部門別活動計算書案!E45</f>
        <v>418407</v>
      </c>
      <c r="D36" s="29" t="s">
        <v>125</v>
      </c>
      <c r="F36" s="41"/>
    </row>
    <row r="37" spans="1:6" ht="19.5" customHeight="1">
      <c r="A37" s="33" t="s">
        <v>51</v>
      </c>
      <c r="B37" s="225">
        <v>378664</v>
      </c>
      <c r="C37" s="42">
        <f>部門別活動計算書案!E46</f>
        <v>333821</v>
      </c>
      <c r="D37" s="29" t="s">
        <v>126</v>
      </c>
      <c r="F37" s="41"/>
    </row>
    <row r="38" spans="1:6" ht="19.5" customHeight="1">
      <c r="A38" s="33" t="s">
        <v>203</v>
      </c>
      <c r="B38" s="225">
        <v>7000</v>
      </c>
      <c r="C38" s="42">
        <f>部門別活動計算書案!E47</f>
        <v>20891</v>
      </c>
      <c r="D38" s="29" t="s">
        <v>204</v>
      </c>
    </row>
    <row r="39" spans="1:6" ht="19.5" customHeight="1">
      <c r="A39" s="33" t="s">
        <v>52</v>
      </c>
      <c r="B39" s="225">
        <v>174200</v>
      </c>
      <c r="C39" s="42">
        <f>部門別活動計算書案!E48</f>
        <v>171597</v>
      </c>
      <c r="D39" s="29" t="s">
        <v>134</v>
      </c>
    </row>
    <row r="40" spans="1:6" ht="19.5" customHeight="1">
      <c r="A40" s="33" t="s">
        <v>53</v>
      </c>
      <c r="B40" s="225">
        <v>156000</v>
      </c>
      <c r="C40" s="42">
        <f>部門別活動計算書案!E49</f>
        <v>96532</v>
      </c>
      <c r="D40" s="29" t="s">
        <v>127</v>
      </c>
    </row>
    <row r="41" spans="1:6" ht="19.5" customHeight="1">
      <c r="A41" s="33" t="s">
        <v>54</v>
      </c>
      <c r="B41" s="225">
        <v>282000</v>
      </c>
      <c r="C41" s="42">
        <f>部門別活動計算書案!E50</f>
        <v>86942</v>
      </c>
      <c r="D41" s="130" t="s">
        <v>205</v>
      </c>
    </row>
    <row r="42" spans="1:6" ht="19.5" customHeight="1">
      <c r="A42" s="33" t="s">
        <v>229</v>
      </c>
      <c r="B42" s="225">
        <v>100000</v>
      </c>
      <c r="C42" s="42">
        <f>部門別活動計算書案!E51</f>
        <v>0</v>
      </c>
      <c r="D42" s="130"/>
    </row>
    <row r="43" spans="1:6" ht="19.5" customHeight="1">
      <c r="A43" s="33" t="s">
        <v>55</v>
      </c>
      <c r="B43" s="225">
        <v>111000</v>
      </c>
      <c r="C43" s="42">
        <f>部門別活動計算書案!E52</f>
        <v>35878</v>
      </c>
      <c r="D43" s="29"/>
    </row>
    <row r="44" spans="1:6" ht="19.5" customHeight="1">
      <c r="A44" s="33" t="s">
        <v>56</v>
      </c>
      <c r="B44" s="225">
        <v>30000</v>
      </c>
      <c r="C44" s="42">
        <f>部門別活動計算書案!E53</f>
        <v>42613</v>
      </c>
      <c r="D44" s="29" t="s">
        <v>223</v>
      </c>
    </row>
    <row r="45" spans="1:6" ht="19.5" customHeight="1">
      <c r="A45" s="33" t="s">
        <v>120</v>
      </c>
      <c r="B45" s="225">
        <v>30000</v>
      </c>
      <c r="C45" s="42">
        <f>部門別活動計算書案!E54</f>
        <v>16752</v>
      </c>
      <c r="D45" s="29"/>
    </row>
    <row r="46" spans="1:6" ht="19.5" customHeight="1">
      <c r="A46" s="33" t="s">
        <v>57</v>
      </c>
      <c r="B46" s="225">
        <v>2000</v>
      </c>
      <c r="C46" s="42">
        <f>部門別活動計算書案!E55</f>
        <v>0</v>
      </c>
      <c r="D46" s="29"/>
    </row>
    <row r="47" spans="1:6" ht="19.5" customHeight="1">
      <c r="A47" s="33" t="s">
        <v>58</v>
      </c>
      <c r="B47" s="225">
        <v>15000</v>
      </c>
      <c r="C47" s="42">
        <f>部門別活動計算書案!E56</f>
        <v>26361</v>
      </c>
      <c r="D47" s="29"/>
    </row>
    <row r="48" spans="1:6" ht="19.5" customHeight="1">
      <c r="A48" s="33" t="s">
        <v>59</v>
      </c>
      <c r="B48" s="225">
        <v>10000</v>
      </c>
      <c r="C48" s="42">
        <f>部門別活動計算書案!E57</f>
        <v>0</v>
      </c>
      <c r="D48" s="29"/>
    </row>
    <row r="49" spans="1:5" ht="19.5" customHeight="1">
      <c r="A49" s="33" t="s">
        <v>143</v>
      </c>
      <c r="B49" s="225">
        <v>15000</v>
      </c>
      <c r="C49" s="42">
        <f>部門別活動計算書案!E58</f>
        <v>4000</v>
      </c>
      <c r="D49" s="29" t="s">
        <v>224</v>
      </c>
    </row>
    <row r="50" spans="1:5" ht="19.5" customHeight="1">
      <c r="A50" s="33" t="s">
        <v>60</v>
      </c>
      <c r="B50" s="225">
        <v>754800</v>
      </c>
      <c r="C50" s="42">
        <f>部門別活動計算書案!E59</f>
        <v>589500</v>
      </c>
      <c r="D50" s="43" t="s">
        <v>128</v>
      </c>
    </row>
    <row r="51" spans="1:5" ht="19.5" customHeight="1">
      <c r="A51" s="33" t="s">
        <v>116</v>
      </c>
      <c r="B51" s="225">
        <v>11000</v>
      </c>
      <c r="C51" s="42">
        <f>部門別活動計算書案!E60</f>
        <v>9600</v>
      </c>
      <c r="D51" s="29" t="s">
        <v>129</v>
      </c>
    </row>
    <row r="52" spans="1:5" ht="19.5" customHeight="1">
      <c r="A52" s="33" t="s">
        <v>117</v>
      </c>
      <c r="B52" s="225">
        <v>170000</v>
      </c>
      <c r="C52" s="42">
        <f>部門別活動計算書案!E61</f>
        <v>364200</v>
      </c>
      <c r="D52" s="29" t="s">
        <v>234</v>
      </c>
    </row>
    <row r="53" spans="1:5" ht="19.5" customHeight="1">
      <c r="A53" s="33" t="s">
        <v>132</v>
      </c>
      <c r="B53" s="225">
        <v>10000</v>
      </c>
      <c r="C53" s="42">
        <f>部門別活動計算書案!E62</f>
        <v>0</v>
      </c>
      <c r="D53" s="29"/>
    </row>
    <row r="54" spans="1:5" ht="19.5" customHeight="1">
      <c r="A54" s="33" t="s">
        <v>118</v>
      </c>
      <c r="B54" s="225">
        <v>0</v>
      </c>
      <c r="C54" s="42">
        <f>部門別活動計算書案!E63</f>
        <v>5000</v>
      </c>
      <c r="D54" s="29"/>
    </row>
    <row r="55" spans="1:5" s="118" customFormat="1" ht="19.5" customHeight="1">
      <c r="A55" s="131" t="s">
        <v>61</v>
      </c>
      <c r="B55" s="225">
        <v>277184</v>
      </c>
      <c r="C55" s="42">
        <f>部門別活動計算書案!E64</f>
        <v>244211</v>
      </c>
      <c r="D55" s="38" t="s">
        <v>206</v>
      </c>
    </row>
    <row r="56" spans="1:5" s="118" customFormat="1" ht="19.5" customHeight="1">
      <c r="A56" s="131" t="s">
        <v>62</v>
      </c>
      <c r="B56" s="225">
        <v>0</v>
      </c>
      <c r="C56" s="42">
        <f>部門別活動計算書案!E65</f>
        <v>1100</v>
      </c>
      <c r="D56" s="38"/>
    </row>
    <row r="57" spans="1:5" s="118" customFormat="1" ht="19.5" customHeight="1">
      <c r="A57" s="131" t="s">
        <v>225</v>
      </c>
      <c r="B57" s="225">
        <v>0</v>
      </c>
      <c r="C57" s="42">
        <f>部門別活動計算書案!E66</f>
        <v>400</v>
      </c>
      <c r="D57" s="38" t="s">
        <v>226</v>
      </c>
    </row>
    <row r="58" spans="1:5" s="118" customFormat="1" ht="19.5" customHeight="1">
      <c r="A58" s="33" t="s">
        <v>119</v>
      </c>
      <c r="B58" s="225">
        <v>30000</v>
      </c>
      <c r="C58" s="42"/>
      <c r="D58" s="29"/>
    </row>
    <row r="59" spans="1:5" s="45" customFormat="1" ht="19.5" customHeight="1">
      <c r="A59" s="39" t="s">
        <v>63</v>
      </c>
      <c r="B59" s="230">
        <f>SUM(B60:B61)</f>
        <v>0</v>
      </c>
      <c r="C59" s="40">
        <v>0</v>
      </c>
      <c r="D59" s="44"/>
      <c r="E59" s="24"/>
    </row>
    <row r="60" spans="1:5" s="45" customFormat="1" ht="19.5" customHeight="1">
      <c r="A60" s="33" t="s">
        <v>133</v>
      </c>
      <c r="B60" s="225">
        <v>0</v>
      </c>
      <c r="C60" s="42">
        <v>0</v>
      </c>
      <c r="D60" s="29"/>
      <c r="E60" s="24"/>
    </row>
    <row r="61" spans="1:5" ht="19.5" customHeight="1">
      <c r="A61" s="33" t="s">
        <v>64</v>
      </c>
      <c r="B61" s="225">
        <f>'[2]（予算根拠）部門別収支'!D66</f>
        <v>0</v>
      </c>
      <c r="C61" s="42">
        <v>0</v>
      </c>
      <c r="D61" s="29"/>
    </row>
    <row r="62" spans="1:5" ht="19.5" customHeight="1">
      <c r="A62" s="39" t="s">
        <v>65</v>
      </c>
      <c r="B62" s="46">
        <f>B28+B35+B59</f>
        <v>10340276</v>
      </c>
      <c r="C62" s="46">
        <f>C28+C35+C59</f>
        <v>7346713</v>
      </c>
      <c r="D62" s="29"/>
    </row>
    <row r="63" spans="1:5" ht="19.5" customHeight="1">
      <c r="A63" s="33" t="s">
        <v>66</v>
      </c>
      <c r="B63" s="87">
        <f>B26-B62</f>
        <v>-122455</v>
      </c>
      <c r="C63" s="87">
        <f>C26-C62</f>
        <v>-902120</v>
      </c>
      <c r="D63" s="35"/>
    </row>
    <row r="64" spans="1:5" ht="19.5" customHeight="1">
      <c r="A64" s="132" t="s">
        <v>67</v>
      </c>
      <c r="B64" s="40">
        <f>B63</f>
        <v>-122455</v>
      </c>
      <c r="C64" s="40">
        <f>C63</f>
        <v>-902120</v>
      </c>
      <c r="D64" s="29"/>
    </row>
    <row r="65" spans="1:4" ht="19.5" customHeight="1">
      <c r="A65" s="133" t="s">
        <v>105</v>
      </c>
      <c r="B65" s="47">
        <v>4447855</v>
      </c>
      <c r="C65" s="47">
        <f>部門別活動計算書案!E21</f>
        <v>4454839</v>
      </c>
      <c r="D65" s="29"/>
    </row>
    <row r="66" spans="1:4" ht="19.5" customHeight="1" thickBot="1">
      <c r="A66" s="134" t="s">
        <v>68</v>
      </c>
      <c r="B66" s="231">
        <f>B64+B65</f>
        <v>4325400</v>
      </c>
      <c r="C66" s="88">
        <f>SUM(C64:C65)</f>
        <v>3552719</v>
      </c>
      <c r="D66" s="48"/>
    </row>
    <row r="67" spans="1:4" ht="21" customHeight="1" thickTop="1">
      <c r="A67" s="49"/>
      <c r="B67" s="50"/>
      <c r="D67" s="41"/>
    </row>
    <row r="68" spans="1:4" ht="21" customHeight="1">
      <c r="A68" s="50"/>
      <c r="B68" s="50"/>
    </row>
  </sheetData>
  <mergeCells count="4">
    <mergeCell ref="A1:D1"/>
    <mergeCell ref="A2:D2"/>
    <mergeCell ref="A3:D3"/>
    <mergeCell ref="D32:D33"/>
  </mergeCells>
  <phoneticPr fontId="4"/>
  <pageMargins left="0.59055118110236227" right="0.39370078740157483" top="0.78740157480314965" bottom="0.6692913385826772" header="0.31496062992125984" footer="0.27559055118110237"/>
  <pageSetup paperSize="9" scale="61" firstPageNumber="13" orientation="portrait" useFirstPageNumber="1" r:id="rId1"/>
  <headerFooter>
    <oddHeader xml:space="preserve">&amp;R&amp;"ＭＳ 明朝,標準"&amp;8認定&amp;"Century,標準"NPO&amp;"ＭＳ 明朝,標準"法人国際子ども権利センター
</oddHeader>
  </headerFooter>
  <rowBreaks count="1" manualBreakCount="1">
    <brk id="3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zoomScaleNormal="100" workbookViewId="0">
      <selection activeCell="K5" sqref="K5"/>
    </sheetView>
  </sheetViews>
  <sheetFormatPr defaultRowHeight="13.5"/>
  <cols>
    <col min="1" max="2" width="9" style="135"/>
    <col min="3" max="3" width="20.5" style="135" bestFit="1" customWidth="1"/>
    <col min="4" max="5" width="11.875" style="166" customWidth="1"/>
    <col min="6" max="6" width="11.875" style="135" customWidth="1"/>
    <col min="7" max="7" width="9.625" style="135" customWidth="1"/>
    <col min="8" max="8" width="10.875" style="135" customWidth="1"/>
    <col min="9" max="9" width="11.875" style="135" customWidth="1"/>
    <col min="10" max="10" width="9" style="135" customWidth="1"/>
    <col min="11" max="11" width="10.875" style="135" bestFit="1" customWidth="1"/>
    <col min="12" max="257" width="9" style="135"/>
    <col min="258" max="258" width="20.5" style="135" bestFit="1" customWidth="1"/>
    <col min="259" max="261" width="11.875" style="135" bestFit="1" customWidth="1"/>
    <col min="262" max="262" width="9" style="135"/>
    <col min="263" max="263" width="10.875" style="135" bestFit="1" customWidth="1"/>
    <col min="264" max="264" width="9" style="135"/>
    <col min="265" max="265" width="11.875" style="135" bestFit="1" customWidth="1"/>
    <col min="266" max="266" width="9" style="135"/>
    <col min="267" max="267" width="10.875" style="135" bestFit="1" customWidth="1"/>
    <col min="268" max="513" width="9" style="135"/>
    <col min="514" max="514" width="20.5" style="135" bestFit="1" customWidth="1"/>
    <col min="515" max="517" width="11.875" style="135" bestFit="1" customWidth="1"/>
    <col min="518" max="518" width="9" style="135"/>
    <col min="519" max="519" width="10.875" style="135" bestFit="1" customWidth="1"/>
    <col min="520" max="520" width="9" style="135"/>
    <col min="521" max="521" width="11.875" style="135" bestFit="1" customWidth="1"/>
    <col min="522" max="522" width="9" style="135"/>
    <col min="523" max="523" width="10.875" style="135" bestFit="1" customWidth="1"/>
    <col min="524" max="769" width="9" style="135"/>
    <col min="770" max="770" width="20.5" style="135" bestFit="1" customWidth="1"/>
    <col min="771" max="773" width="11.875" style="135" bestFit="1" customWidth="1"/>
    <col min="774" max="774" width="9" style="135"/>
    <col min="775" max="775" width="10.875" style="135" bestFit="1" customWidth="1"/>
    <col min="776" max="776" width="9" style="135"/>
    <col min="777" max="777" width="11.875" style="135" bestFit="1" customWidth="1"/>
    <col min="778" max="778" width="9" style="135"/>
    <col min="779" max="779" width="10.875" style="135" bestFit="1" customWidth="1"/>
    <col min="780" max="1025" width="9" style="135"/>
    <col min="1026" max="1026" width="20.5" style="135" bestFit="1" customWidth="1"/>
    <col min="1027" max="1029" width="11.875" style="135" bestFit="1" customWidth="1"/>
    <col min="1030" max="1030" width="9" style="135"/>
    <col min="1031" max="1031" width="10.875" style="135" bestFit="1" customWidth="1"/>
    <col min="1032" max="1032" width="9" style="135"/>
    <col min="1033" max="1033" width="11.875" style="135" bestFit="1" customWidth="1"/>
    <col min="1034" max="1034" width="9" style="135"/>
    <col min="1035" max="1035" width="10.875" style="135" bestFit="1" customWidth="1"/>
    <col min="1036" max="1281" width="9" style="135"/>
    <col min="1282" max="1282" width="20.5" style="135" bestFit="1" customWidth="1"/>
    <col min="1283" max="1285" width="11.875" style="135" bestFit="1" customWidth="1"/>
    <col min="1286" max="1286" width="9" style="135"/>
    <col min="1287" max="1287" width="10.875" style="135" bestFit="1" customWidth="1"/>
    <col min="1288" max="1288" width="9" style="135"/>
    <col min="1289" max="1289" width="11.875" style="135" bestFit="1" customWidth="1"/>
    <col min="1290" max="1290" width="9" style="135"/>
    <col min="1291" max="1291" width="10.875" style="135" bestFit="1" customWidth="1"/>
    <col min="1292" max="1537" width="9" style="135"/>
    <col min="1538" max="1538" width="20.5" style="135" bestFit="1" customWidth="1"/>
    <col min="1539" max="1541" width="11.875" style="135" bestFit="1" customWidth="1"/>
    <col min="1542" max="1542" width="9" style="135"/>
    <col min="1543" max="1543" width="10.875" style="135" bestFit="1" customWidth="1"/>
    <col min="1544" max="1544" width="9" style="135"/>
    <col min="1545" max="1545" width="11.875" style="135" bestFit="1" customWidth="1"/>
    <col min="1546" max="1546" width="9" style="135"/>
    <col min="1547" max="1547" width="10.875" style="135" bestFit="1" customWidth="1"/>
    <col min="1548" max="1793" width="9" style="135"/>
    <col min="1794" max="1794" width="20.5" style="135" bestFit="1" customWidth="1"/>
    <col min="1795" max="1797" width="11.875" style="135" bestFit="1" customWidth="1"/>
    <col min="1798" max="1798" width="9" style="135"/>
    <col min="1799" max="1799" width="10.875" style="135" bestFit="1" customWidth="1"/>
    <col min="1800" max="1800" width="9" style="135"/>
    <col min="1801" max="1801" width="11.875" style="135" bestFit="1" customWidth="1"/>
    <col min="1802" max="1802" width="9" style="135"/>
    <col min="1803" max="1803" width="10.875" style="135" bestFit="1" customWidth="1"/>
    <col min="1804" max="2049" width="9" style="135"/>
    <col min="2050" max="2050" width="20.5" style="135" bestFit="1" customWidth="1"/>
    <col min="2051" max="2053" width="11.875" style="135" bestFit="1" customWidth="1"/>
    <col min="2054" max="2054" width="9" style="135"/>
    <col min="2055" max="2055" width="10.875" style="135" bestFit="1" customWidth="1"/>
    <col min="2056" max="2056" width="9" style="135"/>
    <col min="2057" max="2057" width="11.875" style="135" bestFit="1" customWidth="1"/>
    <col min="2058" max="2058" width="9" style="135"/>
    <col min="2059" max="2059" width="10.875" style="135" bestFit="1" customWidth="1"/>
    <col min="2060" max="2305" width="9" style="135"/>
    <col min="2306" max="2306" width="20.5" style="135" bestFit="1" customWidth="1"/>
    <col min="2307" max="2309" width="11.875" style="135" bestFit="1" customWidth="1"/>
    <col min="2310" max="2310" width="9" style="135"/>
    <col min="2311" max="2311" width="10.875" style="135" bestFit="1" customWidth="1"/>
    <col min="2312" max="2312" width="9" style="135"/>
    <col min="2313" max="2313" width="11.875" style="135" bestFit="1" customWidth="1"/>
    <col min="2314" max="2314" width="9" style="135"/>
    <col min="2315" max="2315" width="10.875" style="135" bestFit="1" customWidth="1"/>
    <col min="2316" max="2561" width="9" style="135"/>
    <col min="2562" max="2562" width="20.5" style="135" bestFit="1" customWidth="1"/>
    <col min="2563" max="2565" width="11.875" style="135" bestFit="1" customWidth="1"/>
    <col min="2566" max="2566" width="9" style="135"/>
    <col min="2567" max="2567" width="10.875" style="135" bestFit="1" customWidth="1"/>
    <col min="2568" max="2568" width="9" style="135"/>
    <col min="2569" max="2569" width="11.875" style="135" bestFit="1" customWidth="1"/>
    <col min="2570" max="2570" width="9" style="135"/>
    <col min="2571" max="2571" width="10.875" style="135" bestFit="1" customWidth="1"/>
    <col min="2572" max="2817" width="9" style="135"/>
    <col min="2818" max="2818" width="20.5" style="135" bestFit="1" customWidth="1"/>
    <col min="2819" max="2821" width="11.875" style="135" bestFit="1" customWidth="1"/>
    <col min="2822" max="2822" width="9" style="135"/>
    <col min="2823" max="2823" width="10.875" style="135" bestFit="1" customWidth="1"/>
    <col min="2824" max="2824" width="9" style="135"/>
    <col min="2825" max="2825" width="11.875" style="135" bestFit="1" customWidth="1"/>
    <col min="2826" max="2826" width="9" style="135"/>
    <col min="2827" max="2827" width="10.875" style="135" bestFit="1" customWidth="1"/>
    <col min="2828" max="3073" width="9" style="135"/>
    <col min="3074" max="3074" width="20.5" style="135" bestFit="1" customWidth="1"/>
    <col min="3075" max="3077" width="11.875" style="135" bestFit="1" customWidth="1"/>
    <col min="3078" max="3078" width="9" style="135"/>
    <col min="3079" max="3079" width="10.875" style="135" bestFit="1" customWidth="1"/>
    <col min="3080" max="3080" width="9" style="135"/>
    <col min="3081" max="3081" width="11.875" style="135" bestFit="1" customWidth="1"/>
    <col min="3082" max="3082" width="9" style="135"/>
    <col min="3083" max="3083" width="10.875" style="135" bestFit="1" customWidth="1"/>
    <col min="3084" max="3329" width="9" style="135"/>
    <col min="3330" max="3330" width="20.5" style="135" bestFit="1" customWidth="1"/>
    <col min="3331" max="3333" width="11.875" style="135" bestFit="1" customWidth="1"/>
    <col min="3334" max="3334" width="9" style="135"/>
    <col min="3335" max="3335" width="10.875" style="135" bestFit="1" customWidth="1"/>
    <col min="3336" max="3336" width="9" style="135"/>
    <col min="3337" max="3337" width="11.875" style="135" bestFit="1" customWidth="1"/>
    <col min="3338" max="3338" width="9" style="135"/>
    <col min="3339" max="3339" width="10.875" style="135" bestFit="1" customWidth="1"/>
    <col min="3340" max="3585" width="9" style="135"/>
    <col min="3586" max="3586" width="20.5" style="135" bestFit="1" customWidth="1"/>
    <col min="3587" max="3589" width="11.875" style="135" bestFit="1" customWidth="1"/>
    <col min="3590" max="3590" width="9" style="135"/>
    <col min="3591" max="3591" width="10.875" style="135" bestFit="1" customWidth="1"/>
    <col min="3592" max="3592" width="9" style="135"/>
    <col min="3593" max="3593" width="11.875" style="135" bestFit="1" customWidth="1"/>
    <col min="3594" max="3594" width="9" style="135"/>
    <col min="3595" max="3595" width="10.875" style="135" bestFit="1" customWidth="1"/>
    <col min="3596" max="3841" width="9" style="135"/>
    <col min="3842" max="3842" width="20.5" style="135" bestFit="1" customWidth="1"/>
    <col min="3843" max="3845" width="11.875" style="135" bestFit="1" customWidth="1"/>
    <col min="3846" max="3846" width="9" style="135"/>
    <col min="3847" max="3847" width="10.875" style="135" bestFit="1" customWidth="1"/>
    <col min="3848" max="3848" width="9" style="135"/>
    <col min="3849" max="3849" width="11.875" style="135" bestFit="1" customWidth="1"/>
    <col min="3850" max="3850" width="9" style="135"/>
    <col min="3851" max="3851" width="10.875" style="135" bestFit="1" customWidth="1"/>
    <col min="3852" max="4097" width="9" style="135"/>
    <col min="4098" max="4098" width="20.5" style="135" bestFit="1" customWidth="1"/>
    <col min="4099" max="4101" width="11.875" style="135" bestFit="1" customWidth="1"/>
    <col min="4102" max="4102" width="9" style="135"/>
    <col min="4103" max="4103" width="10.875" style="135" bestFit="1" customWidth="1"/>
    <col min="4104" max="4104" width="9" style="135"/>
    <col min="4105" max="4105" width="11.875" style="135" bestFit="1" customWidth="1"/>
    <col min="4106" max="4106" width="9" style="135"/>
    <col min="4107" max="4107" width="10.875" style="135" bestFit="1" customWidth="1"/>
    <col min="4108" max="4353" width="9" style="135"/>
    <col min="4354" max="4354" width="20.5" style="135" bestFit="1" customWidth="1"/>
    <col min="4355" max="4357" width="11.875" style="135" bestFit="1" customWidth="1"/>
    <col min="4358" max="4358" width="9" style="135"/>
    <col min="4359" max="4359" width="10.875" style="135" bestFit="1" customWidth="1"/>
    <col min="4360" max="4360" width="9" style="135"/>
    <col min="4361" max="4361" width="11.875" style="135" bestFit="1" customWidth="1"/>
    <col min="4362" max="4362" width="9" style="135"/>
    <col min="4363" max="4363" width="10.875" style="135" bestFit="1" customWidth="1"/>
    <col min="4364" max="4609" width="9" style="135"/>
    <col min="4610" max="4610" width="20.5" style="135" bestFit="1" customWidth="1"/>
    <col min="4611" max="4613" width="11.875" style="135" bestFit="1" customWidth="1"/>
    <col min="4614" max="4614" width="9" style="135"/>
    <col min="4615" max="4615" width="10.875" style="135" bestFit="1" customWidth="1"/>
    <col min="4616" max="4616" width="9" style="135"/>
    <col min="4617" max="4617" width="11.875" style="135" bestFit="1" customWidth="1"/>
    <col min="4618" max="4618" width="9" style="135"/>
    <col min="4619" max="4619" width="10.875" style="135" bestFit="1" customWidth="1"/>
    <col min="4620" max="4865" width="9" style="135"/>
    <col min="4866" max="4866" width="20.5" style="135" bestFit="1" customWidth="1"/>
    <col min="4867" max="4869" width="11.875" style="135" bestFit="1" customWidth="1"/>
    <col min="4870" max="4870" width="9" style="135"/>
    <col min="4871" max="4871" width="10.875" style="135" bestFit="1" customWidth="1"/>
    <col min="4872" max="4872" width="9" style="135"/>
    <col min="4873" max="4873" width="11.875" style="135" bestFit="1" customWidth="1"/>
    <col min="4874" max="4874" width="9" style="135"/>
    <col min="4875" max="4875" width="10.875" style="135" bestFit="1" customWidth="1"/>
    <col min="4876" max="5121" width="9" style="135"/>
    <col min="5122" max="5122" width="20.5" style="135" bestFit="1" customWidth="1"/>
    <col min="5123" max="5125" width="11.875" style="135" bestFit="1" customWidth="1"/>
    <col min="5126" max="5126" width="9" style="135"/>
    <col min="5127" max="5127" width="10.875" style="135" bestFit="1" customWidth="1"/>
    <col min="5128" max="5128" width="9" style="135"/>
    <col min="5129" max="5129" width="11.875" style="135" bestFit="1" customWidth="1"/>
    <col min="5130" max="5130" width="9" style="135"/>
    <col min="5131" max="5131" width="10.875" style="135" bestFit="1" customWidth="1"/>
    <col min="5132" max="5377" width="9" style="135"/>
    <col min="5378" max="5378" width="20.5" style="135" bestFit="1" customWidth="1"/>
    <col min="5379" max="5381" width="11.875" style="135" bestFit="1" customWidth="1"/>
    <col min="5382" max="5382" width="9" style="135"/>
    <col min="5383" max="5383" width="10.875" style="135" bestFit="1" customWidth="1"/>
    <col min="5384" max="5384" width="9" style="135"/>
    <col min="5385" max="5385" width="11.875" style="135" bestFit="1" customWidth="1"/>
    <col min="5386" max="5386" width="9" style="135"/>
    <col min="5387" max="5387" width="10.875" style="135" bestFit="1" customWidth="1"/>
    <col min="5388" max="5633" width="9" style="135"/>
    <col min="5634" max="5634" width="20.5" style="135" bestFit="1" customWidth="1"/>
    <col min="5635" max="5637" width="11.875" style="135" bestFit="1" customWidth="1"/>
    <col min="5638" max="5638" width="9" style="135"/>
    <col min="5639" max="5639" width="10.875" style="135" bestFit="1" customWidth="1"/>
    <col min="5640" max="5640" width="9" style="135"/>
    <col min="5641" max="5641" width="11.875" style="135" bestFit="1" customWidth="1"/>
    <col min="5642" max="5642" width="9" style="135"/>
    <col min="5643" max="5643" width="10.875" style="135" bestFit="1" customWidth="1"/>
    <col min="5644" max="5889" width="9" style="135"/>
    <col min="5890" max="5890" width="20.5" style="135" bestFit="1" customWidth="1"/>
    <col min="5891" max="5893" width="11.875" style="135" bestFit="1" customWidth="1"/>
    <col min="5894" max="5894" width="9" style="135"/>
    <col min="5895" max="5895" width="10.875" style="135" bestFit="1" customWidth="1"/>
    <col min="5896" max="5896" width="9" style="135"/>
    <col min="5897" max="5897" width="11.875" style="135" bestFit="1" customWidth="1"/>
    <col min="5898" max="5898" width="9" style="135"/>
    <col min="5899" max="5899" width="10.875" style="135" bestFit="1" customWidth="1"/>
    <col min="5900" max="6145" width="9" style="135"/>
    <col min="6146" max="6146" width="20.5" style="135" bestFit="1" customWidth="1"/>
    <col min="6147" max="6149" width="11.875" style="135" bestFit="1" customWidth="1"/>
    <col min="6150" max="6150" width="9" style="135"/>
    <col min="6151" max="6151" width="10.875" style="135" bestFit="1" customWidth="1"/>
    <col min="6152" max="6152" width="9" style="135"/>
    <col min="6153" max="6153" width="11.875" style="135" bestFit="1" customWidth="1"/>
    <col min="6154" max="6154" width="9" style="135"/>
    <col min="6155" max="6155" width="10.875" style="135" bestFit="1" customWidth="1"/>
    <col min="6156" max="6401" width="9" style="135"/>
    <col min="6402" max="6402" width="20.5" style="135" bestFit="1" customWidth="1"/>
    <col min="6403" max="6405" width="11.875" style="135" bestFit="1" customWidth="1"/>
    <col min="6406" max="6406" width="9" style="135"/>
    <col min="6407" max="6407" width="10.875" style="135" bestFit="1" customWidth="1"/>
    <col min="6408" max="6408" width="9" style="135"/>
    <col min="6409" max="6409" width="11.875" style="135" bestFit="1" customWidth="1"/>
    <col min="6410" max="6410" width="9" style="135"/>
    <col min="6411" max="6411" width="10.875" style="135" bestFit="1" customWidth="1"/>
    <col min="6412" max="6657" width="9" style="135"/>
    <col min="6658" max="6658" width="20.5" style="135" bestFit="1" customWidth="1"/>
    <col min="6659" max="6661" width="11.875" style="135" bestFit="1" customWidth="1"/>
    <col min="6662" max="6662" width="9" style="135"/>
    <col min="6663" max="6663" width="10.875" style="135" bestFit="1" customWidth="1"/>
    <col min="6664" max="6664" width="9" style="135"/>
    <col min="6665" max="6665" width="11.875" style="135" bestFit="1" customWidth="1"/>
    <col min="6666" max="6666" width="9" style="135"/>
    <col min="6667" max="6667" width="10.875" style="135" bestFit="1" customWidth="1"/>
    <col min="6668" max="6913" width="9" style="135"/>
    <col min="6914" max="6914" width="20.5" style="135" bestFit="1" customWidth="1"/>
    <col min="6915" max="6917" width="11.875" style="135" bestFit="1" customWidth="1"/>
    <col min="6918" max="6918" width="9" style="135"/>
    <col min="6919" max="6919" width="10.875" style="135" bestFit="1" customWidth="1"/>
    <col min="6920" max="6920" width="9" style="135"/>
    <col min="6921" max="6921" width="11.875" style="135" bestFit="1" customWidth="1"/>
    <col min="6922" max="6922" width="9" style="135"/>
    <col min="6923" max="6923" width="10.875" style="135" bestFit="1" customWidth="1"/>
    <col min="6924" max="7169" width="9" style="135"/>
    <col min="7170" max="7170" width="20.5" style="135" bestFit="1" customWidth="1"/>
    <col min="7171" max="7173" width="11.875" style="135" bestFit="1" customWidth="1"/>
    <col min="7174" max="7174" width="9" style="135"/>
    <col min="7175" max="7175" width="10.875" style="135" bestFit="1" customWidth="1"/>
    <col min="7176" max="7176" width="9" style="135"/>
    <col min="7177" max="7177" width="11.875" style="135" bestFit="1" customWidth="1"/>
    <col min="7178" max="7178" width="9" style="135"/>
    <col min="7179" max="7179" width="10.875" style="135" bestFit="1" customWidth="1"/>
    <col min="7180" max="7425" width="9" style="135"/>
    <col min="7426" max="7426" width="20.5" style="135" bestFit="1" customWidth="1"/>
    <col min="7427" max="7429" width="11.875" style="135" bestFit="1" customWidth="1"/>
    <col min="7430" max="7430" width="9" style="135"/>
    <col min="7431" max="7431" width="10.875" style="135" bestFit="1" customWidth="1"/>
    <col min="7432" max="7432" width="9" style="135"/>
    <col min="7433" max="7433" width="11.875" style="135" bestFit="1" customWidth="1"/>
    <col min="7434" max="7434" width="9" style="135"/>
    <col min="7435" max="7435" width="10.875" style="135" bestFit="1" customWidth="1"/>
    <col min="7436" max="7681" width="9" style="135"/>
    <col min="7682" max="7682" width="20.5" style="135" bestFit="1" customWidth="1"/>
    <col min="7683" max="7685" width="11.875" style="135" bestFit="1" customWidth="1"/>
    <col min="7686" max="7686" width="9" style="135"/>
    <col min="7687" max="7687" width="10.875" style="135" bestFit="1" customWidth="1"/>
    <col min="7688" max="7688" width="9" style="135"/>
    <col min="7689" max="7689" width="11.875" style="135" bestFit="1" customWidth="1"/>
    <col min="7690" max="7690" width="9" style="135"/>
    <col min="7691" max="7691" width="10.875" style="135" bestFit="1" customWidth="1"/>
    <col min="7692" max="7937" width="9" style="135"/>
    <col min="7938" max="7938" width="20.5" style="135" bestFit="1" customWidth="1"/>
    <col min="7939" max="7941" width="11.875" style="135" bestFit="1" customWidth="1"/>
    <col min="7942" max="7942" width="9" style="135"/>
    <col min="7943" max="7943" width="10.875" style="135" bestFit="1" customWidth="1"/>
    <col min="7944" max="7944" width="9" style="135"/>
    <col min="7945" max="7945" width="11.875" style="135" bestFit="1" customWidth="1"/>
    <col min="7946" max="7946" width="9" style="135"/>
    <col min="7947" max="7947" width="10.875" style="135" bestFit="1" customWidth="1"/>
    <col min="7948" max="8193" width="9" style="135"/>
    <col min="8194" max="8194" width="20.5" style="135" bestFit="1" customWidth="1"/>
    <col min="8195" max="8197" width="11.875" style="135" bestFit="1" customWidth="1"/>
    <col min="8198" max="8198" width="9" style="135"/>
    <col min="8199" max="8199" width="10.875" style="135" bestFit="1" customWidth="1"/>
    <col min="8200" max="8200" width="9" style="135"/>
    <col min="8201" max="8201" width="11.875" style="135" bestFit="1" customWidth="1"/>
    <col min="8202" max="8202" width="9" style="135"/>
    <col min="8203" max="8203" width="10.875" style="135" bestFit="1" customWidth="1"/>
    <col min="8204" max="8449" width="9" style="135"/>
    <col min="8450" max="8450" width="20.5" style="135" bestFit="1" customWidth="1"/>
    <col min="8451" max="8453" width="11.875" style="135" bestFit="1" customWidth="1"/>
    <col min="8454" max="8454" width="9" style="135"/>
    <col min="8455" max="8455" width="10.875" style="135" bestFit="1" customWidth="1"/>
    <col min="8456" max="8456" width="9" style="135"/>
    <col min="8457" max="8457" width="11.875" style="135" bestFit="1" customWidth="1"/>
    <col min="8458" max="8458" width="9" style="135"/>
    <col min="8459" max="8459" width="10.875" style="135" bestFit="1" customWidth="1"/>
    <col min="8460" max="8705" width="9" style="135"/>
    <col min="8706" max="8706" width="20.5" style="135" bestFit="1" customWidth="1"/>
    <col min="8707" max="8709" width="11.875" style="135" bestFit="1" customWidth="1"/>
    <col min="8710" max="8710" width="9" style="135"/>
    <col min="8711" max="8711" width="10.875" style="135" bestFit="1" customWidth="1"/>
    <col min="8712" max="8712" width="9" style="135"/>
    <col min="8713" max="8713" width="11.875" style="135" bestFit="1" customWidth="1"/>
    <col min="8714" max="8714" width="9" style="135"/>
    <col min="8715" max="8715" width="10.875" style="135" bestFit="1" customWidth="1"/>
    <col min="8716" max="8961" width="9" style="135"/>
    <col min="8962" max="8962" width="20.5" style="135" bestFit="1" customWidth="1"/>
    <col min="8963" max="8965" width="11.875" style="135" bestFit="1" customWidth="1"/>
    <col min="8966" max="8966" width="9" style="135"/>
    <col min="8967" max="8967" width="10.875" style="135" bestFit="1" customWidth="1"/>
    <col min="8968" max="8968" width="9" style="135"/>
    <col min="8969" max="8969" width="11.875" style="135" bestFit="1" customWidth="1"/>
    <col min="8970" max="8970" width="9" style="135"/>
    <col min="8971" max="8971" width="10.875" style="135" bestFit="1" customWidth="1"/>
    <col min="8972" max="9217" width="9" style="135"/>
    <col min="9218" max="9218" width="20.5" style="135" bestFit="1" customWidth="1"/>
    <col min="9219" max="9221" width="11.875" style="135" bestFit="1" customWidth="1"/>
    <col min="9222" max="9222" width="9" style="135"/>
    <col min="9223" max="9223" width="10.875" style="135" bestFit="1" customWidth="1"/>
    <col min="9224" max="9224" width="9" style="135"/>
    <col min="9225" max="9225" width="11.875" style="135" bestFit="1" customWidth="1"/>
    <col min="9226" max="9226" width="9" style="135"/>
    <col min="9227" max="9227" width="10.875" style="135" bestFit="1" customWidth="1"/>
    <col min="9228" max="9473" width="9" style="135"/>
    <col min="9474" max="9474" width="20.5" style="135" bestFit="1" customWidth="1"/>
    <col min="9475" max="9477" width="11.875" style="135" bestFit="1" customWidth="1"/>
    <col min="9478" max="9478" width="9" style="135"/>
    <col min="9479" max="9479" width="10.875" style="135" bestFit="1" customWidth="1"/>
    <col min="9480" max="9480" width="9" style="135"/>
    <col min="9481" max="9481" width="11.875" style="135" bestFit="1" customWidth="1"/>
    <col min="9482" max="9482" width="9" style="135"/>
    <col min="9483" max="9483" width="10.875" style="135" bestFit="1" customWidth="1"/>
    <col min="9484" max="9729" width="9" style="135"/>
    <col min="9730" max="9730" width="20.5" style="135" bestFit="1" customWidth="1"/>
    <col min="9731" max="9733" width="11.875" style="135" bestFit="1" customWidth="1"/>
    <col min="9734" max="9734" width="9" style="135"/>
    <col min="9735" max="9735" width="10.875" style="135" bestFit="1" customWidth="1"/>
    <col min="9736" max="9736" width="9" style="135"/>
    <col min="9737" max="9737" width="11.875" style="135" bestFit="1" customWidth="1"/>
    <col min="9738" max="9738" width="9" style="135"/>
    <col min="9739" max="9739" width="10.875" style="135" bestFit="1" customWidth="1"/>
    <col min="9740" max="9985" width="9" style="135"/>
    <col min="9986" max="9986" width="20.5" style="135" bestFit="1" customWidth="1"/>
    <col min="9987" max="9989" width="11.875" style="135" bestFit="1" customWidth="1"/>
    <col min="9990" max="9990" width="9" style="135"/>
    <col min="9991" max="9991" width="10.875" style="135" bestFit="1" customWidth="1"/>
    <col min="9992" max="9992" width="9" style="135"/>
    <col min="9993" max="9993" width="11.875" style="135" bestFit="1" customWidth="1"/>
    <col min="9994" max="9994" width="9" style="135"/>
    <col min="9995" max="9995" width="10.875" style="135" bestFit="1" customWidth="1"/>
    <col min="9996" max="10241" width="9" style="135"/>
    <col min="10242" max="10242" width="20.5" style="135" bestFit="1" customWidth="1"/>
    <col min="10243" max="10245" width="11.875" style="135" bestFit="1" customWidth="1"/>
    <col min="10246" max="10246" width="9" style="135"/>
    <col min="10247" max="10247" width="10.875" style="135" bestFit="1" customWidth="1"/>
    <col min="10248" max="10248" width="9" style="135"/>
    <col min="10249" max="10249" width="11.875" style="135" bestFit="1" customWidth="1"/>
    <col min="10250" max="10250" width="9" style="135"/>
    <col min="10251" max="10251" width="10.875" style="135" bestFit="1" customWidth="1"/>
    <col min="10252" max="10497" width="9" style="135"/>
    <col min="10498" max="10498" width="20.5" style="135" bestFit="1" customWidth="1"/>
    <col min="10499" max="10501" width="11.875" style="135" bestFit="1" customWidth="1"/>
    <col min="10502" max="10502" width="9" style="135"/>
    <col min="10503" max="10503" width="10.875" style="135" bestFit="1" customWidth="1"/>
    <col min="10504" max="10504" width="9" style="135"/>
    <col min="10505" max="10505" width="11.875" style="135" bestFit="1" customWidth="1"/>
    <col min="10506" max="10506" width="9" style="135"/>
    <col min="10507" max="10507" width="10.875" style="135" bestFit="1" customWidth="1"/>
    <col min="10508" max="10753" width="9" style="135"/>
    <col min="10754" max="10754" width="20.5" style="135" bestFit="1" customWidth="1"/>
    <col min="10755" max="10757" width="11.875" style="135" bestFit="1" customWidth="1"/>
    <col min="10758" max="10758" width="9" style="135"/>
    <col min="10759" max="10759" width="10.875" style="135" bestFit="1" customWidth="1"/>
    <col min="10760" max="10760" width="9" style="135"/>
    <col min="10761" max="10761" width="11.875" style="135" bestFit="1" customWidth="1"/>
    <col min="10762" max="10762" width="9" style="135"/>
    <col min="10763" max="10763" width="10.875" style="135" bestFit="1" customWidth="1"/>
    <col min="10764" max="11009" width="9" style="135"/>
    <col min="11010" max="11010" width="20.5" style="135" bestFit="1" customWidth="1"/>
    <col min="11011" max="11013" width="11.875" style="135" bestFit="1" customWidth="1"/>
    <col min="11014" max="11014" width="9" style="135"/>
    <col min="11015" max="11015" width="10.875" style="135" bestFit="1" customWidth="1"/>
    <col min="11016" max="11016" width="9" style="135"/>
    <col min="11017" max="11017" width="11.875" style="135" bestFit="1" customWidth="1"/>
    <col min="11018" max="11018" width="9" style="135"/>
    <col min="11019" max="11019" width="10.875" style="135" bestFit="1" customWidth="1"/>
    <col min="11020" max="11265" width="9" style="135"/>
    <col min="11266" max="11266" width="20.5" style="135" bestFit="1" customWidth="1"/>
    <col min="11267" max="11269" width="11.875" style="135" bestFit="1" customWidth="1"/>
    <col min="11270" max="11270" width="9" style="135"/>
    <col min="11271" max="11271" width="10.875" style="135" bestFit="1" customWidth="1"/>
    <col min="11272" max="11272" width="9" style="135"/>
    <col min="11273" max="11273" width="11.875" style="135" bestFit="1" customWidth="1"/>
    <col min="11274" max="11274" width="9" style="135"/>
    <col min="11275" max="11275" width="10.875" style="135" bestFit="1" customWidth="1"/>
    <col min="11276" max="11521" width="9" style="135"/>
    <col min="11522" max="11522" width="20.5" style="135" bestFit="1" customWidth="1"/>
    <col min="11523" max="11525" width="11.875" style="135" bestFit="1" customWidth="1"/>
    <col min="11526" max="11526" width="9" style="135"/>
    <col min="11527" max="11527" width="10.875" style="135" bestFit="1" customWidth="1"/>
    <col min="11528" max="11528" width="9" style="135"/>
    <col min="11529" max="11529" width="11.875" style="135" bestFit="1" customWidth="1"/>
    <col min="11530" max="11530" width="9" style="135"/>
    <col min="11531" max="11531" width="10.875" style="135" bestFit="1" customWidth="1"/>
    <col min="11532" max="11777" width="9" style="135"/>
    <col min="11778" max="11778" width="20.5" style="135" bestFit="1" customWidth="1"/>
    <col min="11779" max="11781" width="11.875" style="135" bestFit="1" customWidth="1"/>
    <col min="11782" max="11782" width="9" style="135"/>
    <col min="11783" max="11783" width="10.875" style="135" bestFit="1" customWidth="1"/>
    <col min="11784" max="11784" width="9" style="135"/>
    <col min="11785" max="11785" width="11.875" style="135" bestFit="1" customWidth="1"/>
    <col min="11786" max="11786" width="9" style="135"/>
    <col min="11787" max="11787" width="10.875" style="135" bestFit="1" customWidth="1"/>
    <col min="11788" max="12033" width="9" style="135"/>
    <col min="12034" max="12034" width="20.5" style="135" bestFit="1" customWidth="1"/>
    <col min="12035" max="12037" width="11.875" style="135" bestFit="1" customWidth="1"/>
    <col min="12038" max="12038" width="9" style="135"/>
    <col min="12039" max="12039" width="10.875" style="135" bestFit="1" customWidth="1"/>
    <col min="12040" max="12040" width="9" style="135"/>
    <col min="12041" max="12041" width="11.875" style="135" bestFit="1" customWidth="1"/>
    <col min="12042" max="12042" width="9" style="135"/>
    <col min="12043" max="12043" width="10.875" style="135" bestFit="1" customWidth="1"/>
    <col min="12044" max="12289" width="9" style="135"/>
    <col min="12290" max="12290" width="20.5" style="135" bestFit="1" customWidth="1"/>
    <col min="12291" max="12293" width="11.875" style="135" bestFit="1" customWidth="1"/>
    <col min="12294" max="12294" width="9" style="135"/>
    <col min="12295" max="12295" width="10.875" style="135" bestFit="1" customWidth="1"/>
    <col min="12296" max="12296" width="9" style="135"/>
    <col min="12297" max="12297" width="11.875" style="135" bestFit="1" customWidth="1"/>
    <col min="12298" max="12298" width="9" style="135"/>
    <col min="12299" max="12299" width="10.875" style="135" bestFit="1" customWidth="1"/>
    <col min="12300" max="12545" width="9" style="135"/>
    <col min="12546" max="12546" width="20.5" style="135" bestFit="1" customWidth="1"/>
    <col min="12547" max="12549" width="11.875" style="135" bestFit="1" customWidth="1"/>
    <col min="12550" max="12550" width="9" style="135"/>
    <col min="12551" max="12551" width="10.875" style="135" bestFit="1" customWidth="1"/>
    <col min="12552" max="12552" width="9" style="135"/>
    <col min="12553" max="12553" width="11.875" style="135" bestFit="1" customWidth="1"/>
    <col min="12554" max="12554" width="9" style="135"/>
    <col min="12555" max="12555" width="10.875" style="135" bestFit="1" customWidth="1"/>
    <col min="12556" max="12801" width="9" style="135"/>
    <col min="12802" max="12802" width="20.5" style="135" bestFit="1" customWidth="1"/>
    <col min="12803" max="12805" width="11.875" style="135" bestFit="1" customWidth="1"/>
    <col min="12806" max="12806" width="9" style="135"/>
    <col min="12807" max="12807" width="10.875" style="135" bestFit="1" customWidth="1"/>
    <col min="12808" max="12808" width="9" style="135"/>
    <col min="12809" max="12809" width="11.875" style="135" bestFit="1" customWidth="1"/>
    <col min="12810" max="12810" width="9" style="135"/>
    <col min="12811" max="12811" width="10.875" style="135" bestFit="1" customWidth="1"/>
    <col min="12812" max="13057" width="9" style="135"/>
    <col min="13058" max="13058" width="20.5" style="135" bestFit="1" customWidth="1"/>
    <col min="13059" max="13061" width="11.875" style="135" bestFit="1" customWidth="1"/>
    <col min="13062" max="13062" width="9" style="135"/>
    <col min="13063" max="13063" width="10.875" style="135" bestFit="1" customWidth="1"/>
    <col min="13064" max="13064" width="9" style="135"/>
    <col min="13065" max="13065" width="11.875" style="135" bestFit="1" customWidth="1"/>
    <col min="13066" max="13066" width="9" style="135"/>
    <col min="13067" max="13067" width="10.875" style="135" bestFit="1" customWidth="1"/>
    <col min="13068" max="13313" width="9" style="135"/>
    <col min="13314" max="13314" width="20.5" style="135" bestFit="1" customWidth="1"/>
    <col min="13315" max="13317" width="11.875" style="135" bestFit="1" customWidth="1"/>
    <col min="13318" max="13318" width="9" style="135"/>
    <col min="13319" max="13319" width="10.875" style="135" bestFit="1" customWidth="1"/>
    <col min="13320" max="13320" width="9" style="135"/>
    <col min="13321" max="13321" width="11.875" style="135" bestFit="1" customWidth="1"/>
    <col min="13322" max="13322" width="9" style="135"/>
    <col min="13323" max="13323" width="10.875" style="135" bestFit="1" customWidth="1"/>
    <col min="13324" max="13569" width="9" style="135"/>
    <col min="13570" max="13570" width="20.5" style="135" bestFit="1" customWidth="1"/>
    <col min="13571" max="13573" width="11.875" style="135" bestFit="1" customWidth="1"/>
    <col min="13574" max="13574" width="9" style="135"/>
    <col min="13575" max="13575" width="10.875" style="135" bestFit="1" customWidth="1"/>
    <col min="13576" max="13576" width="9" style="135"/>
    <col min="13577" max="13577" width="11.875" style="135" bestFit="1" customWidth="1"/>
    <col min="13578" max="13578" width="9" style="135"/>
    <col min="13579" max="13579" width="10.875" style="135" bestFit="1" customWidth="1"/>
    <col min="13580" max="13825" width="9" style="135"/>
    <col min="13826" max="13826" width="20.5" style="135" bestFit="1" customWidth="1"/>
    <col min="13827" max="13829" width="11.875" style="135" bestFit="1" customWidth="1"/>
    <col min="13830" max="13830" width="9" style="135"/>
    <col min="13831" max="13831" width="10.875" style="135" bestFit="1" customWidth="1"/>
    <col min="13832" max="13832" width="9" style="135"/>
    <col min="13833" max="13833" width="11.875" style="135" bestFit="1" customWidth="1"/>
    <col min="13834" max="13834" width="9" style="135"/>
    <col min="13835" max="13835" width="10.875" style="135" bestFit="1" customWidth="1"/>
    <col min="13836" max="14081" width="9" style="135"/>
    <col min="14082" max="14082" width="20.5" style="135" bestFit="1" customWidth="1"/>
    <col min="14083" max="14085" width="11.875" style="135" bestFit="1" customWidth="1"/>
    <col min="14086" max="14086" width="9" style="135"/>
    <col min="14087" max="14087" width="10.875" style="135" bestFit="1" customWidth="1"/>
    <col min="14088" max="14088" width="9" style="135"/>
    <col min="14089" max="14089" width="11.875" style="135" bestFit="1" customWidth="1"/>
    <col min="14090" max="14090" width="9" style="135"/>
    <col min="14091" max="14091" width="10.875" style="135" bestFit="1" customWidth="1"/>
    <col min="14092" max="14337" width="9" style="135"/>
    <col min="14338" max="14338" width="20.5" style="135" bestFit="1" customWidth="1"/>
    <col min="14339" max="14341" width="11.875" style="135" bestFit="1" customWidth="1"/>
    <col min="14342" max="14342" width="9" style="135"/>
    <col min="14343" max="14343" width="10.875" style="135" bestFit="1" customWidth="1"/>
    <col min="14344" max="14344" width="9" style="135"/>
    <col min="14345" max="14345" width="11.875" style="135" bestFit="1" customWidth="1"/>
    <col min="14346" max="14346" width="9" style="135"/>
    <col min="14347" max="14347" width="10.875" style="135" bestFit="1" customWidth="1"/>
    <col min="14348" max="14593" width="9" style="135"/>
    <col min="14594" max="14594" width="20.5" style="135" bestFit="1" customWidth="1"/>
    <col min="14595" max="14597" width="11.875" style="135" bestFit="1" customWidth="1"/>
    <col min="14598" max="14598" width="9" style="135"/>
    <col min="14599" max="14599" width="10.875" style="135" bestFit="1" customWidth="1"/>
    <col min="14600" max="14600" width="9" style="135"/>
    <col min="14601" max="14601" width="11.875" style="135" bestFit="1" customWidth="1"/>
    <col min="14602" max="14602" width="9" style="135"/>
    <col min="14603" max="14603" width="10.875" style="135" bestFit="1" customWidth="1"/>
    <col min="14604" max="14849" width="9" style="135"/>
    <col min="14850" max="14850" width="20.5" style="135" bestFit="1" customWidth="1"/>
    <col min="14851" max="14853" width="11.875" style="135" bestFit="1" customWidth="1"/>
    <col min="14854" max="14854" width="9" style="135"/>
    <col min="14855" max="14855" width="10.875" style="135" bestFit="1" customWidth="1"/>
    <col min="14856" max="14856" width="9" style="135"/>
    <col min="14857" max="14857" width="11.875" style="135" bestFit="1" customWidth="1"/>
    <col min="14858" max="14858" width="9" style="135"/>
    <col min="14859" max="14859" width="10.875" style="135" bestFit="1" customWidth="1"/>
    <col min="14860" max="15105" width="9" style="135"/>
    <col min="15106" max="15106" width="20.5" style="135" bestFit="1" customWidth="1"/>
    <col min="15107" max="15109" width="11.875" style="135" bestFit="1" customWidth="1"/>
    <col min="15110" max="15110" width="9" style="135"/>
    <col min="15111" max="15111" width="10.875" style="135" bestFit="1" customWidth="1"/>
    <col min="15112" max="15112" width="9" style="135"/>
    <col min="15113" max="15113" width="11.875" style="135" bestFit="1" customWidth="1"/>
    <col min="15114" max="15114" width="9" style="135"/>
    <col min="15115" max="15115" width="10.875" style="135" bestFit="1" customWidth="1"/>
    <col min="15116" max="15361" width="9" style="135"/>
    <col min="15362" max="15362" width="20.5" style="135" bestFit="1" customWidth="1"/>
    <col min="15363" max="15365" width="11.875" style="135" bestFit="1" customWidth="1"/>
    <col min="15366" max="15366" width="9" style="135"/>
    <col min="15367" max="15367" width="10.875" style="135" bestFit="1" customWidth="1"/>
    <col min="15368" max="15368" width="9" style="135"/>
    <col min="15369" max="15369" width="11.875" style="135" bestFit="1" customWidth="1"/>
    <col min="15370" max="15370" width="9" style="135"/>
    <col min="15371" max="15371" width="10.875" style="135" bestFit="1" customWidth="1"/>
    <col min="15372" max="15617" width="9" style="135"/>
    <col min="15618" max="15618" width="20.5" style="135" bestFit="1" customWidth="1"/>
    <col min="15619" max="15621" width="11.875" style="135" bestFit="1" customWidth="1"/>
    <col min="15622" max="15622" width="9" style="135"/>
    <col min="15623" max="15623" width="10.875" style="135" bestFit="1" customWidth="1"/>
    <col min="15624" max="15624" width="9" style="135"/>
    <col min="15625" max="15625" width="11.875" style="135" bestFit="1" customWidth="1"/>
    <col min="15626" max="15626" width="9" style="135"/>
    <col min="15627" max="15627" width="10.875" style="135" bestFit="1" customWidth="1"/>
    <col min="15628" max="15873" width="9" style="135"/>
    <col min="15874" max="15874" width="20.5" style="135" bestFit="1" customWidth="1"/>
    <col min="15875" max="15877" width="11.875" style="135" bestFit="1" customWidth="1"/>
    <col min="15878" max="15878" width="9" style="135"/>
    <col min="15879" max="15879" width="10.875" style="135" bestFit="1" customWidth="1"/>
    <col min="15880" max="15880" width="9" style="135"/>
    <col min="15881" max="15881" width="11.875" style="135" bestFit="1" customWidth="1"/>
    <col min="15882" max="15882" width="9" style="135"/>
    <col min="15883" max="15883" width="10.875" style="135" bestFit="1" customWidth="1"/>
    <col min="15884" max="16129" width="9" style="135"/>
    <col min="16130" max="16130" width="20.5" style="135" bestFit="1" customWidth="1"/>
    <col min="16131" max="16133" width="11.875" style="135" bestFit="1" customWidth="1"/>
    <col min="16134" max="16134" width="9" style="135"/>
    <col min="16135" max="16135" width="10.875" style="135" bestFit="1" customWidth="1"/>
    <col min="16136" max="16136" width="9" style="135"/>
    <col min="16137" max="16137" width="11.875" style="135" bestFit="1" customWidth="1"/>
    <col min="16138" max="16138" width="9" style="135"/>
    <col min="16139" max="16139" width="10.875" style="135" bestFit="1" customWidth="1"/>
    <col min="16140" max="16384" width="9" style="135"/>
  </cols>
  <sheetData>
    <row r="1" spans="1:11" ht="24.75" thickBot="1">
      <c r="A1" s="266" t="s">
        <v>236</v>
      </c>
      <c r="B1" s="267"/>
      <c r="C1" s="268"/>
      <c r="D1" s="232" t="s">
        <v>144</v>
      </c>
      <c r="E1" s="103" t="s">
        <v>145</v>
      </c>
      <c r="F1" s="96" t="s">
        <v>146</v>
      </c>
      <c r="G1" s="97" t="s">
        <v>69</v>
      </c>
      <c r="H1" s="97" t="s">
        <v>147</v>
      </c>
      <c r="I1" s="97" t="s">
        <v>148</v>
      </c>
      <c r="J1" s="97" t="s">
        <v>70</v>
      </c>
      <c r="K1" s="98" t="s">
        <v>149</v>
      </c>
    </row>
    <row r="2" spans="1:11">
      <c r="A2" s="62"/>
      <c r="B2" s="63" t="s">
        <v>150</v>
      </c>
      <c r="C2" s="64"/>
      <c r="D2" s="233">
        <v>670000</v>
      </c>
      <c r="E2" s="99">
        <f>SUM(E3:E4)</f>
        <v>652000</v>
      </c>
      <c r="F2" s="204">
        <v>0</v>
      </c>
      <c r="G2" s="204">
        <v>0</v>
      </c>
      <c r="H2" s="204">
        <v>0</v>
      </c>
      <c r="I2" s="204">
        <v>0</v>
      </c>
      <c r="J2" s="204">
        <v>0</v>
      </c>
      <c r="K2" s="205">
        <f>K3+K4</f>
        <v>652000</v>
      </c>
    </row>
    <row r="3" spans="1:11">
      <c r="A3" s="53"/>
      <c r="B3" s="55"/>
      <c r="C3" s="136" t="s">
        <v>151</v>
      </c>
      <c r="D3" s="234">
        <v>380000</v>
      </c>
      <c r="E3" s="206">
        <v>430000</v>
      </c>
      <c r="F3" s="207">
        <v>0</v>
      </c>
      <c r="G3" s="207">
        <v>0</v>
      </c>
      <c r="H3" s="207">
        <v>0</v>
      </c>
      <c r="I3" s="207">
        <v>0</v>
      </c>
      <c r="J3" s="207">
        <v>0</v>
      </c>
      <c r="K3" s="208">
        <v>430000</v>
      </c>
    </row>
    <row r="4" spans="1:11">
      <c r="A4" s="53"/>
      <c r="B4" s="56"/>
      <c r="C4" s="52" t="s">
        <v>152</v>
      </c>
      <c r="D4" s="235">
        <v>290000</v>
      </c>
      <c r="E4" s="100">
        <v>222000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  <c r="K4" s="141">
        <v>222000</v>
      </c>
    </row>
    <row r="5" spans="1:11">
      <c r="A5" s="53"/>
      <c r="B5" s="54" t="s">
        <v>153</v>
      </c>
      <c r="C5" s="137"/>
      <c r="D5" s="143">
        <f>D6+D7</f>
        <v>6787651</v>
      </c>
      <c r="E5" s="123">
        <f>SUM(F5:K5)</f>
        <v>4364969</v>
      </c>
      <c r="F5" s="138">
        <f>F6+F7</f>
        <v>1725867</v>
      </c>
      <c r="G5" s="139">
        <v>0</v>
      </c>
      <c r="H5" s="139">
        <f>H6</f>
        <v>800000</v>
      </c>
      <c r="I5" s="139">
        <f>I6</f>
        <v>600000</v>
      </c>
      <c r="J5" s="139">
        <v>0</v>
      </c>
      <c r="K5" s="140">
        <f>K6</f>
        <v>1239102</v>
      </c>
    </row>
    <row r="6" spans="1:11">
      <c r="A6" s="53" t="s">
        <v>154</v>
      </c>
      <c r="B6" s="55"/>
      <c r="C6" s="136" t="s">
        <v>155</v>
      </c>
      <c r="D6" s="236">
        <v>4947542</v>
      </c>
      <c r="E6" s="206">
        <f>F6+H6+I6+K6</f>
        <v>3239102</v>
      </c>
      <c r="F6" s="207">
        <v>600000</v>
      </c>
      <c r="G6" s="207">
        <v>0</v>
      </c>
      <c r="H6" s="207">
        <v>800000</v>
      </c>
      <c r="I6" s="207">
        <v>600000</v>
      </c>
      <c r="J6" s="207">
        <v>0</v>
      </c>
      <c r="K6" s="208">
        <v>1239102</v>
      </c>
    </row>
    <row r="7" spans="1:11">
      <c r="A7" s="53"/>
      <c r="B7" s="56"/>
      <c r="C7" s="57" t="s">
        <v>156</v>
      </c>
      <c r="D7" s="237">
        <v>1840109</v>
      </c>
      <c r="E7" s="104">
        <v>1125867</v>
      </c>
      <c r="F7" s="156">
        <v>1125867</v>
      </c>
      <c r="G7" s="156">
        <v>0</v>
      </c>
      <c r="H7" s="156">
        <v>0</v>
      </c>
      <c r="I7" s="156">
        <v>0</v>
      </c>
      <c r="J7" s="156">
        <v>0</v>
      </c>
      <c r="K7" s="141">
        <v>0</v>
      </c>
    </row>
    <row r="8" spans="1:11">
      <c r="A8" s="53"/>
      <c r="B8" s="54" t="s">
        <v>157</v>
      </c>
      <c r="C8" s="51"/>
      <c r="D8" s="143">
        <f>D9</f>
        <v>2187292</v>
      </c>
      <c r="E8" s="123">
        <f>SUM(F8:K8)</f>
        <v>1038292</v>
      </c>
      <c r="F8" s="155">
        <f>F9</f>
        <v>101000</v>
      </c>
      <c r="G8" s="155">
        <v>0</v>
      </c>
      <c r="H8" s="155">
        <f>H9</f>
        <v>468646</v>
      </c>
      <c r="I8" s="155">
        <f>I9</f>
        <v>468646</v>
      </c>
      <c r="J8" s="155">
        <v>0</v>
      </c>
      <c r="K8" s="144">
        <v>0</v>
      </c>
    </row>
    <row r="9" spans="1:11">
      <c r="A9" s="53"/>
      <c r="B9" s="55"/>
      <c r="C9" s="142" t="s">
        <v>158</v>
      </c>
      <c r="D9" s="236">
        <v>2187292</v>
      </c>
      <c r="E9" s="206">
        <v>1038292</v>
      </c>
      <c r="F9" s="207">
        <v>101000</v>
      </c>
      <c r="G9" s="209">
        <v>0</v>
      </c>
      <c r="H9" s="207">
        <v>468646</v>
      </c>
      <c r="I9" s="207">
        <v>468646</v>
      </c>
      <c r="J9" s="209">
        <v>0</v>
      </c>
      <c r="K9" s="210">
        <v>0</v>
      </c>
    </row>
    <row r="10" spans="1:11">
      <c r="A10" s="53"/>
      <c r="B10" s="56"/>
      <c r="C10" s="58" t="s">
        <v>159</v>
      </c>
      <c r="D10" s="238">
        <v>0</v>
      </c>
      <c r="E10" s="104">
        <f t="shared" ref="E10:E20" si="0">SUM(F10:K10)</f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41">
        <v>0</v>
      </c>
    </row>
    <row r="11" spans="1:11">
      <c r="A11" s="53"/>
      <c r="B11" s="54" t="s">
        <v>160</v>
      </c>
      <c r="C11" s="51"/>
      <c r="D11" s="143">
        <f>D15+D16</f>
        <v>571878</v>
      </c>
      <c r="E11" s="123">
        <f t="shared" si="0"/>
        <v>370812</v>
      </c>
      <c r="F11" s="155">
        <f>SUM(F12:F16)</f>
        <v>0</v>
      </c>
      <c r="G11" s="211">
        <v>0</v>
      </c>
      <c r="H11" s="211">
        <f>H13+H15</f>
        <v>155012</v>
      </c>
      <c r="I11" s="211">
        <f>I13+I15+I16</f>
        <v>215800</v>
      </c>
      <c r="J11" s="211">
        <v>0</v>
      </c>
      <c r="K11" s="144">
        <v>0</v>
      </c>
    </row>
    <row r="12" spans="1:11">
      <c r="A12" s="53"/>
      <c r="B12" s="55"/>
      <c r="C12" s="136" t="s">
        <v>161</v>
      </c>
      <c r="D12" s="239">
        <v>0</v>
      </c>
      <c r="E12" s="206">
        <f t="shared" si="0"/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41">
        <v>0</v>
      </c>
    </row>
    <row r="13" spans="1:11">
      <c r="A13" s="53" t="s">
        <v>162</v>
      </c>
      <c r="B13" s="55"/>
      <c r="C13" s="59" t="s">
        <v>163</v>
      </c>
      <c r="D13" s="92">
        <v>0</v>
      </c>
      <c r="E13" s="102">
        <f t="shared" si="0"/>
        <v>81500</v>
      </c>
      <c r="F13" s="153">
        <v>0</v>
      </c>
      <c r="G13" s="153">
        <v>0</v>
      </c>
      <c r="H13" s="212">
        <v>16500</v>
      </c>
      <c r="I13" s="153">
        <v>65000</v>
      </c>
      <c r="J13" s="153">
        <v>0</v>
      </c>
      <c r="K13" s="168">
        <v>0</v>
      </c>
    </row>
    <row r="14" spans="1:11">
      <c r="A14" s="53"/>
      <c r="B14" s="55"/>
      <c r="C14" s="59" t="s">
        <v>71</v>
      </c>
      <c r="D14" s="240">
        <v>0</v>
      </c>
      <c r="E14" s="102">
        <f t="shared" si="0"/>
        <v>0</v>
      </c>
      <c r="F14" s="153">
        <v>0</v>
      </c>
      <c r="G14" s="153">
        <v>0</v>
      </c>
      <c r="H14" s="212">
        <v>0</v>
      </c>
      <c r="I14" s="153">
        <v>0</v>
      </c>
      <c r="J14" s="153">
        <v>0</v>
      </c>
      <c r="K14" s="168">
        <v>0</v>
      </c>
    </row>
    <row r="15" spans="1:11">
      <c r="A15" s="53"/>
      <c r="B15" s="55"/>
      <c r="C15" s="60" t="s">
        <v>164</v>
      </c>
      <c r="D15" s="241">
        <v>571878</v>
      </c>
      <c r="E15" s="102">
        <f t="shared" si="0"/>
        <v>279312</v>
      </c>
      <c r="F15" s="153">
        <v>0</v>
      </c>
      <c r="G15" s="153">
        <v>0</v>
      </c>
      <c r="H15" s="153">
        <v>138512</v>
      </c>
      <c r="I15" s="153">
        <v>140800</v>
      </c>
      <c r="J15" s="153">
        <v>0</v>
      </c>
      <c r="K15" s="168">
        <v>0</v>
      </c>
    </row>
    <row r="16" spans="1:11">
      <c r="A16" s="53"/>
      <c r="B16" s="56"/>
      <c r="C16" s="61" t="s">
        <v>165</v>
      </c>
      <c r="D16" s="235">
        <v>0</v>
      </c>
      <c r="E16" s="104">
        <f t="shared" si="0"/>
        <v>10000</v>
      </c>
      <c r="F16" s="156">
        <v>0</v>
      </c>
      <c r="G16" s="156">
        <v>0</v>
      </c>
      <c r="H16" s="156">
        <v>0</v>
      </c>
      <c r="I16" s="156">
        <v>10000</v>
      </c>
      <c r="J16" s="156">
        <v>0</v>
      </c>
      <c r="K16" s="141">
        <v>0</v>
      </c>
    </row>
    <row r="17" spans="1:11">
      <c r="A17" s="53"/>
      <c r="B17" s="54" t="s">
        <v>166</v>
      </c>
      <c r="C17" s="137"/>
      <c r="D17" s="143">
        <v>1000</v>
      </c>
      <c r="E17" s="123">
        <f t="shared" si="0"/>
        <v>18520</v>
      </c>
      <c r="F17" s="155">
        <f>F18+F19</f>
        <v>0</v>
      </c>
      <c r="G17" s="155">
        <v>0</v>
      </c>
      <c r="H17" s="155">
        <v>0</v>
      </c>
      <c r="I17" s="155">
        <v>0</v>
      </c>
      <c r="J17" s="155">
        <v>0</v>
      </c>
      <c r="K17" s="144">
        <f>SUM(K18:K19)</f>
        <v>18520</v>
      </c>
    </row>
    <row r="18" spans="1:11">
      <c r="A18" s="53"/>
      <c r="B18" s="55"/>
      <c r="C18" s="136" t="s">
        <v>167</v>
      </c>
      <c r="D18" s="234">
        <v>1000</v>
      </c>
      <c r="E18" s="206">
        <f t="shared" si="0"/>
        <v>16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8">
        <v>16</v>
      </c>
    </row>
    <row r="19" spans="1:11">
      <c r="A19" s="53"/>
      <c r="B19" s="55"/>
      <c r="C19" s="60" t="s">
        <v>168</v>
      </c>
      <c r="D19" s="238">
        <v>0</v>
      </c>
      <c r="E19" s="104">
        <f t="shared" si="0"/>
        <v>18504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41">
        <v>18504</v>
      </c>
    </row>
    <row r="20" spans="1:11">
      <c r="A20" s="145" t="s">
        <v>169</v>
      </c>
      <c r="B20" s="137"/>
      <c r="C20" s="137"/>
      <c r="D20" s="139">
        <f>D2+D5+D8+D11+D17</f>
        <v>10217821</v>
      </c>
      <c r="E20" s="123">
        <f t="shared" si="0"/>
        <v>6444593</v>
      </c>
      <c r="F20" s="213">
        <f>F5+F8</f>
        <v>1826867</v>
      </c>
      <c r="G20" s="214">
        <v>0</v>
      </c>
      <c r="H20" s="214">
        <f>H2+H5+H8+H11+H17</f>
        <v>1423658</v>
      </c>
      <c r="I20" s="214">
        <f>I2+I5+I8+I11+I17</f>
        <v>1284446</v>
      </c>
      <c r="J20" s="214">
        <v>0</v>
      </c>
      <c r="K20" s="215">
        <f>K2+K5+K8+K11+K17</f>
        <v>1909622</v>
      </c>
    </row>
    <row r="21" spans="1:11">
      <c r="A21" s="145" t="s">
        <v>170</v>
      </c>
      <c r="B21" s="137"/>
      <c r="C21" s="146"/>
      <c r="D21" s="143">
        <v>4454839</v>
      </c>
      <c r="E21" s="123">
        <v>4454839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8">
        <v>0</v>
      </c>
    </row>
    <row r="22" spans="1:11" ht="14.25" thickBot="1">
      <c r="A22" s="149" t="s">
        <v>171</v>
      </c>
      <c r="B22" s="150"/>
      <c r="C22" s="150"/>
      <c r="D22" s="242">
        <f>SUM(D20:D21)</f>
        <v>14672660</v>
      </c>
      <c r="E22" s="123">
        <f>E20+E21</f>
        <v>10899432</v>
      </c>
      <c r="F22" s="216">
        <f>F20</f>
        <v>1826867</v>
      </c>
      <c r="G22" s="216">
        <v>0</v>
      </c>
      <c r="H22" s="216">
        <f>H20</f>
        <v>1423658</v>
      </c>
      <c r="I22" s="216">
        <f>I20</f>
        <v>1284446</v>
      </c>
      <c r="J22" s="216">
        <v>0</v>
      </c>
      <c r="K22" s="217">
        <f>K20</f>
        <v>1909622</v>
      </c>
    </row>
    <row r="23" spans="1:11">
      <c r="A23" s="62"/>
      <c r="B23" s="63" t="s">
        <v>172</v>
      </c>
      <c r="C23" s="64"/>
      <c r="D23" s="233">
        <f t="shared" ref="D23:I23" si="1">SUM(D24:D43)</f>
        <v>6396428</v>
      </c>
      <c r="E23" s="99">
        <f t="shared" si="1"/>
        <v>4878908</v>
      </c>
      <c r="F23" s="218">
        <f t="shared" si="1"/>
        <v>1987965</v>
      </c>
      <c r="G23" s="219">
        <f t="shared" si="1"/>
        <v>51</v>
      </c>
      <c r="H23" s="219">
        <f t="shared" si="1"/>
        <v>1476880</v>
      </c>
      <c r="I23" s="219">
        <f t="shared" si="1"/>
        <v>1346512</v>
      </c>
      <c r="J23" s="219">
        <f>J41+J42</f>
        <v>67500</v>
      </c>
      <c r="K23" s="220">
        <v>0</v>
      </c>
    </row>
    <row r="24" spans="1:11">
      <c r="A24" s="53"/>
      <c r="B24" s="55"/>
      <c r="C24" s="151" t="s">
        <v>173</v>
      </c>
      <c r="D24" s="245">
        <v>2340000</v>
      </c>
      <c r="E24" s="101">
        <f t="shared" ref="E24:E43" si="2">SUM(F24:J24)</f>
        <v>2489192</v>
      </c>
      <c r="F24" s="156">
        <f>540206+12948</f>
        <v>553154</v>
      </c>
      <c r="G24" s="156">
        <v>0</v>
      </c>
      <c r="H24" s="156">
        <v>968019</v>
      </c>
      <c r="I24" s="156">
        <v>968019</v>
      </c>
      <c r="J24" s="156">
        <v>0</v>
      </c>
      <c r="K24" s="152">
        <v>0</v>
      </c>
    </row>
    <row r="25" spans="1:11">
      <c r="A25" s="53"/>
      <c r="B25" s="55"/>
      <c r="C25" s="59" t="s">
        <v>107</v>
      </c>
      <c r="D25" s="241">
        <v>0</v>
      </c>
      <c r="E25" s="102">
        <f t="shared" si="2"/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92">
        <v>0</v>
      </c>
    </row>
    <row r="26" spans="1:11">
      <c r="A26" s="53"/>
      <c r="B26" s="55"/>
      <c r="C26" s="60" t="s">
        <v>174</v>
      </c>
      <c r="D26" s="241">
        <v>1111000</v>
      </c>
      <c r="E26" s="102">
        <f t="shared" si="2"/>
        <v>1236232</v>
      </c>
      <c r="F26" s="221">
        <v>1236232</v>
      </c>
      <c r="G26" s="221">
        <v>0</v>
      </c>
      <c r="H26" s="221">
        <v>0</v>
      </c>
      <c r="I26" s="221">
        <v>0</v>
      </c>
      <c r="J26" s="221">
        <v>0</v>
      </c>
      <c r="K26" s="91">
        <v>0</v>
      </c>
    </row>
    <row r="27" spans="1:11">
      <c r="A27" s="53"/>
      <c r="B27" s="55"/>
      <c r="C27" s="65" t="s">
        <v>175</v>
      </c>
      <c r="D27" s="241">
        <v>60000</v>
      </c>
      <c r="E27" s="102">
        <f t="shared" si="2"/>
        <v>574</v>
      </c>
      <c r="F27" s="153">
        <v>0</v>
      </c>
      <c r="G27" s="153">
        <v>0</v>
      </c>
      <c r="H27" s="153">
        <v>574</v>
      </c>
      <c r="I27" s="156">
        <v>0</v>
      </c>
      <c r="J27" s="153">
        <v>0</v>
      </c>
      <c r="K27" s="92">
        <v>0</v>
      </c>
    </row>
    <row r="28" spans="1:11">
      <c r="A28" s="53"/>
      <c r="B28" s="54"/>
      <c r="C28" s="59" t="s">
        <v>176</v>
      </c>
      <c r="D28" s="241">
        <v>1240000</v>
      </c>
      <c r="E28" s="102">
        <f t="shared" si="2"/>
        <v>138879</v>
      </c>
      <c r="F28" s="153">
        <v>61525</v>
      </c>
      <c r="G28" s="153">
        <v>0</v>
      </c>
      <c r="H28" s="153">
        <v>48449</v>
      </c>
      <c r="I28" s="153">
        <v>28905</v>
      </c>
      <c r="J28" s="153">
        <v>0</v>
      </c>
      <c r="K28" s="92">
        <v>0</v>
      </c>
    </row>
    <row r="29" spans="1:11">
      <c r="A29" s="53"/>
      <c r="B29" s="55"/>
      <c r="C29" s="66" t="s">
        <v>177</v>
      </c>
      <c r="D29" s="241">
        <v>20000</v>
      </c>
      <c r="E29" s="102">
        <f t="shared" si="2"/>
        <v>753</v>
      </c>
      <c r="F29" s="153">
        <v>0</v>
      </c>
      <c r="G29" s="153">
        <v>0</v>
      </c>
      <c r="H29" s="153">
        <v>0</v>
      </c>
      <c r="I29" s="153">
        <v>753</v>
      </c>
      <c r="J29" s="153">
        <v>0</v>
      </c>
      <c r="K29" s="92">
        <v>0</v>
      </c>
    </row>
    <row r="30" spans="1:11">
      <c r="A30" s="53"/>
      <c r="B30" s="55"/>
      <c r="C30" s="59" t="s">
        <v>178</v>
      </c>
      <c r="D30" s="241">
        <v>0</v>
      </c>
      <c r="E30" s="102">
        <f t="shared" si="2"/>
        <v>0</v>
      </c>
      <c r="F30" s="153">
        <v>0</v>
      </c>
      <c r="G30" s="153">
        <v>0</v>
      </c>
      <c r="H30" s="153">
        <v>0</v>
      </c>
      <c r="I30" s="153">
        <v>0</v>
      </c>
      <c r="J30" s="153"/>
      <c r="K30" s="92">
        <v>0</v>
      </c>
    </row>
    <row r="31" spans="1:11">
      <c r="A31" s="53"/>
      <c r="B31" s="55"/>
      <c r="C31" s="59" t="s">
        <v>179</v>
      </c>
      <c r="D31" s="241">
        <v>160000</v>
      </c>
      <c r="E31" s="102">
        <f t="shared" si="2"/>
        <v>73143</v>
      </c>
      <c r="F31" s="153">
        <v>734</v>
      </c>
      <c r="G31" s="153">
        <v>0</v>
      </c>
      <c r="H31" s="153">
        <v>37009</v>
      </c>
      <c r="I31" s="153">
        <v>35400</v>
      </c>
      <c r="J31" s="153">
        <v>0</v>
      </c>
      <c r="K31" s="92">
        <v>0</v>
      </c>
    </row>
    <row r="32" spans="1:11">
      <c r="A32" s="53"/>
      <c r="B32" s="55"/>
      <c r="C32" s="59" t="s">
        <v>180</v>
      </c>
      <c r="D32" s="241">
        <v>0</v>
      </c>
      <c r="E32" s="102">
        <f t="shared" si="2"/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92">
        <v>0</v>
      </c>
    </row>
    <row r="33" spans="1:11">
      <c r="A33" s="53" t="s">
        <v>72</v>
      </c>
      <c r="B33" s="55"/>
      <c r="C33" s="59" t="s">
        <v>181</v>
      </c>
      <c r="D33" s="241">
        <v>378000</v>
      </c>
      <c r="E33" s="102">
        <f t="shared" si="2"/>
        <v>197998</v>
      </c>
      <c r="F33" s="153">
        <v>126416</v>
      </c>
      <c r="G33" s="153">
        <v>0</v>
      </c>
      <c r="H33" s="153">
        <v>32663</v>
      </c>
      <c r="I33" s="153">
        <v>38919</v>
      </c>
      <c r="J33" s="153">
        <v>0</v>
      </c>
      <c r="K33" s="92">
        <v>0</v>
      </c>
    </row>
    <row r="34" spans="1:11">
      <c r="A34" s="53"/>
      <c r="B34" s="55"/>
      <c r="C34" s="59" t="s">
        <v>182</v>
      </c>
      <c r="D34" s="241">
        <v>466000</v>
      </c>
      <c r="E34" s="102">
        <f t="shared" si="2"/>
        <v>66791</v>
      </c>
      <c r="F34" s="153">
        <v>0</v>
      </c>
      <c r="G34" s="153">
        <v>0</v>
      </c>
      <c r="H34" s="153">
        <v>38796</v>
      </c>
      <c r="I34" s="153">
        <v>27995</v>
      </c>
      <c r="J34" s="153">
        <v>0</v>
      </c>
      <c r="K34" s="92">
        <v>0</v>
      </c>
    </row>
    <row r="35" spans="1:11">
      <c r="A35" s="53"/>
      <c r="B35" s="55"/>
      <c r="C35" s="67" t="s">
        <v>183</v>
      </c>
      <c r="D35" s="241">
        <v>20000</v>
      </c>
      <c r="E35" s="102">
        <f t="shared" si="2"/>
        <v>3380</v>
      </c>
      <c r="F35" s="153">
        <v>0</v>
      </c>
      <c r="G35" s="153">
        <v>0</v>
      </c>
      <c r="H35" s="153">
        <v>1410</v>
      </c>
      <c r="I35" s="153">
        <v>1970</v>
      </c>
      <c r="J35" s="153">
        <v>0</v>
      </c>
      <c r="K35" s="92">
        <v>0</v>
      </c>
    </row>
    <row r="36" spans="1:11">
      <c r="A36" s="53"/>
      <c r="B36" s="55"/>
      <c r="C36" s="67" t="s">
        <v>130</v>
      </c>
      <c r="D36" s="241">
        <v>535000</v>
      </c>
      <c r="E36" s="102">
        <f t="shared" si="2"/>
        <v>7079</v>
      </c>
      <c r="F36" s="153">
        <v>0</v>
      </c>
      <c r="G36" s="212">
        <v>0</v>
      </c>
      <c r="H36" s="153">
        <v>3539</v>
      </c>
      <c r="I36" s="153">
        <v>3540</v>
      </c>
      <c r="J36" s="212">
        <v>0</v>
      </c>
      <c r="K36" s="92">
        <v>0</v>
      </c>
    </row>
    <row r="37" spans="1:11">
      <c r="A37" s="53"/>
      <c r="B37" s="55"/>
      <c r="C37" s="65" t="s">
        <v>184</v>
      </c>
      <c r="D37" s="241">
        <v>0</v>
      </c>
      <c r="E37" s="102">
        <f t="shared" si="2"/>
        <v>581741</v>
      </c>
      <c r="F37" s="222">
        <v>215</v>
      </c>
      <c r="G37" s="212">
        <v>0</v>
      </c>
      <c r="H37" s="153">
        <v>342926</v>
      </c>
      <c r="I37" s="153">
        <v>238600</v>
      </c>
      <c r="J37" s="212">
        <v>0</v>
      </c>
      <c r="K37" s="92">
        <v>0</v>
      </c>
    </row>
    <row r="38" spans="1:11">
      <c r="A38" s="53"/>
      <c r="B38" s="55"/>
      <c r="C38" s="65" t="s">
        <v>185</v>
      </c>
      <c r="D38" s="241">
        <v>0</v>
      </c>
      <c r="E38" s="102">
        <f t="shared" si="2"/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92">
        <v>0</v>
      </c>
    </row>
    <row r="39" spans="1:11">
      <c r="A39" s="53"/>
      <c r="B39" s="55"/>
      <c r="C39" s="65" t="s">
        <v>186</v>
      </c>
      <c r="D39" s="241">
        <v>0</v>
      </c>
      <c r="E39" s="102">
        <f t="shared" si="2"/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92">
        <v>0</v>
      </c>
    </row>
    <row r="40" spans="1:11">
      <c r="A40" s="53"/>
      <c r="B40" s="55"/>
      <c r="C40" s="65" t="s">
        <v>74</v>
      </c>
      <c r="D40" s="241">
        <v>0</v>
      </c>
      <c r="E40" s="102">
        <f t="shared" si="2"/>
        <v>2610</v>
      </c>
      <c r="F40" s="153">
        <v>2610</v>
      </c>
      <c r="G40" s="153">
        <v>0</v>
      </c>
      <c r="H40" s="153">
        <v>0</v>
      </c>
      <c r="I40" s="153">
        <v>0</v>
      </c>
      <c r="J40" s="153">
        <v>0</v>
      </c>
      <c r="K40" s="92">
        <v>0</v>
      </c>
    </row>
    <row r="41" spans="1:11">
      <c r="A41" s="53"/>
      <c r="B41" s="55"/>
      <c r="C41" s="65" t="s">
        <v>187</v>
      </c>
      <c r="D41" s="241">
        <v>53000</v>
      </c>
      <c r="E41" s="102">
        <f t="shared" si="2"/>
        <v>65960</v>
      </c>
      <c r="F41" s="153">
        <v>0</v>
      </c>
      <c r="G41" s="153">
        <v>0</v>
      </c>
      <c r="H41" s="153">
        <v>0</v>
      </c>
      <c r="I41" s="153">
        <v>0</v>
      </c>
      <c r="J41" s="153">
        <v>65960</v>
      </c>
      <c r="K41" s="92">
        <v>0</v>
      </c>
    </row>
    <row r="42" spans="1:11">
      <c r="A42" s="53"/>
      <c r="B42" s="55"/>
      <c r="C42" s="65" t="s">
        <v>188</v>
      </c>
      <c r="D42" s="241">
        <f>12564+864</f>
        <v>13428</v>
      </c>
      <c r="E42" s="102">
        <f t="shared" si="2"/>
        <v>13508</v>
      </c>
      <c r="F42" s="153">
        <v>6062</v>
      </c>
      <c r="G42" s="153">
        <v>0</v>
      </c>
      <c r="H42" s="153">
        <v>3495</v>
      </c>
      <c r="I42" s="153">
        <v>2411</v>
      </c>
      <c r="J42" s="153">
        <v>1540</v>
      </c>
      <c r="K42" s="92">
        <v>0</v>
      </c>
    </row>
    <row r="43" spans="1:11">
      <c r="A43" s="53"/>
      <c r="B43" s="55"/>
      <c r="C43" s="59" t="s">
        <v>189</v>
      </c>
      <c r="D43" s="235">
        <v>0</v>
      </c>
      <c r="E43" s="102">
        <f t="shared" si="2"/>
        <v>1068</v>
      </c>
      <c r="F43" s="156">
        <v>1017</v>
      </c>
      <c r="G43" s="156">
        <v>51</v>
      </c>
      <c r="H43" s="156">
        <v>0</v>
      </c>
      <c r="I43" s="156">
        <v>0</v>
      </c>
      <c r="J43" s="156">
        <v>0</v>
      </c>
      <c r="K43" s="92">
        <v>0</v>
      </c>
    </row>
    <row r="44" spans="1:11">
      <c r="A44" s="53"/>
      <c r="B44" s="54" t="s">
        <v>190</v>
      </c>
      <c r="C44" s="137"/>
      <c r="D44" s="143">
        <f>SUM(D45:D67)</f>
        <v>3943848</v>
      </c>
      <c r="E44" s="154">
        <f>SUM(F44:K44)</f>
        <v>2467805</v>
      </c>
      <c r="F44" s="155">
        <v>0</v>
      </c>
      <c r="G44" s="139">
        <v>0</v>
      </c>
      <c r="H44" s="139">
        <v>0</v>
      </c>
      <c r="I44" s="139">
        <v>0</v>
      </c>
      <c r="J44" s="139">
        <v>0</v>
      </c>
      <c r="K44" s="144">
        <f>SUM(K45:K67)</f>
        <v>2467805</v>
      </c>
    </row>
    <row r="45" spans="1:11">
      <c r="A45" s="53"/>
      <c r="B45" s="68"/>
      <c r="C45" s="136" t="s">
        <v>191</v>
      </c>
      <c r="D45" s="245">
        <v>1380000</v>
      </c>
      <c r="E45" s="206">
        <f>SUM(F45:K45)</f>
        <v>418407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41">
        <v>418407</v>
      </c>
    </row>
    <row r="46" spans="1:11">
      <c r="A46" s="53"/>
      <c r="B46" s="68"/>
      <c r="C46" s="60" t="s">
        <v>192</v>
      </c>
      <c r="D46" s="241">
        <v>378664</v>
      </c>
      <c r="E46" s="102">
        <f t="shared" ref="E46:E67" si="3">SUM(F46:K46)</f>
        <v>333821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68">
        <v>333821</v>
      </c>
    </row>
    <row r="47" spans="1:11">
      <c r="A47" s="53"/>
      <c r="B47" s="68"/>
      <c r="C47" s="59" t="s">
        <v>227</v>
      </c>
      <c r="D47" s="241">
        <v>7000</v>
      </c>
      <c r="E47" s="102">
        <f t="shared" si="3"/>
        <v>20891</v>
      </c>
      <c r="F47" s="153">
        <v>0</v>
      </c>
      <c r="G47" s="156">
        <v>0</v>
      </c>
      <c r="H47" s="156">
        <v>0</v>
      </c>
      <c r="I47" s="156">
        <v>0</v>
      </c>
      <c r="J47" s="156">
        <v>0</v>
      </c>
      <c r="K47" s="168">
        <v>20891</v>
      </c>
    </row>
    <row r="48" spans="1:11">
      <c r="A48" s="53"/>
      <c r="B48" s="68"/>
      <c r="C48" s="60" t="s">
        <v>179</v>
      </c>
      <c r="D48" s="241">
        <v>174200</v>
      </c>
      <c r="E48" s="102">
        <f t="shared" si="3"/>
        <v>171597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68">
        <v>171597</v>
      </c>
    </row>
    <row r="49" spans="1:11">
      <c r="A49" s="53"/>
      <c r="B49" s="68"/>
      <c r="C49" s="65" t="s">
        <v>180</v>
      </c>
      <c r="D49" s="241">
        <v>156000</v>
      </c>
      <c r="E49" s="102">
        <f t="shared" si="3"/>
        <v>96532</v>
      </c>
      <c r="F49" s="153">
        <v>0</v>
      </c>
      <c r="G49" s="156">
        <v>0</v>
      </c>
      <c r="H49" s="156">
        <v>0</v>
      </c>
      <c r="I49" s="156">
        <v>0</v>
      </c>
      <c r="J49" s="156">
        <v>0</v>
      </c>
      <c r="K49" s="168">
        <v>96532</v>
      </c>
    </row>
    <row r="50" spans="1:11">
      <c r="A50" s="53"/>
      <c r="B50" s="68"/>
      <c r="C50" s="59" t="s">
        <v>181</v>
      </c>
      <c r="D50" s="241">
        <v>282000</v>
      </c>
      <c r="E50" s="102">
        <f t="shared" si="3"/>
        <v>86942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68">
        <v>86942</v>
      </c>
    </row>
    <row r="51" spans="1:11">
      <c r="A51" s="53"/>
      <c r="B51" s="68"/>
      <c r="C51" s="59" t="s">
        <v>228</v>
      </c>
      <c r="D51" s="241">
        <v>100000</v>
      </c>
      <c r="E51" s="102">
        <f t="shared" si="3"/>
        <v>0</v>
      </c>
      <c r="F51" s="244">
        <v>0</v>
      </c>
      <c r="G51" s="153">
        <v>0</v>
      </c>
      <c r="H51" s="153">
        <v>0</v>
      </c>
      <c r="I51" s="153">
        <v>0</v>
      </c>
      <c r="J51" s="153">
        <v>0</v>
      </c>
      <c r="K51" s="168">
        <v>0</v>
      </c>
    </row>
    <row r="52" spans="1:11">
      <c r="A52" s="53"/>
      <c r="B52" s="68"/>
      <c r="C52" s="59" t="s">
        <v>182</v>
      </c>
      <c r="D52" s="241">
        <v>111000</v>
      </c>
      <c r="E52" s="102">
        <f t="shared" si="3"/>
        <v>35878</v>
      </c>
      <c r="F52" s="244">
        <v>0</v>
      </c>
      <c r="G52" s="153">
        <v>0</v>
      </c>
      <c r="H52" s="153">
        <v>0</v>
      </c>
      <c r="I52" s="153">
        <v>0</v>
      </c>
      <c r="J52" s="153">
        <v>0</v>
      </c>
      <c r="K52" s="168">
        <v>35878</v>
      </c>
    </row>
    <row r="53" spans="1:11">
      <c r="A53" s="53" t="s">
        <v>73</v>
      </c>
      <c r="B53" s="68"/>
      <c r="C53" s="59" t="s">
        <v>183</v>
      </c>
      <c r="D53" s="241">
        <v>30000</v>
      </c>
      <c r="E53" s="102">
        <f t="shared" si="3"/>
        <v>42613</v>
      </c>
      <c r="F53" s="221">
        <v>0</v>
      </c>
      <c r="G53" s="156">
        <v>0</v>
      </c>
      <c r="H53" s="156">
        <v>0</v>
      </c>
      <c r="I53" s="156">
        <v>0</v>
      </c>
      <c r="J53" s="156">
        <v>0</v>
      </c>
      <c r="K53" s="243">
        <v>42613</v>
      </c>
    </row>
    <row r="54" spans="1:11">
      <c r="A54" s="53"/>
      <c r="B54" s="68"/>
      <c r="C54" s="59" t="s">
        <v>130</v>
      </c>
      <c r="D54" s="241">
        <v>30000</v>
      </c>
      <c r="E54" s="102">
        <f t="shared" si="3"/>
        <v>16752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68">
        <v>16752</v>
      </c>
    </row>
    <row r="55" spans="1:11">
      <c r="A55" s="53"/>
      <c r="B55" s="68"/>
      <c r="C55" s="59" t="s">
        <v>193</v>
      </c>
      <c r="D55" s="241">
        <v>2000</v>
      </c>
      <c r="E55" s="102">
        <f t="shared" si="3"/>
        <v>0</v>
      </c>
      <c r="F55" s="153">
        <v>0</v>
      </c>
      <c r="G55" s="156">
        <v>0</v>
      </c>
      <c r="H55" s="156">
        <v>0</v>
      </c>
      <c r="I55" s="156">
        <v>0</v>
      </c>
      <c r="J55" s="156">
        <v>0</v>
      </c>
      <c r="K55" s="168">
        <v>0</v>
      </c>
    </row>
    <row r="56" spans="1:11">
      <c r="A56" s="53"/>
      <c r="B56" s="68"/>
      <c r="C56" s="59" t="s">
        <v>194</v>
      </c>
      <c r="D56" s="241">
        <v>15000</v>
      </c>
      <c r="E56" s="102">
        <f t="shared" si="3"/>
        <v>26361</v>
      </c>
      <c r="F56" s="153">
        <v>0</v>
      </c>
      <c r="G56" s="153">
        <v>0</v>
      </c>
      <c r="H56" s="153">
        <v>0</v>
      </c>
      <c r="I56" s="153">
        <v>0</v>
      </c>
      <c r="J56" s="153">
        <v>0</v>
      </c>
      <c r="K56" s="168">
        <v>26361</v>
      </c>
    </row>
    <row r="57" spans="1:11">
      <c r="A57" s="53"/>
      <c r="B57" s="68"/>
      <c r="C57" s="120" t="s">
        <v>131</v>
      </c>
      <c r="D57" s="241">
        <v>10000</v>
      </c>
      <c r="E57" s="102">
        <f t="shared" si="3"/>
        <v>0</v>
      </c>
      <c r="F57" s="153">
        <v>0</v>
      </c>
      <c r="G57" s="156">
        <v>0</v>
      </c>
      <c r="H57" s="156">
        <v>0</v>
      </c>
      <c r="I57" s="156">
        <v>0</v>
      </c>
      <c r="J57" s="156">
        <v>0</v>
      </c>
      <c r="K57" s="168">
        <v>0</v>
      </c>
    </row>
    <row r="58" spans="1:11">
      <c r="A58" s="53"/>
      <c r="B58" s="68"/>
      <c r="C58" s="60" t="s">
        <v>232</v>
      </c>
      <c r="D58" s="92">
        <v>15000</v>
      </c>
      <c r="E58" s="102">
        <f t="shared" si="3"/>
        <v>4000</v>
      </c>
      <c r="F58" s="153">
        <v>0</v>
      </c>
      <c r="G58" s="153">
        <v>0</v>
      </c>
      <c r="H58" s="153">
        <v>0</v>
      </c>
      <c r="I58" s="153">
        <v>0</v>
      </c>
      <c r="J58" s="153">
        <v>0</v>
      </c>
      <c r="K58" s="169">
        <v>4000</v>
      </c>
    </row>
    <row r="59" spans="1:11">
      <c r="A59" s="53"/>
      <c r="B59" s="68"/>
      <c r="C59" s="59" t="s">
        <v>231</v>
      </c>
      <c r="D59" s="241">
        <v>754800</v>
      </c>
      <c r="E59" s="102">
        <f t="shared" si="3"/>
        <v>589500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69">
        <v>589500</v>
      </c>
    </row>
    <row r="60" spans="1:11">
      <c r="A60" s="53"/>
      <c r="B60" s="68"/>
      <c r="C60" s="59" t="s">
        <v>74</v>
      </c>
      <c r="D60" s="241">
        <v>11000</v>
      </c>
      <c r="E60" s="102">
        <f t="shared" si="3"/>
        <v>9600</v>
      </c>
      <c r="F60" s="153">
        <v>0</v>
      </c>
      <c r="G60" s="212">
        <v>0</v>
      </c>
      <c r="H60" s="153">
        <v>0</v>
      </c>
      <c r="I60" s="153">
        <v>0</v>
      </c>
      <c r="J60" s="153">
        <v>0</v>
      </c>
      <c r="K60" s="168">
        <v>9600</v>
      </c>
    </row>
    <row r="61" spans="1:11">
      <c r="A61" s="53"/>
      <c r="B61" s="68"/>
      <c r="C61" s="60" t="s">
        <v>195</v>
      </c>
      <c r="D61" s="241">
        <v>170000</v>
      </c>
      <c r="E61" s="102">
        <f t="shared" si="3"/>
        <v>364200</v>
      </c>
      <c r="F61" s="153">
        <v>0</v>
      </c>
      <c r="G61" s="212">
        <v>0</v>
      </c>
      <c r="H61" s="153">
        <v>0</v>
      </c>
      <c r="I61" s="153">
        <v>0</v>
      </c>
      <c r="J61" s="153">
        <v>0</v>
      </c>
      <c r="K61" s="168">
        <v>364200</v>
      </c>
    </row>
    <row r="62" spans="1:11">
      <c r="A62" s="53"/>
      <c r="B62" s="68"/>
      <c r="C62" s="69" t="s">
        <v>108</v>
      </c>
      <c r="D62" s="241">
        <v>10000</v>
      </c>
      <c r="E62" s="102">
        <f t="shared" si="3"/>
        <v>0</v>
      </c>
      <c r="F62" s="153">
        <v>0</v>
      </c>
      <c r="G62" s="153">
        <v>0</v>
      </c>
      <c r="H62" s="153">
        <v>0</v>
      </c>
      <c r="I62" s="153">
        <v>0</v>
      </c>
      <c r="J62" s="153">
        <v>0</v>
      </c>
      <c r="K62" s="168">
        <v>0</v>
      </c>
    </row>
    <row r="63" spans="1:11">
      <c r="A63" s="53"/>
      <c r="B63" s="68"/>
      <c r="C63" s="59" t="s">
        <v>75</v>
      </c>
      <c r="D63" s="241">
        <v>0</v>
      </c>
      <c r="E63" s="102">
        <f t="shared" si="3"/>
        <v>5000</v>
      </c>
      <c r="F63" s="153">
        <v>0</v>
      </c>
      <c r="G63" s="156">
        <v>0</v>
      </c>
      <c r="H63" s="156">
        <v>0</v>
      </c>
      <c r="I63" s="156">
        <v>0</v>
      </c>
      <c r="J63" s="156">
        <v>0</v>
      </c>
      <c r="K63" s="168">
        <v>5000</v>
      </c>
    </row>
    <row r="64" spans="1:11">
      <c r="A64" s="53"/>
      <c r="B64" s="68"/>
      <c r="C64" s="59" t="s">
        <v>188</v>
      </c>
      <c r="D64" s="241">
        <v>277184</v>
      </c>
      <c r="E64" s="102">
        <f t="shared" si="3"/>
        <v>244211</v>
      </c>
      <c r="F64" s="153">
        <v>0</v>
      </c>
      <c r="G64" s="153">
        <v>0</v>
      </c>
      <c r="H64" s="153">
        <v>0</v>
      </c>
      <c r="I64" s="153">
        <v>0</v>
      </c>
      <c r="J64" s="153">
        <v>0</v>
      </c>
      <c r="K64" s="168">
        <v>244211</v>
      </c>
    </row>
    <row r="65" spans="1:11">
      <c r="A65" s="53"/>
      <c r="B65" s="68"/>
      <c r="C65" s="59" t="s">
        <v>196</v>
      </c>
      <c r="D65" s="241">
        <v>0</v>
      </c>
      <c r="E65" s="102">
        <f t="shared" si="3"/>
        <v>1100</v>
      </c>
      <c r="F65" s="153">
        <v>0</v>
      </c>
      <c r="G65" s="212">
        <v>0</v>
      </c>
      <c r="H65" s="212">
        <v>0</v>
      </c>
      <c r="I65" s="212">
        <v>0</v>
      </c>
      <c r="J65" s="212">
        <v>0</v>
      </c>
      <c r="K65" s="169">
        <v>1100</v>
      </c>
    </row>
    <row r="66" spans="1:11">
      <c r="A66" s="53"/>
      <c r="B66" s="68"/>
      <c r="C66" s="59" t="s">
        <v>233</v>
      </c>
      <c r="D66" s="92"/>
      <c r="E66" s="102">
        <f t="shared" si="3"/>
        <v>400</v>
      </c>
      <c r="F66" s="153"/>
      <c r="G66" s="153"/>
      <c r="H66" s="153"/>
      <c r="I66" s="153"/>
      <c r="J66" s="153"/>
      <c r="K66" s="169">
        <v>400</v>
      </c>
    </row>
    <row r="67" spans="1:11">
      <c r="A67" s="53"/>
      <c r="B67" s="70"/>
      <c r="C67" s="61" t="s">
        <v>197</v>
      </c>
      <c r="D67" s="94">
        <v>30000</v>
      </c>
      <c r="E67" s="102">
        <f t="shared" si="3"/>
        <v>0</v>
      </c>
      <c r="F67" s="153">
        <v>0</v>
      </c>
      <c r="G67" s="153">
        <v>0</v>
      </c>
      <c r="H67" s="153">
        <v>0</v>
      </c>
      <c r="I67" s="153">
        <v>0</v>
      </c>
      <c r="J67" s="153">
        <v>0</v>
      </c>
      <c r="K67" s="170">
        <v>0</v>
      </c>
    </row>
    <row r="68" spans="1:11">
      <c r="A68" s="53"/>
      <c r="B68" s="54" t="s">
        <v>198</v>
      </c>
      <c r="C68" s="54"/>
      <c r="D68" s="143">
        <v>0</v>
      </c>
      <c r="E68" s="154">
        <f>SUM(F68:K68)</f>
        <v>0</v>
      </c>
      <c r="F68" s="157">
        <v>0</v>
      </c>
      <c r="G68" s="139">
        <v>0</v>
      </c>
      <c r="H68" s="139">
        <v>0</v>
      </c>
      <c r="I68" s="139">
        <v>0</v>
      </c>
      <c r="J68" s="139">
        <v>0</v>
      </c>
      <c r="K68" s="140">
        <v>0</v>
      </c>
    </row>
    <row r="69" spans="1:11">
      <c r="A69" s="53"/>
      <c r="B69" s="54"/>
      <c r="C69" s="136" t="s">
        <v>199</v>
      </c>
      <c r="D69" s="245"/>
      <c r="E69" s="101">
        <f>SUM(F69:K69)</f>
        <v>0</v>
      </c>
      <c r="F69" s="158">
        <v>0</v>
      </c>
      <c r="G69" s="159">
        <v>0</v>
      </c>
      <c r="H69" s="159">
        <v>0</v>
      </c>
      <c r="I69" s="159">
        <v>0</v>
      </c>
      <c r="J69" s="159">
        <v>0</v>
      </c>
      <c r="K69" s="93">
        <v>0</v>
      </c>
    </row>
    <row r="70" spans="1:11">
      <c r="A70" s="71"/>
      <c r="B70" s="54"/>
      <c r="C70" s="61" t="s">
        <v>76</v>
      </c>
      <c r="D70" s="238">
        <v>0</v>
      </c>
      <c r="E70" s="105">
        <f>SUM(F70:K70)</f>
        <v>0</v>
      </c>
      <c r="F70" s="95">
        <v>0</v>
      </c>
      <c r="G70" s="72">
        <v>0</v>
      </c>
      <c r="H70" s="72">
        <v>0</v>
      </c>
      <c r="I70" s="72">
        <v>0</v>
      </c>
      <c r="J70" s="72">
        <v>0</v>
      </c>
      <c r="K70" s="94">
        <v>0</v>
      </c>
    </row>
    <row r="71" spans="1:11">
      <c r="A71" s="145" t="s">
        <v>200</v>
      </c>
      <c r="B71" s="137"/>
      <c r="C71" s="137"/>
      <c r="D71" s="143">
        <f>D23+D44+D68</f>
        <v>10340276</v>
      </c>
      <c r="E71" s="123">
        <f>E23+E44+E68</f>
        <v>7346713</v>
      </c>
      <c r="F71" s="157">
        <f>F23+F44+F68</f>
        <v>1987965</v>
      </c>
      <c r="G71" s="139">
        <f>G30</f>
        <v>0</v>
      </c>
      <c r="H71" s="139">
        <f>H23+H44+H68</f>
        <v>1476880</v>
      </c>
      <c r="I71" s="139">
        <f>I23+I44+I68</f>
        <v>1346512</v>
      </c>
      <c r="J71" s="139">
        <f>J23+J44+J68</f>
        <v>67500</v>
      </c>
      <c r="K71" s="140">
        <f>K23+K44+K68</f>
        <v>2467805</v>
      </c>
    </row>
    <row r="72" spans="1:11">
      <c r="A72" s="145" t="s">
        <v>201</v>
      </c>
      <c r="B72" s="137"/>
      <c r="C72" s="137"/>
      <c r="D72" s="143">
        <f t="shared" ref="D72:K72" si="4">D20-D71</f>
        <v>-122455</v>
      </c>
      <c r="E72" s="154">
        <f t="shared" si="4"/>
        <v>-902120</v>
      </c>
      <c r="F72" s="160">
        <f t="shared" si="4"/>
        <v>-161098</v>
      </c>
      <c r="G72" s="143">
        <f t="shared" si="4"/>
        <v>0</v>
      </c>
      <c r="H72" s="143">
        <f t="shared" si="4"/>
        <v>-53222</v>
      </c>
      <c r="I72" s="143">
        <f t="shared" si="4"/>
        <v>-62066</v>
      </c>
      <c r="J72" s="143">
        <f t="shared" si="4"/>
        <v>-67500</v>
      </c>
      <c r="K72" s="140">
        <f t="shared" si="4"/>
        <v>-558183</v>
      </c>
    </row>
    <row r="73" spans="1:11" ht="14.25" thickBot="1">
      <c r="A73" s="149" t="s">
        <v>202</v>
      </c>
      <c r="B73" s="161"/>
      <c r="C73" s="73"/>
      <c r="D73" s="246">
        <f t="shared" ref="D73:K73" si="5">D22-D71</f>
        <v>4332384</v>
      </c>
      <c r="E73" s="162">
        <f t="shared" si="5"/>
        <v>3552719</v>
      </c>
      <c r="F73" s="163">
        <f t="shared" si="5"/>
        <v>-161098</v>
      </c>
      <c r="G73" s="164">
        <f t="shared" si="5"/>
        <v>0</v>
      </c>
      <c r="H73" s="164">
        <f t="shared" si="5"/>
        <v>-53222</v>
      </c>
      <c r="I73" s="164">
        <f t="shared" si="5"/>
        <v>-62066</v>
      </c>
      <c r="J73" s="164">
        <f t="shared" si="5"/>
        <v>-67500</v>
      </c>
      <c r="K73" s="165">
        <f t="shared" si="5"/>
        <v>-558183</v>
      </c>
    </row>
  </sheetData>
  <mergeCells count="1">
    <mergeCell ref="A1:C1"/>
  </mergeCells>
  <phoneticPr fontId="4"/>
  <pageMargins left="0.7" right="0.7" top="0.75" bottom="0.75" header="0.3" footer="0.3"/>
  <pageSetup paperSize="9" scale="70" orientation="portrait" r:id="rId1"/>
  <headerFooter>
    <oddHeader xml:space="preserve">&amp;R認定NPO法人国際子ども権利センター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貸借対照表</vt:lpstr>
      <vt:lpstr>財産目録</vt:lpstr>
      <vt:lpstr>活動計算書</vt:lpstr>
      <vt:lpstr>部門別活動計算書案</vt:lpstr>
      <vt:lpstr>貸借対照表!Print_Area</vt:lpstr>
      <vt:lpstr>活動計算書!Print_Titles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yokokws</dc:creator>
  <cp:lastModifiedBy>C-Rights1705</cp:lastModifiedBy>
  <cp:lastPrinted>2020-07-31T04:58:07Z</cp:lastPrinted>
  <dcterms:created xsi:type="dcterms:W3CDTF">2017-04-30T12:15:15Z</dcterms:created>
  <dcterms:modified xsi:type="dcterms:W3CDTF">2020-07-31T04:59:46Z</dcterms:modified>
</cp:coreProperties>
</file>