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■■■□管理\◎　経理・総務　◎\★決算関係一式\令和2年度(R.2.9.1～R3.8.31)決算関係書類\第2号議案　令和3年度事業計画および予算\"/>
    </mc:Choice>
  </mc:AlternateContent>
  <xr:revisionPtr revIDLastSave="0" documentId="13_ncr:1_{F066B394-583D-4BE0-8640-BF87AF608F96}" xr6:coauthVersionLast="47" xr6:coauthVersionMax="47" xr10:uidLastSave="{00000000-0000-0000-0000-000000000000}"/>
  <bookViews>
    <workbookView xWindow="-120" yWindow="-120" windowWidth="20730" windowHeight="11160" activeTab="1" xr2:uid="{656942FA-AD12-445B-8C1B-FE06600A1A28}"/>
  </bookViews>
  <sheets>
    <sheet name="Sheet1" sheetId="1" r:id="rId1"/>
    <sheet name="R3予算" sheetId="2" r:id="rId2"/>
  </sheets>
  <externalReferences>
    <externalReference r:id="rId3"/>
  </externalReferences>
  <definedNames>
    <definedName name="_xlnm.Print_Area" localSheetId="1">'R3予算'!$A$1:$I$120</definedName>
    <definedName name="_xlnm.Print_Area" localSheetId="0">Sheet1!$A$1:$I$122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2" l="1"/>
  <c r="G117" i="2" l="1"/>
  <c r="G96" i="2"/>
  <c r="I93" i="2"/>
  <c r="I94" i="2"/>
  <c r="I95" i="2"/>
  <c r="I92" i="2"/>
  <c r="G60" i="2"/>
  <c r="I59" i="2"/>
  <c r="I58" i="2"/>
  <c r="I57" i="2"/>
  <c r="I56" i="2"/>
  <c r="G118" i="2" l="1"/>
  <c r="I96" i="2"/>
  <c r="I60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98" i="2"/>
  <c r="H88" i="2"/>
  <c r="H89" i="2" s="1"/>
  <c r="H119" i="2" s="1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63" i="2"/>
  <c r="I62" i="2"/>
  <c r="G88" i="2"/>
  <c r="G89" i="2" s="1"/>
  <c r="G119" i="2" l="1"/>
  <c r="I117" i="2"/>
  <c r="I118" i="2" s="1"/>
  <c r="I88" i="2"/>
  <c r="I89" i="2" s="1"/>
  <c r="I119" i="2" l="1"/>
  <c r="I50" i="2"/>
  <c r="G51" i="2"/>
  <c r="G120" i="2" s="1"/>
  <c r="H51" i="2"/>
  <c r="H120" i="2" s="1"/>
  <c r="I38" i="2" l="1"/>
  <c r="I44" i="2"/>
  <c r="I46" i="2"/>
  <c r="I24" i="2"/>
  <c r="I10" i="2"/>
  <c r="G61" i="1"/>
  <c r="I54" i="1"/>
  <c r="I51" i="2" l="1"/>
  <c r="I120" i="2" s="1"/>
  <c r="I128" i="1"/>
  <c r="I116" i="1" l="1"/>
  <c r="I47" i="1" l="1"/>
  <c r="I121" i="1" l="1"/>
  <c r="I97" i="1" l="1"/>
  <c r="I94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71" i="1"/>
  <c r="I67" i="1"/>
  <c r="I68" i="1"/>
  <c r="I26" i="1" l="1"/>
  <c r="G69" i="1" l="1"/>
  <c r="G117" i="1" l="1"/>
  <c r="G98" i="1" l="1"/>
  <c r="G118" i="1" s="1"/>
  <c r="I69" i="1" l="1"/>
  <c r="J69" i="1" s="1"/>
  <c r="I15" i="1"/>
  <c r="I10" i="1" l="1"/>
  <c r="I120" i="1" l="1"/>
  <c r="H117" i="1"/>
  <c r="E116" i="1"/>
  <c r="I115" i="1"/>
  <c r="I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E106" i="1"/>
  <c r="I105" i="1"/>
  <c r="E105" i="1"/>
  <c r="I104" i="1"/>
  <c r="E104" i="1"/>
  <c r="I103" i="1"/>
  <c r="E103" i="1"/>
  <c r="I101" i="1"/>
  <c r="E101" i="1"/>
  <c r="I100" i="1"/>
  <c r="E100" i="1"/>
  <c r="H98" i="1"/>
  <c r="E97" i="1"/>
  <c r="E96" i="1"/>
  <c r="E95" i="1"/>
  <c r="E94" i="1"/>
  <c r="H90" i="1"/>
  <c r="G90" i="1"/>
  <c r="E89" i="1"/>
  <c r="E87" i="1"/>
  <c r="E86" i="1"/>
  <c r="E84" i="1"/>
  <c r="E83" i="1"/>
  <c r="E81" i="1"/>
  <c r="E80" i="1"/>
  <c r="E79" i="1"/>
  <c r="E77" i="1"/>
  <c r="E76" i="1"/>
  <c r="E74" i="1"/>
  <c r="E73" i="1"/>
  <c r="H69" i="1"/>
  <c r="E68" i="1"/>
  <c r="E67" i="1"/>
  <c r="E66" i="1"/>
  <c r="E65" i="1"/>
  <c r="H61" i="1"/>
  <c r="D59" i="1"/>
  <c r="D52" i="1"/>
  <c r="D51" i="1"/>
  <c r="I42" i="1"/>
  <c r="I41" i="1"/>
  <c r="I40" i="1"/>
  <c r="I61" i="1" l="1"/>
  <c r="H118" i="1"/>
  <c r="I117" i="1"/>
  <c r="G91" i="1"/>
  <c r="G122" i="1" s="1"/>
  <c r="H91" i="1"/>
  <c r="I98" i="1"/>
  <c r="J98" i="1" s="1"/>
  <c r="I90" i="1"/>
  <c r="H122" i="1" l="1"/>
  <c r="I118" i="1"/>
  <c r="I91" i="1"/>
  <c r="I122" i="1" l="1"/>
  <c r="J122" i="1" s="1"/>
</calcChain>
</file>

<file path=xl/sharedStrings.xml><?xml version="1.0" encoding="utf-8"?>
<sst xmlns="http://schemas.openxmlformats.org/spreadsheetml/2006/main" count="245" uniqueCount="150">
  <si>
    <t>　特定非営利活動法人　日本レスキュー協会</t>
    <rPh sb="1" eb="3">
      <t>トクテイ</t>
    </rPh>
    <rPh sb="3" eb="6">
      <t>ヒエイリ</t>
    </rPh>
    <rPh sb="6" eb="8">
      <t>カツドウ</t>
    </rPh>
    <rPh sb="8" eb="10">
      <t>ホウジン</t>
    </rPh>
    <rPh sb="11" eb="13">
      <t>ニホン</t>
    </rPh>
    <rPh sb="18" eb="20">
      <t>キョウカイ</t>
    </rPh>
    <phoneticPr fontId="4"/>
  </si>
  <si>
    <t>　　　(単位:円)</t>
    <rPh sb="4" eb="6">
      <t>タンイ</t>
    </rPh>
    <rPh sb="7" eb="8">
      <t>エン</t>
    </rPh>
    <phoneticPr fontId="4"/>
  </si>
  <si>
    <t>科　　　目</t>
    <rPh sb="0" eb="1">
      <t>カ</t>
    </rPh>
    <rPh sb="4" eb="5">
      <t>メ</t>
    </rPh>
    <phoneticPr fontId="4"/>
  </si>
  <si>
    <t>特定非営利活動にかかる事業</t>
    <rPh sb="0" eb="2">
      <t>トクテイ</t>
    </rPh>
    <rPh sb="3" eb="5">
      <t>エイリ</t>
    </rPh>
    <rPh sb="5" eb="7">
      <t>カツドウ</t>
    </rPh>
    <rPh sb="11" eb="13">
      <t>ジギョウ</t>
    </rPh>
    <phoneticPr fontId="4"/>
  </si>
  <si>
    <t>その他の事業</t>
    <rPh sb="2" eb="3">
      <t>タ</t>
    </rPh>
    <rPh sb="4" eb="6">
      <t>ジギョウ</t>
    </rPh>
    <phoneticPr fontId="4"/>
  </si>
  <si>
    <t>合　　計</t>
    <rPh sb="0" eb="1">
      <t>ゴウ</t>
    </rPh>
    <rPh sb="3" eb="4">
      <t>ケイ</t>
    </rPh>
    <phoneticPr fontId="4"/>
  </si>
  <si>
    <t>Ⅰ 経常収益</t>
    <rPh sb="2" eb="4">
      <t>ケイジョウ</t>
    </rPh>
    <rPh sb="4" eb="6">
      <t>シュウエキ</t>
    </rPh>
    <phoneticPr fontId="4"/>
  </si>
  <si>
    <t>1.会費収入</t>
    <rPh sb="2" eb="4">
      <t>カイヒ</t>
    </rPh>
    <rPh sb="4" eb="6">
      <t>シュウニュウ</t>
    </rPh>
    <phoneticPr fontId="4"/>
  </si>
  <si>
    <t>正会員会費収入</t>
    <rPh sb="0" eb="1">
      <t>セイ</t>
    </rPh>
    <rPh sb="1" eb="3">
      <t>カイイン</t>
    </rPh>
    <rPh sb="3" eb="5">
      <t>カイヒ</t>
    </rPh>
    <rPh sb="5" eb="7">
      <t>シュウニュウ</t>
    </rPh>
    <phoneticPr fontId="4"/>
  </si>
  <si>
    <t>賛助会費収入</t>
    <rPh sb="0" eb="2">
      <t>サンジョ</t>
    </rPh>
    <rPh sb="2" eb="4">
      <t>カイヒ</t>
    </rPh>
    <rPh sb="4" eb="6">
      <t>シュウニュウ</t>
    </rPh>
    <phoneticPr fontId="4"/>
  </si>
  <si>
    <t>法人会費収入</t>
    <rPh sb="0" eb="2">
      <t>ホウジン</t>
    </rPh>
    <rPh sb="2" eb="4">
      <t>カイヒ</t>
    </rPh>
    <rPh sb="4" eb="6">
      <t>シュウニュウ</t>
    </rPh>
    <phoneticPr fontId="4"/>
  </si>
  <si>
    <t>ドッグスポンサー会費収入</t>
    <rPh sb="8" eb="10">
      <t>カイヒ</t>
    </rPh>
    <rPh sb="10" eb="12">
      <t>シュウニュウ</t>
    </rPh>
    <phoneticPr fontId="4"/>
  </si>
  <si>
    <t>2.寄付金収入</t>
    <rPh sb="2" eb="5">
      <t>キフキン</t>
    </rPh>
    <rPh sb="5" eb="7">
      <t>シュウニュウ</t>
    </rPh>
    <phoneticPr fontId="4"/>
  </si>
  <si>
    <t>災害救助犬支援</t>
    <rPh sb="0" eb="2">
      <t>サイガイ</t>
    </rPh>
    <rPh sb="2" eb="4">
      <t>キュウジョ</t>
    </rPh>
    <rPh sb="4" eb="5">
      <t>ケン</t>
    </rPh>
    <rPh sb="5" eb="7">
      <t>シエン</t>
    </rPh>
    <phoneticPr fontId="4"/>
  </si>
  <si>
    <t>セラピー犬育成基金</t>
    <rPh sb="4" eb="5">
      <t>ケン</t>
    </rPh>
    <rPh sb="5" eb="7">
      <t>イクセイ</t>
    </rPh>
    <rPh sb="7" eb="9">
      <t>キキン</t>
    </rPh>
    <phoneticPr fontId="4"/>
  </si>
  <si>
    <t>医療費基金</t>
    <rPh sb="0" eb="3">
      <t>イリョウヒ</t>
    </rPh>
    <rPh sb="3" eb="5">
      <t>キキン</t>
    </rPh>
    <phoneticPr fontId="4"/>
  </si>
  <si>
    <t>動物福祉収入</t>
    <rPh sb="2" eb="4">
      <t>フクシ</t>
    </rPh>
    <rPh sb="4" eb="6">
      <t>シュウニュウ</t>
    </rPh>
    <phoneticPr fontId="4"/>
  </si>
  <si>
    <t>街頭募金収入</t>
  </si>
  <si>
    <t>募金箱収入</t>
    <phoneticPr fontId="4"/>
  </si>
  <si>
    <t>現物寄付金</t>
    <rPh sb="0" eb="2">
      <t>ゲンブツ</t>
    </rPh>
    <rPh sb="2" eb="5">
      <t>キフキン</t>
    </rPh>
    <phoneticPr fontId="4"/>
  </si>
  <si>
    <t>ふるさと納税交付金</t>
    <rPh sb="4" eb="6">
      <t>ノウゼイ</t>
    </rPh>
    <rPh sb="6" eb="9">
      <t>コウフキン</t>
    </rPh>
    <phoneticPr fontId="4"/>
  </si>
  <si>
    <t>遺贈</t>
    <rPh sb="0" eb="2">
      <t>イゾウ</t>
    </rPh>
    <phoneticPr fontId="4"/>
  </si>
  <si>
    <t>その他寄附金収入</t>
    <rPh sb="2" eb="3">
      <t>タ</t>
    </rPh>
    <rPh sb="3" eb="6">
      <t>キフキン</t>
    </rPh>
    <phoneticPr fontId="4"/>
  </si>
  <si>
    <t>3.助成金収入</t>
    <rPh sb="2" eb="5">
      <t>ジョセイキン</t>
    </rPh>
    <rPh sb="5" eb="7">
      <t>シュウニュウ</t>
    </rPh>
    <phoneticPr fontId="4"/>
  </si>
  <si>
    <t>赤い羽根共同募金</t>
    <rPh sb="0" eb="1">
      <t>アカ</t>
    </rPh>
    <rPh sb="2" eb="4">
      <t>ハネ</t>
    </rPh>
    <rPh sb="4" eb="6">
      <t>キョウドウ</t>
    </rPh>
    <rPh sb="6" eb="8">
      <t>ボキン</t>
    </rPh>
    <phoneticPr fontId="4"/>
  </si>
  <si>
    <t>ドナルド・マクドナルドハウス財団</t>
    <rPh sb="14" eb="16">
      <t>ザイダン</t>
    </rPh>
    <phoneticPr fontId="4"/>
  </si>
  <si>
    <t>尼信地域振興財団</t>
    <rPh sb="0" eb="2">
      <t>アマシン</t>
    </rPh>
    <rPh sb="2" eb="4">
      <t>チイキ</t>
    </rPh>
    <rPh sb="4" eb="6">
      <t>シンコウ</t>
    </rPh>
    <rPh sb="6" eb="8">
      <t>ザイダン</t>
    </rPh>
    <phoneticPr fontId="4"/>
  </si>
  <si>
    <t>神戸マラソン</t>
    <rPh sb="0" eb="2">
      <t>コウベ</t>
    </rPh>
    <phoneticPr fontId="4"/>
  </si>
  <si>
    <t>連合　愛のカンパ</t>
    <rPh sb="0" eb="2">
      <t>レンゴウ</t>
    </rPh>
    <rPh sb="3" eb="4">
      <t>アイ</t>
    </rPh>
    <phoneticPr fontId="4"/>
  </si>
  <si>
    <t>ＩＴ導入補助金</t>
    <rPh sb="2" eb="4">
      <t>ドウニュウ</t>
    </rPh>
    <rPh sb="4" eb="7">
      <t>ホジョキン</t>
    </rPh>
    <phoneticPr fontId="4"/>
  </si>
  <si>
    <t>一般財団法人皓養社</t>
    <rPh sb="0" eb="2">
      <t>イッパン</t>
    </rPh>
    <rPh sb="2" eb="4">
      <t>ザイダン</t>
    </rPh>
    <rPh sb="4" eb="6">
      <t>ホウジン</t>
    </rPh>
    <rPh sb="6" eb="7">
      <t>ヒロシ</t>
    </rPh>
    <rPh sb="7" eb="8">
      <t>ヨウ</t>
    </rPh>
    <rPh sb="8" eb="9">
      <t>シャ</t>
    </rPh>
    <phoneticPr fontId="4"/>
  </si>
  <si>
    <t>一般財団法人大井伊助積善会</t>
    <rPh sb="0" eb="2">
      <t>イッパン</t>
    </rPh>
    <rPh sb="2" eb="4">
      <t>ザイダン</t>
    </rPh>
    <rPh sb="4" eb="6">
      <t>ホウジン</t>
    </rPh>
    <rPh sb="6" eb="8">
      <t>オオイ</t>
    </rPh>
    <rPh sb="8" eb="10">
      <t>イスケ</t>
    </rPh>
    <rPh sb="10" eb="12">
      <t>セキゼン</t>
    </rPh>
    <rPh sb="12" eb="13">
      <t>カイ</t>
    </rPh>
    <phoneticPr fontId="4"/>
  </si>
  <si>
    <t>積水ハウス</t>
    <rPh sb="0" eb="2">
      <t>セキスイ</t>
    </rPh>
    <phoneticPr fontId="4"/>
  </si>
  <si>
    <t>大東建託</t>
    <rPh sb="0" eb="2">
      <t>ダイトウ</t>
    </rPh>
    <rPh sb="2" eb="4">
      <t>ケンタク</t>
    </rPh>
    <phoneticPr fontId="4"/>
  </si>
  <si>
    <t>4.事業収入</t>
    <rPh sb="2" eb="4">
      <t>ジギョウ</t>
    </rPh>
    <rPh sb="4" eb="6">
      <t>シュウニュウ</t>
    </rPh>
    <phoneticPr fontId="4"/>
  </si>
  <si>
    <t>災害救助犬事業収入</t>
    <rPh sb="0" eb="2">
      <t>サイガイ</t>
    </rPh>
    <rPh sb="2" eb="5">
      <t>キュウジョケン</t>
    </rPh>
    <rPh sb="5" eb="7">
      <t>ジギョウ</t>
    </rPh>
    <rPh sb="7" eb="9">
      <t>シュウニュウ</t>
    </rPh>
    <phoneticPr fontId="4"/>
  </si>
  <si>
    <t>セラピードック事業収入</t>
    <rPh sb="7" eb="9">
      <t>ジギョウ</t>
    </rPh>
    <rPh sb="9" eb="11">
      <t>シュウニュウ</t>
    </rPh>
    <phoneticPr fontId="4"/>
  </si>
  <si>
    <t>動物福祉事業収入</t>
    <rPh sb="0" eb="2">
      <t>ドウブツ</t>
    </rPh>
    <rPh sb="2" eb="4">
      <t>フクシ</t>
    </rPh>
    <rPh sb="4" eb="6">
      <t>ジギョウ</t>
    </rPh>
    <rPh sb="6" eb="8">
      <t>シュウニュウ</t>
    </rPh>
    <phoneticPr fontId="4"/>
  </si>
  <si>
    <t>5.その他の収益</t>
    <rPh sb="4" eb="5">
      <t>タ</t>
    </rPh>
    <rPh sb="6" eb="8">
      <t>シュウエキ</t>
    </rPh>
    <phoneticPr fontId="4"/>
  </si>
  <si>
    <t>　 経常収益　計</t>
    <rPh sb="2" eb="4">
      <t>ケイジョウ</t>
    </rPh>
    <rPh sb="4" eb="6">
      <t>シュウエキ</t>
    </rPh>
    <rPh sb="7" eb="8">
      <t>ケイ</t>
    </rPh>
    <phoneticPr fontId="4"/>
  </si>
  <si>
    <t>Ⅱ 経常費用</t>
    <rPh sb="2" eb="4">
      <t>ケイジョウ</t>
    </rPh>
    <rPh sb="4" eb="6">
      <t>ヒヨウ</t>
    </rPh>
    <phoneticPr fontId="4"/>
  </si>
  <si>
    <t>1.事業費</t>
    <rPh sb="2" eb="5">
      <t>ジギョウヒ</t>
    </rPh>
    <phoneticPr fontId="4"/>
  </si>
  <si>
    <t>(1)人件費</t>
    <rPh sb="3" eb="6">
      <t>ジンケンヒ</t>
    </rPh>
    <phoneticPr fontId="4"/>
  </si>
  <si>
    <t>　 人件費計</t>
    <rPh sb="2" eb="5">
      <t>ジンケンヒ</t>
    </rPh>
    <rPh sb="5" eb="6">
      <t>ケイ</t>
    </rPh>
    <phoneticPr fontId="4"/>
  </si>
  <si>
    <t>(2)その他経費</t>
    <rPh sb="5" eb="6">
      <t>タ</t>
    </rPh>
    <rPh sb="6" eb="8">
      <t>ケイヒ</t>
    </rPh>
    <phoneticPr fontId="4"/>
  </si>
  <si>
    <t>物販売上原価</t>
    <rPh sb="0" eb="2">
      <t>ブッパン</t>
    </rPh>
    <rPh sb="2" eb="4">
      <t>ウリアゲ</t>
    </rPh>
    <rPh sb="4" eb="6">
      <t>ゲンカ</t>
    </rPh>
    <phoneticPr fontId="4"/>
  </si>
  <si>
    <t>ふるさと納税返礼品</t>
    <rPh sb="4" eb="6">
      <t>ノウゼイ</t>
    </rPh>
    <rPh sb="6" eb="8">
      <t>ヘンレイ</t>
    </rPh>
    <rPh sb="8" eb="9">
      <t>ヒン</t>
    </rPh>
    <phoneticPr fontId="4"/>
  </si>
  <si>
    <t>交際費</t>
    <rPh sb="0" eb="3">
      <t>コウサイヒ</t>
    </rPh>
    <phoneticPr fontId="4"/>
  </si>
  <si>
    <t>保険料</t>
    <phoneticPr fontId="4"/>
  </si>
  <si>
    <t>広告宣伝費</t>
    <rPh sb="0" eb="5">
      <t>コウコクセンデンヒ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</si>
  <si>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</si>
  <si>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新聞図書費</t>
    <phoneticPr fontId="4"/>
  </si>
  <si>
    <t xml:space="preserve"> 　その他経費計</t>
    <rPh sb="4" eb="5">
      <t>タ</t>
    </rPh>
    <rPh sb="5" eb="7">
      <t>ケイヒ</t>
    </rPh>
    <rPh sb="7" eb="8">
      <t>ケイ</t>
    </rPh>
    <phoneticPr fontId="4"/>
  </si>
  <si>
    <t>　 事業費計</t>
    <rPh sb="2" eb="5">
      <t>ジギョウヒ</t>
    </rPh>
    <rPh sb="5" eb="6">
      <t>ケイ</t>
    </rPh>
    <phoneticPr fontId="4"/>
  </si>
  <si>
    <t>2.管理費</t>
    <rPh sb="2" eb="5">
      <t>カンリヒ</t>
    </rPh>
    <phoneticPr fontId="4"/>
  </si>
  <si>
    <t>交際費</t>
    <rPh sb="0" eb="2">
      <t>コウサイ</t>
    </rPh>
    <rPh sb="2" eb="3">
      <t>ヒ</t>
    </rPh>
    <phoneticPr fontId="4"/>
  </si>
  <si>
    <t>事務用品費</t>
    <rPh sb="0" eb="3">
      <t>ジムヨウ</t>
    </rPh>
    <rPh sb="3" eb="4">
      <t>ヒン</t>
    </rPh>
    <rPh sb="4" eb="5">
      <t>ヒ</t>
    </rPh>
    <phoneticPr fontId="4"/>
  </si>
  <si>
    <t>リース料</t>
    <rPh sb="3" eb="4">
      <t>リョウ</t>
    </rPh>
    <phoneticPr fontId="4"/>
  </si>
  <si>
    <t xml:space="preserve"> 　管理費計</t>
    <rPh sb="2" eb="5">
      <t>カンリヒ</t>
    </rPh>
    <rPh sb="5" eb="6">
      <t>ケイ</t>
    </rPh>
    <phoneticPr fontId="4"/>
  </si>
  <si>
    <t>3.その他費用</t>
    <rPh sb="4" eb="5">
      <t>タ</t>
    </rPh>
    <rPh sb="5" eb="7">
      <t>ヒヨウ</t>
    </rPh>
    <phoneticPr fontId="4"/>
  </si>
  <si>
    <t>雑損失</t>
    <rPh sb="0" eb="1">
      <t>ザツ</t>
    </rPh>
    <rPh sb="1" eb="3">
      <t>ソンシツ</t>
    </rPh>
    <phoneticPr fontId="4"/>
  </si>
  <si>
    <t xml:space="preserve"> 　経常費用計</t>
    <rPh sb="2" eb="4">
      <t>ケイジョウ</t>
    </rPh>
    <rPh sb="4" eb="6">
      <t>ヒヨウ</t>
    </rPh>
    <rPh sb="6" eb="7">
      <t>ケイ</t>
    </rPh>
    <phoneticPr fontId="4"/>
  </si>
  <si>
    <t>佐賀未来創造基金</t>
    <rPh sb="0" eb="6">
      <t>サガミライソウゾウ</t>
    </rPh>
    <rPh sb="6" eb="8">
      <t>キキン</t>
    </rPh>
    <phoneticPr fontId="3"/>
  </si>
  <si>
    <t>佐賀災害支援プラットフォーム</t>
    <rPh sb="0" eb="6">
      <t>サガサイガイシエン</t>
    </rPh>
    <phoneticPr fontId="3"/>
  </si>
  <si>
    <t>ベネッセ</t>
    <phoneticPr fontId="4"/>
  </si>
  <si>
    <t>※</t>
    <phoneticPr fontId="3"/>
  </si>
  <si>
    <t>エクセレント大賞</t>
    <rPh sb="6" eb="8">
      <t>タイショウ</t>
    </rPh>
    <phoneticPr fontId="3"/>
  </si>
  <si>
    <t>郵便</t>
    <rPh sb="0" eb="2">
      <t>ユウビン</t>
    </rPh>
    <phoneticPr fontId="3"/>
  </si>
  <si>
    <t>新規事業費（人件費以外、詳細別添）</t>
    <rPh sb="0" eb="2">
      <t>シンキ</t>
    </rPh>
    <rPh sb="2" eb="4">
      <t>ジギョウ</t>
    </rPh>
    <rPh sb="4" eb="5">
      <t>ヒ</t>
    </rPh>
    <rPh sb="6" eb="9">
      <t>ジンケンヒ</t>
    </rPh>
    <rPh sb="9" eb="11">
      <t>イガイ</t>
    </rPh>
    <rPh sb="12" eb="14">
      <t>ショウサイ</t>
    </rPh>
    <rPh sb="14" eb="16">
      <t>ベッテン</t>
    </rPh>
    <phoneticPr fontId="3"/>
  </si>
  <si>
    <t>令和2年度事業予算書　</t>
    <rPh sb="0" eb="2">
      <t>レイワ</t>
    </rPh>
    <rPh sb="3" eb="5">
      <t>ネンド</t>
    </rPh>
    <rPh sb="4" eb="5">
      <t>ド</t>
    </rPh>
    <rPh sb="5" eb="7">
      <t>ジギョウ</t>
    </rPh>
    <rPh sb="7" eb="10">
      <t>ヨサンショ</t>
    </rPh>
    <phoneticPr fontId="4"/>
  </si>
  <si>
    <t>令和2年 9月 1日 から 令和3年 8月31日 まで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4" eb="16">
      <t>レイワ</t>
    </rPh>
    <rPh sb="17" eb="18">
      <t>ネン</t>
    </rPh>
    <rPh sb="20" eb="21">
      <t>ツキ</t>
    </rPh>
    <rPh sb="23" eb="24">
      <t>ヒ</t>
    </rPh>
    <phoneticPr fontId="4"/>
  </si>
  <si>
    <t>READY FOR</t>
    <phoneticPr fontId="3"/>
  </si>
  <si>
    <t>持続化給付金</t>
    <rPh sb="0" eb="2">
      <t>ジゾク</t>
    </rPh>
    <rPh sb="2" eb="3">
      <t>カ</t>
    </rPh>
    <rPh sb="3" eb="6">
      <t>キュウフキン</t>
    </rPh>
    <phoneticPr fontId="3"/>
  </si>
  <si>
    <t>（真如苑、税理士組合、ウツボ等含む）</t>
    <rPh sb="1" eb="3">
      <t>シンニョ</t>
    </rPh>
    <rPh sb="3" eb="4">
      <t>エン</t>
    </rPh>
    <rPh sb="5" eb="8">
      <t>ゼイリシ</t>
    </rPh>
    <rPh sb="8" eb="10">
      <t>クミアイ</t>
    </rPh>
    <rPh sb="14" eb="15">
      <t>トウ</t>
    </rPh>
    <rPh sb="15" eb="16">
      <t>フク</t>
    </rPh>
    <phoneticPr fontId="3"/>
  </si>
  <si>
    <t>実際の収入は前期繰越額を引いた</t>
    <rPh sb="0" eb="2">
      <t>ジッサイ</t>
    </rPh>
    <rPh sb="3" eb="5">
      <t>シュウニュウ</t>
    </rPh>
    <rPh sb="6" eb="8">
      <t>ゼンキ</t>
    </rPh>
    <rPh sb="8" eb="10">
      <t>クリコシ</t>
    </rPh>
    <rPh sb="10" eb="11">
      <t>ガク</t>
    </rPh>
    <rPh sb="12" eb="13">
      <t>ヒ</t>
    </rPh>
    <phoneticPr fontId="3"/>
  </si>
  <si>
    <t>委託収入（SPF事務局）</t>
    <rPh sb="0" eb="2">
      <t>イタク</t>
    </rPh>
    <rPh sb="2" eb="4">
      <t>シュウニュウ</t>
    </rPh>
    <rPh sb="8" eb="10">
      <t>ジム</t>
    </rPh>
    <rPh sb="10" eb="11">
      <t>キョク</t>
    </rPh>
    <phoneticPr fontId="3"/>
  </si>
  <si>
    <t>佐賀新規事業他</t>
    <rPh sb="0" eb="2">
      <t>サガ</t>
    </rPh>
    <rPh sb="2" eb="4">
      <t>シンキ</t>
    </rPh>
    <rPh sb="4" eb="6">
      <t>ジギョウ</t>
    </rPh>
    <rPh sb="6" eb="7">
      <t>ホカ</t>
    </rPh>
    <phoneticPr fontId="3"/>
  </si>
  <si>
    <t>yahooレスキュー</t>
    <phoneticPr fontId="3"/>
  </si>
  <si>
    <t>佐賀とハウスを計上</t>
    <rPh sb="0" eb="2">
      <t>サガ</t>
    </rPh>
    <rPh sb="7" eb="9">
      <t>ケイジョウ</t>
    </rPh>
    <phoneticPr fontId="3"/>
  </si>
  <si>
    <t>広告収入（広報誌）</t>
    <rPh sb="0" eb="2">
      <t>コウコク</t>
    </rPh>
    <rPh sb="2" eb="4">
      <t>シュウニュウ</t>
    </rPh>
    <rPh sb="5" eb="8">
      <t>コウホウシ</t>
    </rPh>
    <phoneticPr fontId="3"/>
  </si>
  <si>
    <t>広告収入（博報堂）</t>
    <rPh sb="0" eb="2">
      <t>コウコク</t>
    </rPh>
    <rPh sb="2" eb="4">
      <t>シュウニュウ</t>
    </rPh>
    <rPh sb="5" eb="8">
      <t>ハクホウドウ</t>
    </rPh>
    <phoneticPr fontId="3"/>
  </si>
  <si>
    <t>R2計上済み</t>
    <rPh sb="2" eb="4">
      <t>ケイジョウ</t>
    </rPh>
    <rPh sb="4" eb="5">
      <t>ズ</t>
    </rPh>
    <phoneticPr fontId="3"/>
  </si>
  <si>
    <t>給与、手当、賞与</t>
    <rPh sb="0" eb="2">
      <t>キュウヨ</t>
    </rPh>
    <rPh sb="3" eb="5">
      <t>テアテ</t>
    </rPh>
    <rPh sb="6" eb="8">
      <t>ショウヨ</t>
    </rPh>
    <phoneticPr fontId="3"/>
  </si>
  <si>
    <t>ハチドリ電力</t>
    <rPh sb="4" eb="6">
      <t>デンリョク</t>
    </rPh>
    <phoneticPr fontId="3"/>
  </si>
  <si>
    <t>イベント開催9回/年　222,222円収益</t>
    <rPh sb="4" eb="6">
      <t>カイサイ</t>
    </rPh>
    <rPh sb="7" eb="8">
      <t>カイ</t>
    </rPh>
    <rPh sb="9" eb="10">
      <t>ネン</t>
    </rPh>
    <rPh sb="18" eb="19">
      <t>エン</t>
    </rPh>
    <rPh sb="19" eb="21">
      <t>シュウエキ</t>
    </rPh>
    <phoneticPr fontId="3"/>
  </si>
  <si>
    <t>150＋30（レ）＋○○（セ）＋○○（ふ）＋○○（企）</t>
    <rPh sb="25" eb="26">
      <t>キ</t>
    </rPh>
    <phoneticPr fontId="3"/>
  </si>
  <si>
    <t>拠点建設基金</t>
    <rPh sb="0" eb="2">
      <t>キョテン</t>
    </rPh>
    <rPh sb="2" eb="4">
      <t>ケンセツ</t>
    </rPh>
    <rPh sb="4" eb="6">
      <t>キキン</t>
    </rPh>
    <phoneticPr fontId="3"/>
  </si>
  <si>
    <t>佐賀県支部56,000,000</t>
    <rPh sb="0" eb="3">
      <t>サガケン</t>
    </rPh>
    <rPh sb="3" eb="5">
      <t>シブ</t>
    </rPh>
    <phoneticPr fontId="3"/>
  </si>
  <si>
    <t>コロナ対策どうする？被災地支援内部留保使うか？</t>
    <rPh sb="3" eb="5">
      <t>タイサク</t>
    </rPh>
    <rPh sb="10" eb="13">
      <t>ヒサイチ</t>
    </rPh>
    <rPh sb="13" eb="15">
      <t>シエン</t>
    </rPh>
    <rPh sb="15" eb="17">
      <t>ナイブ</t>
    </rPh>
    <rPh sb="17" eb="19">
      <t>リュウホ</t>
    </rPh>
    <rPh sb="19" eb="20">
      <t>ツカ</t>
    </rPh>
    <phoneticPr fontId="3"/>
  </si>
  <si>
    <t>前期繰越流動資産から</t>
    <rPh sb="0" eb="2">
      <t>ゼンキ</t>
    </rPh>
    <rPh sb="2" eb="4">
      <t>クリコシ</t>
    </rPh>
    <rPh sb="4" eb="6">
      <t>リュウドウ</t>
    </rPh>
    <rPh sb="6" eb="8">
      <t>シサン</t>
    </rPh>
    <phoneticPr fontId="3"/>
  </si>
  <si>
    <t>セラピー慰問3,000,000</t>
    <rPh sb="4" eb="6">
      <t>イモン</t>
    </rPh>
    <phoneticPr fontId="3"/>
  </si>
  <si>
    <t>前期</t>
    <rPh sb="0" eb="2">
      <t>ゼンキ</t>
    </rPh>
    <phoneticPr fontId="3"/>
  </si>
  <si>
    <t>今期事業拡大分</t>
    <rPh sb="0" eb="2">
      <t>コンキ</t>
    </rPh>
    <rPh sb="2" eb="4">
      <t>ジギョウ</t>
    </rPh>
    <rPh sb="4" eb="6">
      <t>カクダイ</t>
    </rPh>
    <rPh sb="6" eb="7">
      <t>ブン</t>
    </rPh>
    <phoneticPr fontId="3"/>
  </si>
  <si>
    <t>合計</t>
    <rPh sb="0" eb="2">
      <t>ゴウケイ</t>
    </rPh>
    <phoneticPr fontId="3"/>
  </si>
  <si>
    <t>休眠預金・融資・内部留保</t>
    <rPh sb="0" eb="2">
      <t>キュウミン</t>
    </rPh>
    <rPh sb="2" eb="4">
      <t>ヨキン</t>
    </rPh>
    <rPh sb="5" eb="7">
      <t>ユウシ</t>
    </rPh>
    <rPh sb="8" eb="10">
      <t>ナイブ</t>
    </rPh>
    <rPh sb="10" eb="12">
      <t>リュウホ</t>
    </rPh>
    <phoneticPr fontId="3"/>
  </si>
  <si>
    <t>Wan　For　All　基金</t>
    <rPh sb="12" eb="14">
      <t>キキン</t>
    </rPh>
    <phoneticPr fontId="4"/>
  </si>
  <si>
    <t>募金箱収入</t>
  </si>
  <si>
    <t>休眠預金助成金</t>
    <rPh sb="0" eb="2">
      <t>キュウミン</t>
    </rPh>
    <rPh sb="2" eb="4">
      <t>ヨキン</t>
    </rPh>
    <rPh sb="4" eb="7">
      <t>ジョセイキン</t>
    </rPh>
    <phoneticPr fontId="4"/>
  </si>
  <si>
    <t>真如苑</t>
    <rPh sb="0" eb="1">
      <t>シン</t>
    </rPh>
    <rPh sb="1" eb="2">
      <t>ニョ</t>
    </rPh>
    <rPh sb="2" eb="3">
      <t>エン</t>
    </rPh>
    <phoneticPr fontId="4"/>
  </si>
  <si>
    <t>佐賀未来創造基金</t>
    <rPh sb="0" eb="2">
      <t>サガ</t>
    </rPh>
    <rPh sb="2" eb="4">
      <t>ミライ</t>
    </rPh>
    <rPh sb="4" eb="6">
      <t>ソウゾウ</t>
    </rPh>
    <rPh sb="6" eb="8">
      <t>キキン</t>
    </rPh>
    <phoneticPr fontId="4"/>
  </si>
  <si>
    <t>佐賀事業収入</t>
    <rPh sb="0" eb="2">
      <t>サガ</t>
    </rPh>
    <rPh sb="2" eb="4">
      <t>ジギョウ</t>
    </rPh>
    <rPh sb="4" eb="6">
      <t>シュウニュウ</t>
    </rPh>
    <phoneticPr fontId="4"/>
  </si>
  <si>
    <t>物販売上</t>
  </si>
  <si>
    <t>ロイヤリティ</t>
  </si>
  <si>
    <t>給料</t>
  </si>
  <si>
    <t>法定福利費</t>
  </si>
  <si>
    <t>バイト代</t>
  </si>
  <si>
    <t>福利厚生費</t>
  </si>
  <si>
    <t>旅費交通費</t>
  </si>
  <si>
    <t>通信費</t>
  </si>
  <si>
    <t>減価償却費</t>
  </si>
  <si>
    <t>賃借料</t>
  </si>
  <si>
    <t>保険料</t>
  </si>
  <si>
    <t>修繕費</t>
  </si>
  <si>
    <t>水道光熱費</t>
  </si>
  <si>
    <t>消耗品費</t>
  </si>
  <si>
    <t>租税公課</t>
  </si>
  <si>
    <t>支払手数料</t>
  </si>
  <si>
    <t>諸会費</t>
  </si>
  <si>
    <t>新聞図書費</t>
  </si>
  <si>
    <t>会議費</t>
  </si>
  <si>
    <t>警備費</t>
  </si>
  <si>
    <t>医療費</t>
  </si>
  <si>
    <t>印刷費</t>
  </si>
  <si>
    <t>研修費</t>
    <rPh sb="0" eb="2">
      <t>ケンシュウ</t>
    </rPh>
    <rPh sb="2" eb="3">
      <t>ヒ</t>
    </rPh>
    <phoneticPr fontId="4"/>
  </si>
  <si>
    <t>寄付金</t>
    <rPh sb="0" eb="3">
      <t>キフキン</t>
    </rPh>
    <phoneticPr fontId="4"/>
  </si>
  <si>
    <t>販売促進費</t>
    <rPh sb="0" eb="2">
      <t>ハンバイ</t>
    </rPh>
    <rPh sb="2" eb="4">
      <t>ソクシン</t>
    </rPh>
    <rPh sb="4" eb="5">
      <t>ヒ</t>
    </rPh>
    <phoneticPr fontId="4"/>
  </si>
  <si>
    <t>雑費</t>
  </si>
  <si>
    <t>役員報酬</t>
  </si>
  <si>
    <t xml:space="preserve"> 　当期経常増減額</t>
    <rPh sb="2" eb="4">
      <t>トウキ</t>
    </rPh>
    <rPh sb="4" eb="6">
      <t>ケイジョウ</t>
    </rPh>
    <rPh sb="6" eb="9">
      <t>ゾウゲンガク</t>
    </rPh>
    <phoneticPr fontId="4"/>
  </si>
  <si>
    <t>令和3年度事業予算書　</t>
    <rPh sb="0" eb="2">
      <t>レイワ</t>
    </rPh>
    <rPh sb="3" eb="5">
      <t>ネンド</t>
    </rPh>
    <rPh sb="4" eb="5">
      <t>ド</t>
    </rPh>
    <rPh sb="5" eb="7">
      <t>ジギョウ</t>
    </rPh>
    <rPh sb="7" eb="10">
      <t>ヨサンショ</t>
    </rPh>
    <phoneticPr fontId="4"/>
  </si>
  <si>
    <t>令和3年 9月 1日 から 令和4年 8月31日 まで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4" eb="16">
      <t>レイワ</t>
    </rPh>
    <rPh sb="17" eb="18">
      <t>ネン</t>
    </rPh>
    <rPh sb="20" eb="21">
      <t>ツキ</t>
    </rPh>
    <rPh sb="23" eb="24">
      <t>ヒ</t>
    </rPh>
    <phoneticPr fontId="4"/>
  </si>
  <si>
    <t>(100,000,000</t>
    <phoneticPr fontId="3"/>
  </si>
  <si>
    <t>日本財団</t>
    <rPh sb="0" eb="2">
      <t>ニホン</t>
    </rPh>
    <rPh sb="2" eb="4">
      <t>ザイダン</t>
    </rPh>
    <phoneticPr fontId="3"/>
  </si>
  <si>
    <t>（20,000,000</t>
    <phoneticPr fontId="3"/>
  </si>
  <si>
    <t>(140,400,000</t>
    <phoneticPr fontId="3"/>
  </si>
  <si>
    <t>SPF休眠預金</t>
    <rPh sb="3" eb="5">
      <t>キュウミン</t>
    </rPh>
    <rPh sb="5" eb="7">
      <t>ヨキン</t>
    </rPh>
    <phoneticPr fontId="3"/>
  </si>
  <si>
    <t>長期借り入れ（銀行）</t>
    <rPh sb="0" eb="2">
      <t>チョウキ</t>
    </rPh>
    <rPh sb="2" eb="3">
      <t>カ</t>
    </rPh>
    <rPh sb="4" eb="5">
      <t>イ</t>
    </rPh>
    <rPh sb="7" eb="9">
      <t>ギンコウ</t>
    </rPh>
    <phoneticPr fontId="3"/>
  </si>
  <si>
    <t>5.その他収益</t>
    <rPh sb="4" eb="5">
      <t>タ</t>
    </rPh>
    <rPh sb="5" eb="7">
      <t>シュウエキ</t>
    </rPh>
    <phoneticPr fontId="4"/>
  </si>
  <si>
    <t>6．その他</t>
    <rPh sb="4" eb="5">
      <t>タ</t>
    </rPh>
    <phoneticPr fontId="3"/>
  </si>
  <si>
    <t>川﨑空間研究所</t>
    <rPh sb="0" eb="2">
      <t>カワサキ</t>
    </rPh>
    <rPh sb="2" eb="4">
      <t>クウカン</t>
    </rPh>
    <rPh sb="4" eb="7">
      <t>ケンキュウショ</t>
    </rPh>
    <phoneticPr fontId="3"/>
  </si>
  <si>
    <t>大町町建物買取</t>
    <rPh sb="0" eb="3">
      <t>オオマチチョウ</t>
    </rPh>
    <rPh sb="3" eb="5">
      <t>タテモノ</t>
    </rPh>
    <rPh sb="5" eb="7">
      <t>カイトリ</t>
    </rPh>
    <phoneticPr fontId="3"/>
  </si>
  <si>
    <t>Yahoo、シンカブル（レスキュー）</t>
    <phoneticPr fontId="3"/>
  </si>
  <si>
    <t>神戸マラソン</t>
    <rPh sb="0" eb="2">
      <t>コウベ</t>
    </rPh>
    <phoneticPr fontId="3"/>
  </si>
  <si>
    <t>まいなす</t>
    <phoneticPr fontId="3"/>
  </si>
  <si>
    <t>レスレス物販</t>
    <rPh sb="4" eb="6">
      <t>ブッパン</t>
    </rPh>
    <phoneticPr fontId="3"/>
  </si>
  <si>
    <t>（288,770,000</t>
    <phoneticPr fontId="3"/>
  </si>
  <si>
    <t>地域おこし協力隊</t>
    <rPh sb="0" eb="2">
      <t>チイキ</t>
    </rPh>
    <rPh sb="5" eb="8">
      <t>キョウリョクタイ</t>
    </rPh>
    <phoneticPr fontId="3"/>
  </si>
  <si>
    <t>内部留保（佐賀県支部用）</t>
    <rPh sb="0" eb="2">
      <t>ナイブ</t>
    </rPh>
    <rPh sb="2" eb="4">
      <t>リュウホ</t>
    </rPh>
    <rPh sb="5" eb="8">
      <t>サガケン</t>
    </rPh>
    <rPh sb="8" eb="10">
      <t>シブ</t>
    </rPh>
    <rPh sb="10" eb="11">
      <t>ヨウ</t>
    </rPh>
    <phoneticPr fontId="3"/>
  </si>
  <si>
    <t>内部留保（セラピーハウス用））</t>
    <rPh sb="0" eb="2">
      <t>ナイブ</t>
    </rPh>
    <rPh sb="2" eb="4">
      <t>リュウホ</t>
    </rPh>
    <rPh sb="12" eb="13">
      <t>ヨウ</t>
    </rPh>
    <phoneticPr fontId="3"/>
  </si>
  <si>
    <t>新規事業費（人件費以外）</t>
    <rPh sb="0" eb="2">
      <t>シンキ</t>
    </rPh>
    <rPh sb="2" eb="4">
      <t>ジギョウ</t>
    </rPh>
    <rPh sb="4" eb="5">
      <t>ヒ</t>
    </rPh>
    <rPh sb="6" eb="9">
      <t>ジンケンヒ</t>
    </rPh>
    <rPh sb="9" eb="11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</si>
</sst>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6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0" applyNumberFormat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7" fillId="0" borderId="0" xfId="1" applyFont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38" fontId="0" fillId="0" borderId="11" xfId="1" applyFont="1" applyBorder="1">
      <alignment vertical="center"/>
    </xf>
    <xf numFmtId="0" fontId="8" fillId="0" borderId="0" xfId="0" applyFont="1" applyBorder="1">
      <alignment vertical="center"/>
    </xf>
    <xf numFmtId="38" fontId="0" fillId="0" borderId="12" xfId="1" applyFont="1" applyBorder="1">
      <alignment vertical="center"/>
    </xf>
    <xf numFmtId="0" fontId="9" fillId="0" borderId="0" xfId="0" applyFont="1" applyBorder="1">
      <alignment vertical="center"/>
    </xf>
    <xf numFmtId="38" fontId="1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>
      <alignment vertical="center"/>
    </xf>
    <xf numFmtId="38" fontId="10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38" fontId="8" fillId="0" borderId="4" xfId="1" applyFont="1" applyBorder="1">
      <alignment vertical="center"/>
    </xf>
    <xf numFmtId="38" fontId="0" fillId="0" borderId="4" xfId="1" applyFont="1" applyBorder="1" applyAlignment="1">
      <alignment vertical="center" shrinkToFit="1"/>
    </xf>
    <xf numFmtId="38" fontId="8" fillId="0" borderId="4" xfId="1" applyFont="1" applyBorder="1" applyAlignment="1">
      <alignment horizontal="right" vertical="center"/>
    </xf>
    <xf numFmtId="9" fontId="0" fillId="0" borderId="0" xfId="0" applyNumberFormat="1">
      <alignment vertical="center"/>
    </xf>
    <xf numFmtId="38" fontId="8" fillId="0" borderId="11" xfId="1" applyFont="1" applyBorder="1">
      <alignment vertical="center"/>
    </xf>
    <xf numFmtId="0" fontId="0" fillId="2" borderId="0" xfId="0" applyFill="1" applyBorder="1">
      <alignment vertical="center"/>
    </xf>
    <xf numFmtId="0" fontId="8" fillId="2" borderId="0" xfId="0" applyFont="1" applyFill="1" applyBorder="1">
      <alignment vertical="center"/>
    </xf>
    <xf numFmtId="0" fontId="11" fillId="0" borderId="0" xfId="0" applyNumberFormat="1" applyFont="1">
      <alignment vertical="center"/>
    </xf>
    <xf numFmtId="0" fontId="12" fillId="0" borderId="0" xfId="2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 applyAlignment="1">
      <alignment horizontal="center" vertical="center"/>
    </xf>
    <xf numFmtId="0" fontId="12" fillId="0" borderId="22" xfId="2" applyFill="1" applyBorder="1">
      <alignment vertical="center"/>
    </xf>
    <xf numFmtId="0" fontId="12" fillId="0" borderId="2" xfId="2" applyFill="1" applyBorder="1">
      <alignment vertical="center"/>
    </xf>
    <xf numFmtId="0" fontId="12" fillId="0" borderId="3" xfId="2" applyFill="1" applyBorder="1">
      <alignment vertical="center"/>
    </xf>
    <xf numFmtId="0" fontId="12" fillId="0" borderId="19" xfId="2" applyFill="1" applyBorder="1">
      <alignment vertical="center"/>
    </xf>
    <xf numFmtId="0" fontId="12" fillId="0" borderId="0" xfId="2" applyFill="1" applyBorder="1">
      <alignment vertical="center"/>
    </xf>
    <xf numFmtId="0" fontId="12" fillId="0" borderId="4" xfId="2" applyFill="1" applyBorder="1">
      <alignment vertical="center"/>
    </xf>
    <xf numFmtId="38" fontId="12" fillId="0" borderId="4" xfId="2" applyNumberFormat="1" applyFill="1" applyBorder="1">
      <alignment vertical="center"/>
    </xf>
    <xf numFmtId="38" fontId="12" fillId="0" borderId="1" xfId="2" applyNumberFormat="1" applyFill="1" applyBorder="1">
      <alignment vertical="center"/>
    </xf>
    <xf numFmtId="38" fontId="12" fillId="0" borderId="0" xfId="2" applyNumberFormat="1" applyFill="1">
      <alignment vertical="center"/>
    </xf>
    <xf numFmtId="0" fontId="12" fillId="0" borderId="20" xfId="2" applyFill="1" applyBorder="1">
      <alignment vertical="center"/>
    </xf>
    <xf numFmtId="0" fontId="12" fillId="0" borderId="18" xfId="2" applyFill="1" applyBorder="1">
      <alignment vertical="center"/>
    </xf>
    <xf numFmtId="176" fontId="12" fillId="0" borderId="4" xfId="2" applyNumberFormat="1" applyFill="1" applyBorder="1">
      <alignment vertical="center"/>
    </xf>
    <xf numFmtId="176" fontId="12" fillId="0" borderId="21" xfId="2" applyNumberFormat="1" applyFill="1" applyBorder="1">
      <alignment vertical="center"/>
    </xf>
    <xf numFmtId="0" fontId="12" fillId="0" borderId="1" xfId="2" applyFill="1" applyBorder="1" applyAlignment="1">
      <alignment horizontal="center" vertical="center"/>
    </xf>
    <xf numFmtId="0" fontId="12" fillId="0" borderId="1" xfId="2" applyFill="1" applyBorder="1" applyAlignment="1">
      <alignment horizontal="center" vertical="center" wrapText="1"/>
    </xf>
    <xf numFmtId="176" fontId="12" fillId="0" borderId="0" xfId="2" applyNumberFormat="1" applyFill="1">
      <alignment vertical="center"/>
    </xf>
    <xf numFmtId="0" fontId="7" fillId="0" borderId="0" xfId="2" applyFont="1" applyFill="1">
      <alignment vertical="center"/>
    </xf>
    <xf numFmtId="38" fontId="7" fillId="0" borderId="0" xfId="3" applyFont="1" applyFill="1">
      <alignment vertical="center"/>
    </xf>
    <xf numFmtId="38" fontId="12" fillId="0" borderId="1" xfId="3" applyFont="1" applyFill="1" applyBorder="1" applyAlignment="1">
      <alignment horizontal="center" vertical="center"/>
    </xf>
    <xf numFmtId="38" fontId="12" fillId="0" borderId="3" xfId="3" applyFont="1" applyFill="1" applyBorder="1">
      <alignment vertical="center"/>
    </xf>
    <xf numFmtId="38" fontId="12" fillId="0" borderId="4" xfId="3" applyFont="1" applyFill="1" applyBorder="1">
      <alignment vertical="center"/>
    </xf>
    <xf numFmtId="38" fontId="12" fillId="0" borderId="1" xfId="3" applyFont="1" applyFill="1" applyBorder="1">
      <alignment vertical="center"/>
    </xf>
    <xf numFmtId="38" fontId="12" fillId="0" borderId="21" xfId="3" applyFont="1" applyFill="1" applyBorder="1">
      <alignment vertical="center"/>
    </xf>
    <xf numFmtId="38" fontId="12" fillId="0" borderId="4" xfId="2" applyNumberFormat="1" applyFill="1" applyBorder="1" applyAlignment="1">
      <alignment horizontal="right" vertical="center"/>
    </xf>
    <xf numFmtId="38" fontId="13" fillId="0" borderId="1" xfId="2" applyNumberFormat="1" applyFont="1" applyFill="1" applyBorder="1">
      <alignment vertical="center"/>
    </xf>
    <xf numFmtId="38" fontId="13" fillId="0" borderId="4" xfId="2" applyNumberFormat="1" applyFont="1" applyFill="1" applyBorder="1" applyAlignment="1">
      <alignment horizontal="right" vertical="center"/>
    </xf>
    <xf numFmtId="38" fontId="12" fillId="0" borderId="4" xfId="1" applyFont="1" applyFill="1" applyBorder="1">
      <alignment vertical="center"/>
    </xf>
    <xf numFmtId="38" fontId="12" fillId="0" borderId="0" xfId="1" applyFont="1">
      <alignment vertical="center"/>
    </xf>
    <xf numFmtId="38" fontId="6" fillId="0" borderId="0" xfId="1" applyFont="1" applyFill="1">
      <alignment vertical="center"/>
    </xf>
    <xf numFmtId="38" fontId="7" fillId="0" borderId="0" xfId="1" applyFont="1" applyFill="1">
      <alignment vertical="center"/>
    </xf>
    <xf numFmtId="38" fontId="12" fillId="0" borderId="0" xfId="1" applyFont="1" applyFill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shrinkToFit="1"/>
    </xf>
    <xf numFmtId="0" fontId="13" fillId="0" borderId="23" xfId="2" applyFont="1" applyFill="1" applyBorder="1" applyAlignment="1">
      <alignment horizontal="left" vertical="center" shrinkToFit="1"/>
    </xf>
    <xf numFmtId="0" fontId="12" fillId="0" borderId="0" xfId="2" applyFill="1" applyBorder="1" applyAlignment="1">
      <alignment vertical="center" shrinkToFit="1"/>
    </xf>
    <xf numFmtId="0" fontId="12" fillId="0" borderId="0" xfId="2" applyAlignment="1">
      <alignment vertical="center" shrinkToFit="1"/>
    </xf>
    <xf numFmtId="0" fontId="12" fillId="0" borderId="0" xfId="2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2" fillId="0" borderId="1" xfId="2" applyFill="1" applyBorder="1" applyAlignment="1">
      <alignment horizontal="center" vertical="center"/>
    </xf>
  </cellXfs>
  <cellStyles count="5">
    <cellStyle name="パーセント 2" xfId="4" xr:uid="{7C4D0FAA-369F-41E0-AB0A-8161153F9791}"/>
    <cellStyle name="桁区切り" xfId="1" builtinId="6"/>
    <cellStyle name="桁区切り 2" xfId="3" xr:uid="{CB9DD3CA-C2FA-4225-8252-1B03DE5D2C9E}"/>
    <cellStyle name="標準" xfId="0" builtinId="0"/>
    <cellStyle name="標準 2" xfId="2" xr:uid="{3E8BE42D-93F8-4E9E-98F3-FBC2816B2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&#24179;&#25104;30&#24180;&#24230;&#27770;&#31639;&#38306;&#20418;&#26360;&#39006;\R1_08&#27770;&#31639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計算書 (比較)"/>
      <sheetName val="活動計算書"/>
      <sheetName val="貸借対照表"/>
      <sheetName val="注記"/>
      <sheetName val="財産目録"/>
      <sheetName val="無視して下さい→"/>
      <sheetName val="単年度試算表"/>
      <sheetName val="前期試算表"/>
      <sheetName val="収益事業損益"/>
      <sheetName val="別表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A51" t="str">
            <v>啓蒙広報事業</v>
          </cell>
        </row>
        <row r="53">
          <cell r="A53" t="str">
            <v>物販売上</v>
          </cell>
        </row>
        <row r="57">
          <cell r="A57" t="str">
            <v>役員報酬</v>
          </cell>
        </row>
        <row r="58">
          <cell r="A58" t="str">
            <v>給料</v>
          </cell>
        </row>
        <row r="63">
          <cell r="A63" t="str">
            <v>給料</v>
          </cell>
        </row>
        <row r="64">
          <cell r="A64" t="str">
            <v>バイト代</v>
          </cell>
        </row>
        <row r="65">
          <cell r="A65" t="str">
            <v>法定福利費</v>
          </cell>
        </row>
        <row r="69">
          <cell r="A69" t="str">
            <v>法定福利費</v>
          </cell>
        </row>
        <row r="70">
          <cell r="A70" t="str">
            <v>福利厚生費</v>
          </cell>
        </row>
        <row r="73">
          <cell r="A73" t="str">
            <v>福利厚生費</v>
          </cell>
        </row>
        <row r="76">
          <cell r="A76" t="str">
            <v>修繕費</v>
          </cell>
        </row>
        <row r="77">
          <cell r="A77" t="str">
            <v>旅費交通費</v>
          </cell>
        </row>
        <row r="86">
          <cell r="A86" t="str">
            <v>水道光熱費</v>
          </cell>
        </row>
        <row r="88">
          <cell r="A88" t="str">
            <v>水道光熱費</v>
          </cell>
        </row>
        <row r="89">
          <cell r="A89" t="str">
            <v>通信費</v>
          </cell>
        </row>
        <row r="95">
          <cell r="A95" t="str">
            <v>通信費</v>
          </cell>
        </row>
        <row r="96">
          <cell r="A96" t="str">
            <v>賃借料</v>
          </cell>
        </row>
        <row r="98">
          <cell r="A98" t="str">
            <v>減価償却費</v>
          </cell>
        </row>
        <row r="101">
          <cell r="A101" t="str">
            <v>減価償却費</v>
          </cell>
        </row>
        <row r="102">
          <cell r="A102" t="str">
            <v>消耗品費</v>
          </cell>
        </row>
        <row r="109">
          <cell r="A109" t="str">
            <v>消耗品費</v>
          </cell>
        </row>
        <row r="110">
          <cell r="A110" t="str">
            <v>医療費</v>
          </cell>
        </row>
        <row r="113">
          <cell r="A113" t="str">
            <v>印刷費</v>
          </cell>
        </row>
        <row r="120">
          <cell r="A120" t="str">
            <v>租税公課</v>
          </cell>
        </row>
        <row r="124">
          <cell r="A124" t="str">
            <v>租税公課</v>
          </cell>
        </row>
        <row r="126">
          <cell r="A126" t="str">
            <v>保険料</v>
          </cell>
        </row>
        <row r="129">
          <cell r="A129" t="str">
            <v>新聞図書費</v>
          </cell>
        </row>
        <row r="132">
          <cell r="A132" t="str">
            <v>諸会費</v>
          </cell>
        </row>
        <row r="135">
          <cell r="A135" t="str">
            <v>会議費</v>
          </cell>
        </row>
        <row r="138">
          <cell r="A138" t="str">
            <v>警備費</v>
          </cell>
        </row>
        <row r="139">
          <cell r="A139" t="str">
            <v>支払手数料</v>
          </cell>
        </row>
        <row r="145">
          <cell r="A145" t="str">
            <v>雑費</v>
          </cell>
        </row>
        <row r="149">
          <cell r="A149" t="str">
            <v>雑費</v>
          </cell>
        </row>
        <row r="151">
          <cell r="A151" t="str">
            <v>ロイヤリティ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9FFD-FE4D-4C08-8FAA-AB5EE36B60D5}">
  <dimension ref="A1:M128"/>
  <sheetViews>
    <sheetView view="pageBreakPreview" topLeftCell="A15" zoomScaleNormal="100" zoomScaleSheetLayoutView="100" workbookViewId="0">
      <selection activeCell="H15" sqref="H15"/>
    </sheetView>
  </sheetViews>
  <sheetFormatPr defaultRowHeight="18.75" x14ac:dyDescent="0.4"/>
  <cols>
    <col min="1" max="1" width="1.625" customWidth="1"/>
    <col min="2" max="4" width="3.625" customWidth="1"/>
    <col min="5" max="5" width="19.75" customWidth="1"/>
    <col min="6" max="6" width="5.125" customWidth="1"/>
    <col min="7" max="9" width="15.625" style="13" customWidth="1"/>
    <col min="10" max="10" width="22.25" bestFit="1" customWidth="1"/>
    <col min="11" max="13" width="11.625" bestFit="1" customWidth="1"/>
  </cols>
  <sheetData>
    <row r="1" spans="1:12" x14ac:dyDescent="0.4">
      <c r="A1" s="77" t="s">
        <v>69</v>
      </c>
      <c r="B1" s="78"/>
      <c r="C1" s="78"/>
      <c r="D1" s="78"/>
      <c r="E1" s="78"/>
      <c r="F1" s="78"/>
      <c r="G1" s="78"/>
      <c r="H1" s="78"/>
      <c r="I1" s="78"/>
    </row>
    <row r="2" spans="1:12" ht="8.1" customHeight="1" x14ac:dyDescent="0.4">
      <c r="A2" s="1"/>
      <c r="B2" s="2"/>
      <c r="C2" s="2"/>
      <c r="D2" s="2"/>
      <c r="E2" s="2"/>
      <c r="F2" s="2"/>
      <c r="G2" s="3"/>
      <c r="H2" s="3"/>
      <c r="I2" s="3"/>
    </row>
    <row r="3" spans="1:12" s="4" customFormat="1" x14ac:dyDescent="0.4">
      <c r="A3" s="79" t="s">
        <v>70</v>
      </c>
      <c r="B3" s="79"/>
      <c r="C3" s="79"/>
      <c r="D3" s="79"/>
      <c r="E3" s="79"/>
      <c r="F3" s="79"/>
      <c r="G3" s="79"/>
      <c r="H3" s="79"/>
      <c r="I3" s="79"/>
    </row>
    <row r="4" spans="1:12" s="4" customFormat="1" ht="8.1" customHeight="1" x14ac:dyDescent="0.4">
      <c r="G4" s="5"/>
      <c r="H4" s="5"/>
      <c r="I4" s="5"/>
    </row>
    <row r="5" spans="1:12" s="4" customFormat="1" ht="13.5" x14ac:dyDescent="0.4">
      <c r="B5" s="80" t="s">
        <v>0</v>
      </c>
      <c r="C5" s="80"/>
      <c r="D5" s="80"/>
      <c r="E5" s="80"/>
      <c r="F5" s="80"/>
      <c r="G5" s="80"/>
      <c r="H5" s="5"/>
      <c r="I5" s="5"/>
    </row>
    <row r="6" spans="1:12" s="6" customFormat="1" ht="12.75" thickBot="1" x14ac:dyDescent="0.45">
      <c r="G6" s="7"/>
      <c r="H6" s="7"/>
      <c r="I6" s="14" t="s">
        <v>1</v>
      </c>
    </row>
    <row r="7" spans="1:12" ht="37.5" x14ac:dyDescent="0.4">
      <c r="A7" s="81" t="s">
        <v>2</v>
      </c>
      <c r="B7" s="82"/>
      <c r="C7" s="82"/>
      <c r="D7" s="82"/>
      <c r="E7" s="82"/>
      <c r="F7" s="82"/>
      <c r="G7" s="15" t="s">
        <v>3</v>
      </c>
      <c r="H7" s="16" t="s">
        <v>4</v>
      </c>
      <c r="I7" s="17" t="s">
        <v>5</v>
      </c>
    </row>
    <row r="8" spans="1:12" ht="15.2" customHeight="1" x14ac:dyDescent="0.4">
      <c r="A8" s="18"/>
      <c r="B8" s="8" t="s">
        <v>6</v>
      </c>
      <c r="C8" s="8"/>
      <c r="D8" s="8"/>
      <c r="E8" s="8"/>
      <c r="F8" s="8"/>
      <c r="G8" s="9"/>
      <c r="H8" s="9"/>
      <c r="I8" s="19"/>
    </row>
    <row r="9" spans="1:12" ht="15.2" customHeight="1" x14ac:dyDescent="0.4">
      <c r="A9" s="20"/>
      <c r="B9" s="21"/>
      <c r="C9" s="21" t="s">
        <v>7</v>
      </c>
      <c r="D9" s="21"/>
      <c r="E9" s="21"/>
      <c r="F9" s="21"/>
      <c r="G9" s="10"/>
      <c r="H9" s="10"/>
      <c r="I9" s="22"/>
      <c r="J9" s="11"/>
      <c r="L9" s="11"/>
    </row>
    <row r="10" spans="1:12" ht="15.2" customHeight="1" x14ac:dyDescent="0.4">
      <c r="A10" s="20"/>
      <c r="B10" s="21"/>
      <c r="C10" s="21"/>
      <c r="D10" s="21" t="s">
        <v>8</v>
      </c>
      <c r="E10" s="21"/>
      <c r="F10" s="21"/>
      <c r="G10" s="10">
        <v>200000</v>
      </c>
      <c r="H10" s="10"/>
      <c r="I10" s="22">
        <f>SUM(G10:G13)</f>
        <v>10700000</v>
      </c>
      <c r="J10" s="11"/>
    </row>
    <row r="11" spans="1:12" ht="15.2" customHeight="1" x14ac:dyDescent="0.4">
      <c r="A11" s="20"/>
      <c r="B11" s="21"/>
      <c r="C11" s="21"/>
      <c r="D11" s="21" t="s">
        <v>9</v>
      </c>
      <c r="E11" s="21"/>
      <c r="F11" s="21"/>
      <c r="G11" s="10">
        <v>2000000</v>
      </c>
      <c r="H11" s="10"/>
      <c r="I11" s="22"/>
    </row>
    <row r="12" spans="1:12" ht="15.2" customHeight="1" x14ac:dyDescent="0.4">
      <c r="A12" s="20"/>
      <c r="B12" s="21"/>
      <c r="C12" s="21"/>
      <c r="D12" s="21" t="s">
        <v>10</v>
      </c>
      <c r="E12" s="21"/>
      <c r="F12" s="21"/>
      <c r="G12" s="34">
        <v>2500000</v>
      </c>
      <c r="H12" s="10"/>
      <c r="I12" s="22"/>
      <c r="J12" t="s">
        <v>81</v>
      </c>
    </row>
    <row r="13" spans="1:12" ht="15.2" customHeight="1" x14ac:dyDescent="0.4">
      <c r="A13" s="20"/>
      <c r="B13" s="21"/>
      <c r="C13" s="21"/>
      <c r="D13" s="21" t="s">
        <v>11</v>
      </c>
      <c r="E13" s="21"/>
      <c r="F13" s="21"/>
      <c r="G13" s="10">
        <v>6000000</v>
      </c>
      <c r="H13" s="10"/>
      <c r="I13" s="22"/>
      <c r="K13" s="11"/>
    </row>
    <row r="14" spans="1:12" ht="15.2" customHeight="1" x14ac:dyDescent="0.4">
      <c r="A14" s="20"/>
      <c r="B14" s="21"/>
      <c r="C14" s="21" t="s">
        <v>12</v>
      </c>
      <c r="D14" s="21"/>
      <c r="E14" s="21"/>
      <c r="F14" s="21"/>
      <c r="G14" s="10"/>
      <c r="H14" s="10"/>
      <c r="I14" s="22"/>
    </row>
    <row r="15" spans="1:12" ht="15.2" customHeight="1" x14ac:dyDescent="0.4">
      <c r="A15" s="20"/>
      <c r="B15" s="21"/>
      <c r="C15" s="21"/>
      <c r="D15" s="21" t="s">
        <v>13</v>
      </c>
      <c r="E15" s="21"/>
      <c r="F15" s="21"/>
      <c r="G15" s="10">
        <v>3500000</v>
      </c>
      <c r="H15" s="10"/>
      <c r="I15" s="22">
        <f>SUM(G15:H24)</f>
        <v>148000000</v>
      </c>
    </row>
    <row r="16" spans="1:12" ht="15.2" customHeight="1" x14ac:dyDescent="0.4">
      <c r="A16" s="20"/>
      <c r="B16" s="21"/>
      <c r="C16" s="21"/>
      <c r="D16" s="21" t="s">
        <v>14</v>
      </c>
      <c r="E16" s="21"/>
      <c r="F16" s="21"/>
      <c r="G16" s="10">
        <v>1500000</v>
      </c>
      <c r="H16" s="10"/>
      <c r="I16" s="22"/>
    </row>
    <row r="17" spans="1:12" ht="15.2" customHeight="1" x14ac:dyDescent="0.4">
      <c r="A17" s="20"/>
      <c r="B17" s="21"/>
      <c r="C17" s="21"/>
      <c r="D17" s="21" t="s">
        <v>15</v>
      </c>
      <c r="E17" s="21"/>
      <c r="F17" s="21"/>
      <c r="G17" s="10">
        <v>1000000</v>
      </c>
      <c r="H17" s="10"/>
      <c r="I17" s="22"/>
    </row>
    <row r="18" spans="1:12" ht="15.2" customHeight="1" x14ac:dyDescent="0.4">
      <c r="A18" s="20"/>
      <c r="B18" s="21"/>
      <c r="C18" s="21"/>
      <c r="D18" s="21" t="s">
        <v>16</v>
      </c>
      <c r="E18" s="21"/>
      <c r="F18" s="21"/>
      <c r="G18" s="10">
        <v>4500000</v>
      </c>
      <c r="H18" s="10"/>
      <c r="I18" s="22"/>
    </row>
    <row r="19" spans="1:12" ht="15.2" customHeight="1" x14ac:dyDescent="0.4">
      <c r="A19" s="20"/>
      <c r="B19" s="21"/>
      <c r="C19" s="21"/>
      <c r="D19" s="21" t="s">
        <v>17</v>
      </c>
      <c r="E19" s="21"/>
      <c r="F19" s="21"/>
      <c r="G19" s="34">
        <v>1000000</v>
      </c>
      <c r="H19" s="10"/>
      <c r="I19" s="22"/>
    </row>
    <row r="20" spans="1:12" ht="15.2" customHeight="1" x14ac:dyDescent="0.4">
      <c r="A20" s="20"/>
      <c r="B20" s="21"/>
      <c r="C20" s="21"/>
      <c r="D20" s="21" t="s">
        <v>18</v>
      </c>
      <c r="E20" s="21"/>
      <c r="F20" s="21"/>
      <c r="G20" s="10">
        <v>5000000</v>
      </c>
      <c r="H20" s="10"/>
      <c r="I20" s="22"/>
    </row>
    <row r="21" spans="1:12" ht="15.2" customHeight="1" x14ac:dyDescent="0.4">
      <c r="A21" s="20"/>
      <c r="B21" s="21"/>
      <c r="C21" s="21"/>
      <c r="D21" s="21" t="s">
        <v>19</v>
      </c>
      <c r="E21" s="21"/>
      <c r="F21" s="21"/>
      <c r="G21" s="10">
        <v>1500000</v>
      </c>
      <c r="H21" s="10"/>
      <c r="I21" s="22"/>
      <c r="J21" s="11"/>
      <c r="K21" s="11"/>
      <c r="L21" s="11"/>
    </row>
    <row r="22" spans="1:12" ht="15.2" customHeight="1" x14ac:dyDescent="0.4">
      <c r="A22" s="20"/>
      <c r="B22" s="21"/>
      <c r="C22" s="21"/>
      <c r="D22" s="21" t="s">
        <v>20</v>
      </c>
      <c r="E22" s="21"/>
      <c r="F22" s="21"/>
      <c r="G22" s="10">
        <v>90000000</v>
      </c>
      <c r="H22" s="10"/>
      <c r="I22" s="22"/>
    </row>
    <row r="23" spans="1:12" ht="15.2" customHeight="1" x14ac:dyDescent="0.4">
      <c r="A23" s="20"/>
      <c r="B23" s="21"/>
      <c r="C23" s="21"/>
      <c r="D23" s="21" t="s">
        <v>21</v>
      </c>
      <c r="E23" s="21"/>
      <c r="F23" s="21"/>
      <c r="G23" s="10">
        <v>0</v>
      </c>
      <c r="H23" s="10"/>
      <c r="I23" s="22"/>
      <c r="J23" s="11"/>
      <c r="K23" s="11"/>
      <c r="L23" s="11"/>
    </row>
    <row r="24" spans="1:12" ht="15.2" customHeight="1" x14ac:dyDescent="0.4">
      <c r="A24" s="20"/>
      <c r="B24" s="21"/>
      <c r="C24" s="21"/>
      <c r="D24" s="21" t="s">
        <v>22</v>
      </c>
      <c r="E24" s="21"/>
      <c r="F24" s="21"/>
      <c r="G24" s="10">
        <v>40000000</v>
      </c>
      <c r="H24" s="35" t="s">
        <v>73</v>
      </c>
      <c r="I24" s="22"/>
      <c r="J24" s="11"/>
      <c r="K24" s="11"/>
      <c r="L24" s="11"/>
    </row>
    <row r="25" spans="1:12" ht="15.2" customHeight="1" x14ac:dyDescent="0.4">
      <c r="A25" s="20"/>
      <c r="B25" s="21"/>
      <c r="C25" s="21" t="s">
        <v>23</v>
      </c>
      <c r="D25" s="21"/>
      <c r="E25" s="21"/>
      <c r="F25" s="21"/>
      <c r="G25" s="10"/>
      <c r="H25" s="10"/>
      <c r="I25" s="22"/>
    </row>
    <row r="26" spans="1:12" ht="15.2" customHeight="1" x14ac:dyDescent="0.4">
      <c r="A26" s="20"/>
      <c r="B26" s="21"/>
      <c r="C26" s="21"/>
      <c r="D26" s="21" t="s">
        <v>24</v>
      </c>
      <c r="E26" s="21"/>
      <c r="F26" s="21"/>
      <c r="G26" s="10"/>
      <c r="H26" s="10"/>
      <c r="I26" s="22">
        <f>SUM(G26:H46)</f>
        <v>44800000</v>
      </c>
    </row>
    <row r="27" spans="1:12" ht="15.2" customHeight="1" x14ac:dyDescent="0.4">
      <c r="A27" s="20"/>
      <c r="B27" s="21"/>
      <c r="C27" s="21"/>
      <c r="D27" s="76" t="s">
        <v>25</v>
      </c>
      <c r="E27" s="76"/>
      <c r="F27" s="21"/>
      <c r="G27" s="10">
        <v>300000</v>
      </c>
      <c r="H27" s="10"/>
      <c r="I27" s="22"/>
    </row>
    <row r="28" spans="1:12" ht="15.2" customHeight="1" x14ac:dyDescent="0.4">
      <c r="A28" s="20"/>
      <c r="B28" s="21"/>
      <c r="C28" s="21"/>
      <c r="D28" s="21" t="s">
        <v>26</v>
      </c>
      <c r="E28" s="21"/>
      <c r="F28" s="21"/>
      <c r="G28" s="10">
        <v>500000</v>
      </c>
      <c r="H28" s="10"/>
      <c r="I28" s="22"/>
    </row>
    <row r="29" spans="1:12" ht="15.2" customHeight="1" x14ac:dyDescent="0.4">
      <c r="A29" s="20"/>
      <c r="B29" s="21"/>
      <c r="C29" s="21"/>
      <c r="D29" s="21" t="s">
        <v>27</v>
      </c>
      <c r="E29" s="21"/>
      <c r="F29" s="21"/>
      <c r="G29" s="10">
        <v>300000</v>
      </c>
      <c r="H29" s="10"/>
      <c r="I29" s="22"/>
    </row>
    <row r="30" spans="1:12" ht="15.2" customHeight="1" x14ac:dyDescent="0.4">
      <c r="A30" s="20"/>
      <c r="B30" s="21"/>
      <c r="C30" s="21"/>
      <c r="D30" s="76" t="s">
        <v>28</v>
      </c>
      <c r="E30" s="76"/>
      <c r="F30" s="21"/>
      <c r="G30" s="10">
        <v>400000</v>
      </c>
      <c r="H30" s="10"/>
      <c r="I30" s="22"/>
    </row>
    <row r="31" spans="1:12" ht="15.2" customHeight="1" x14ac:dyDescent="0.4">
      <c r="A31" s="20"/>
      <c r="B31" s="21"/>
      <c r="C31" s="21"/>
      <c r="D31" s="21" t="s">
        <v>62</v>
      </c>
      <c r="E31" s="21"/>
      <c r="F31" s="21"/>
      <c r="G31" s="34">
        <v>5000000</v>
      </c>
      <c r="H31" s="10"/>
      <c r="I31" s="22"/>
      <c r="J31" t="s">
        <v>86</v>
      </c>
    </row>
    <row r="32" spans="1:12" ht="15.2" customHeight="1" x14ac:dyDescent="0.4">
      <c r="A32" s="20"/>
      <c r="B32" s="21"/>
      <c r="C32" s="21"/>
      <c r="D32" s="21" t="s">
        <v>63</v>
      </c>
      <c r="E32" s="21"/>
      <c r="F32" s="21"/>
      <c r="G32" s="10"/>
      <c r="H32" s="10"/>
      <c r="I32" s="22"/>
    </row>
    <row r="33" spans="1:12" ht="15.2" customHeight="1" x14ac:dyDescent="0.4">
      <c r="A33" s="20"/>
      <c r="B33" s="21"/>
      <c r="C33" s="21"/>
      <c r="D33" s="21" t="s">
        <v>30</v>
      </c>
      <c r="E33" s="21"/>
      <c r="F33" s="21"/>
      <c r="G33" s="10">
        <v>1500000</v>
      </c>
      <c r="H33" s="10"/>
      <c r="I33" s="22"/>
    </row>
    <row r="34" spans="1:12" ht="15.2" customHeight="1" x14ac:dyDescent="0.4">
      <c r="A34" s="20"/>
      <c r="B34" s="21"/>
      <c r="C34" s="21"/>
      <c r="D34" s="76" t="s">
        <v>31</v>
      </c>
      <c r="E34" s="76"/>
      <c r="F34" s="21"/>
      <c r="G34" s="10">
        <v>100000</v>
      </c>
      <c r="H34" s="10"/>
      <c r="I34" s="22"/>
    </row>
    <row r="35" spans="1:12" ht="15.2" customHeight="1" x14ac:dyDescent="0.4">
      <c r="A35" s="20"/>
      <c r="B35" s="21"/>
      <c r="C35" s="21"/>
      <c r="D35" s="21" t="s">
        <v>32</v>
      </c>
      <c r="E35" s="21"/>
      <c r="F35" s="21"/>
      <c r="G35" s="10">
        <v>1200000</v>
      </c>
      <c r="H35" s="10"/>
      <c r="I35" s="22"/>
    </row>
    <row r="36" spans="1:12" ht="15.2" customHeight="1" x14ac:dyDescent="0.4">
      <c r="A36" s="20"/>
      <c r="B36" s="21"/>
      <c r="C36" s="21"/>
      <c r="D36" s="21" t="s">
        <v>33</v>
      </c>
      <c r="E36" s="21"/>
      <c r="F36" s="21"/>
      <c r="G36" s="10">
        <v>1000000</v>
      </c>
      <c r="H36" s="10"/>
      <c r="I36" s="22"/>
    </row>
    <row r="37" spans="1:12" ht="15.2" customHeight="1" x14ac:dyDescent="0.4">
      <c r="A37" s="20"/>
      <c r="B37" s="21"/>
      <c r="C37" s="21"/>
      <c r="D37" s="21" t="s">
        <v>66</v>
      </c>
      <c r="E37" s="21"/>
      <c r="F37" s="21"/>
      <c r="G37" s="10"/>
      <c r="H37" s="10"/>
      <c r="I37" s="22"/>
    </row>
    <row r="38" spans="1:12" ht="15.2" customHeight="1" x14ac:dyDescent="0.4">
      <c r="A38" s="20"/>
      <c r="B38" s="21"/>
      <c r="C38" s="21"/>
      <c r="D38" s="21" t="s">
        <v>67</v>
      </c>
      <c r="E38" s="21"/>
      <c r="F38" s="21"/>
      <c r="G38" s="10"/>
      <c r="H38" s="10"/>
      <c r="I38" s="22"/>
    </row>
    <row r="39" spans="1:12" ht="15.2" customHeight="1" x14ac:dyDescent="0.4">
      <c r="A39" s="20"/>
      <c r="B39" s="21"/>
      <c r="C39" s="21"/>
      <c r="D39" s="21" t="s">
        <v>64</v>
      </c>
      <c r="E39" s="21"/>
      <c r="F39" s="21"/>
      <c r="G39" s="10"/>
      <c r="H39" s="10"/>
      <c r="I39" s="22"/>
      <c r="K39" s="11"/>
    </row>
    <row r="40" spans="1:12" ht="15.2" hidden="1" customHeight="1" x14ac:dyDescent="0.4">
      <c r="A40" s="20"/>
      <c r="B40" s="21"/>
      <c r="C40" s="21"/>
      <c r="D40" s="21" t="s">
        <v>29</v>
      </c>
      <c r="E40" s="21"/>
      <c r="F40" s="21"/>
      <c r="G40" s="10"/>
      <c r="H40" s="10"/>
      <c r="I40" s="22">
        <f t="shared" ref="I40:I42" si="0">SUM(G40:H40)</f>
        <v>0</v>
      </c>
      <c r="K40" s="11"/>
    </row>
    <row r="41" spans="1:12" ht="15.2" hidden="1" customHeight="1" x14ac:dyDescent="0.4">
      <c r="A41" s="20"/>
      <c r="B41" s="21"/>
      <c r="C41" s="21"/>
      <c r="D41" s="21"/>
      <c r="E41" s="21"/>
      <c r="F41" s="21"/>
      <c r="G41" s="10"/>
      <c r="H41" s="10"/>
      <c r="I41" s="22">
        <f t="shared" si="0"/>
        <v>0</v>
      </c>
    </row>
    <row r="42" spans="1:12" ht="15.2" hidden="1" customHeight="1" x14ac:dyDescent="0.4">
      <c r="A42" s="20"/>
      <c r="B42" s="21"/>
      <c r="C42" s="21"/>
      <c r="D42" s="21"/>
      <c r="E42" s="21"/>
      <c r="F42" s="21"/>
      <c r="G42" s="10"/>
      <c r="H42" s="10"/>
      <c r="I42" s="22">
        <f t="shared" si="0"/>
        <v>0</v>
      </c>
      <c r="J42" s="11"/>
      <c r="K42" s="11"/>
      <c r="L42" s="11"/>
    </row>
    <row r="43" spans="1:12" ht="15.2" customHeight="1" x14ac:dyDescent="0.4">
      <c r="A43" s="20"/>
      <c r="B43" s="21"/>
      <c r="C43" s="21"/>
      <c r="D43" s="33" t="s">
        <v>77</v>
      </c>
      <c r="E43" s="21"/>
      <c r="F43" s="21"/>
      <c r="G43" s="34">
        <v>2500000</v>
      </c>
      <c r="H43" s="10"/>
      <c r="I43" s="22"/>
      <c r="J43" s="11" t="s">
        <v>81</v>
      </c>
      <c r="K43" s="11"/>
      <c r="L43" s="11"/>
    </row>
    <row r="44" spans="1:12" ht="15.2" customHeight="1" x14ac:dyDescent="0.4">
      <c r="A44" s="20"/>
      <c r="B44" s="21"/>
      <c r="C44" s="21"/>
      <c r="D44" s="39" t="s">
        <v>94</v>
      </c>
      <c r="E44" s="40"/>
      <c r="F44" s="40"/>
      <c r="G44" s="36">
        <v>20000000</v>
      </c>
      <c r="H44" s="10"/>
      <c r="I44" s="22"/>
      <c r="J44" s="11" t="s">
        <v>81</v>
      </c>
      <c r="K44" s="11"/>
      <c r="L44" s="11"/>
    </row>
    <row r="45" spans="1:12" ht="15.2" customHeight="1" x14ac:dyDescent="0.4">
      <c r="A45" s="20"/>
      <c r="B45" s="21"/>
      <c r="C45" s="21"/>
      <c r="D45" s="33" t="s">
        <v>71</v>
      </c>
      <c r="E45" s="21"/>
      <c r="F45" s="21"/>
      <c r="G45" s="34">
        <v>10000000</v>
      </c>
      <c r="H45" s="10"/>
      <c r="I45" s="22"/>
      <c r="J45" s="11" t="s">
        <v>81</v>
      </c>
      <c r="K45" s="11"/>
      <c r="L45" s="11"/>
    </row>
    <row r="46" spans="1:12" ht="15.2" customHeight="1" x14ac:dyDescent="0.4">
      <c r="A46" s="20"/>
      <c r="B46" s="21"/>
      <c r="C46" s="21"/>
      <c r="D46" s="33" t="s">
        <v>72</v>
      </c>
      <c r="E46" s="21"/>
      <c r="F46" s="21"/>
      <c r="G46" s="34">
        <v>2000000</v>
      </c>
      <c r="H46" s="10"/>
      <c r="I46" s="22"/>
      <c r="J46" s="11" t="s">
        <v>81</v>
      </c>
      <c r="K46" s="11"/>
      <c r="L46" s="11"/>
    </row>
    <row r="47" spans="1:12" ht="15.2" customHeight="1" x14ac:dyDescent="0.4">
      <c r="A47" s="20"/>
      <c r="B47" s="21"/>
      <c r="C47" s="21" t="s">
        <v>34</v>
      </c>
      <c r="D47" s="21"/>
      <c r="E47" s="21"/>
      <c r="F47" s="21"/>
      <c r="G47" s="10"/>
      <c r="H47" s="10"/>
      <c r="I47" s="22">
        <f>SUM(G48:H53)</f>
        <v>12800000</v>
      </c>
    </row>
    <row r="48" spans="1:12" ht="15.2" customHeight="1" x14ac:dyDescent="0.4">
      <c r="A48" s="20"/>
      <c r="B48" s="21"/>
      <c r="C48" s="21"/>
      <c r="D48" s="21" t="s">
        <v>35</v>
      </c>
      <c r="E48" s="21"/>
      <c r="F48" s="21"/>
      <c r="G48" s="34">
        <v>3300000</v>
      </c>
      <c r="H48" s="10"/>
      <c r="I48" s="22"/>
      <c r="J48" s="11" t="s">
        <v>81</v>
      </c>
    </row>
    <row r="49" spans="1:13" ht="15.2" customHeight="1" x14ac:dyDescent="0.4">
      <c r="A49" s="20"/>
      <c r="B49" s="21"/>
      <c r="C49" s="21"/>
      <c r="D49" s="21" t="s">
        <v>36</v>
      </c>
      <c r="E49" s="21"/>
      <c r="F49" s="21"/>
      <c r="G49" s="34">
        <v>3000000</v>
      </c>
      <c r="H49" s="10"/>
      <c r="I49" s="22"/>
      <c r="J49" t="s">
        <v>88</v>
      </c>
    </row>
    <row r="50" spans="1:13" ht="15.2" customHeight="1" x14ac:dyDescent="0.4">
      <c r="A50" s="20"/>
      <c r="B50" s="21"/>
      <c r="C50" s="21"/>
      <c r="D50" s="21" t="s">
        <v>37</v>
      </c>
      <c r="E50" s="21"/>
      <c r="F50" s="21"/>
      <c r="G50" s="34">
        <v>2000000</v>
      </c>
      <c r="H50" s="10"/>
      <c r="I50" s="22"/>
      <c r="J50" t="s">
        <v>84</v>
      </c>
    </row>
    <row r="51" spans="1:13" ht="15.2" hidden="1" customHeight="1" x14ac:dyDescent="0.4">
      <c r="A51" s="20"/>
      <c r="B51" s="21"/>
      <c r="C51" s="21"/>
      <c r="D51" s="21" t="str">
        <f>[1]単年度試算表!A51 &amp; "収入"</f>
        <v>啓蒙広報事業収入</v>
      </c>
      <c r="E51" s="21"/>
      <c r="F51" s="21"/>
      <c r="G51" s="10">
        <v>0</v>
      </c>
      <c r="H51" s="10"/>
      <c r="I51" s="22"/>
    </row>
    <row r="52" spans="1:13" ht="15.2" customHeight="1" x14ac:dyDescent="0.4">
      <c r="A52" s="20"/>
      <c r="B52" s="21"/>
      <c r="C52" s="21"/>
      <c r="D52" s="21" t="str">
        <f>[1]単年度試算表!A53</f>
        <v>物販売上</v>
      </c>
      <c r="E52" s="21"/>
      <c r="F52" s="21"/>
      <c r="G52" s="10"/>
      <c r="H52" s="34">
        <v>2500000</v>
      </c>
      <c r="I52" s="22"/>
      <c r="J52" t="s">
        <v>85</v>
      </c>
      <c r="K52" s="11"/>
    </row>
    <row r="53" spans="1:13" ht="15.2" customHeight="1" x14ac:dyDescent="0.4">
      <c r="A53" s="20"/>
      <c r="B53" s="21"/>
      <c r="C53" s="21"/>
      <c r="D53" s="33" t="s">
        <v>76</v>
      </c>
      <c r="E53" s="21"/>
      <c r="F53" s="21"/>
      <c r="G53" s="34">
        <v>2000000</v>
      </c>
      <c r="H53" s="10"/>
      <c r="I53" s="22"/>
      <c r="J53" t="s">
        <v>81</v>
      </c>
      <c r="K53" s="11"/>
    </row>
    <row r="54" spans="1:13" ht="15.2" customHeight="1" x14ac:dyDescent="0.4">
      <c r="A54" s="20"/>
      <c r="B54" s="21"/>
      <c r="C54" s="21" t="s">
        <v>38</v>
      </c>
      <c r="D54" s="21"/>
      <c r="E54" s="21"/>
      <c r="F54" s="21"/>
      <c r="G54" s="10"/>
      <c r="H54" s="10"/>
      <c r="I54" s="22">
        <f>SUM(G55:H60)</f>
        <v>65300000</v>
      </c>
    </row>
    <row r="55" spans="1:13" ht="15.2" customHeight="1" x14ac:dyDescent="0.4">
      <c r="A55" s="20"/>
      <c r="B55" s="21"/>
      <c r="C55" s="21"/>
      <c r="D55" s="21" t="s">
        <v>75</v>
      </c>
      <c r="E55" s="21"/>
      <c r="F55" s="21"/>
      <c r="G55" s="10">
        <v>600000</v>
      </c>
      <c r="H55" s="10"/>
      <c r="I55" s="22"/>
    </row>
    <row r="56" spans="1:13" ht="15.2" customHeight="1" x14ac:dyDescent="0.4">
      <c r="A56" s="20"/>
      <c r="B56" s="21"/>
      <c r="C56" s="21"/>
      <c r="D56" s="21" t="s">
        <v>79</v>
      </c>
      <c r="E56" s="21"/>
      <c r="F56" s="21"/>
      <c r="G56" s="10"/>
      <c r="H56" s="34">
        <v>3000000</v>
      </c>
      <c r="I56" s="22"/>
      <c r="J56" t="s">
        <v>81</v>
      </c>
    </row>
    <row r="57" spans="1:13" ht="15.2" customHeight="1" x14ac:dyDescent="0.4">
      <c r="A57" s="20"/>
      <c r="B57" s="21"/>
      <c r="C57" s="21"/>
      <c r="D57" s="33" t="s">
        <v>80</v>
      </c>
      <c r="E57" s="21"/>
      <c r="F57" s="21"/>
      <c r="G57" s="10"/>
      <c r="H57" s="34">
        <v>100000</v>
      </c>
      <c r="I57" s="22"/>
      <c r="J57" t="s">
        <v>81</v>
      </c>
    </row>
    <row r="58" spans="1:13" ht="15.2" customHeight="1" x14ac:dyDescent="0.4">
      <c r="A58" s="20"/>
      <c r="B58" s="21"/>
      <c r="C58" s="21"/>
      <c r="D58" s="33" t="s">
        <v>83</v>
      </c>
      <c r="E58" s="21"/>
      <c r="F58" s="21"/>
      <c r="G58" s="10">
        <v>100000</v>
      </c>
      <c r="H58" s="34"/>
      <c r="I58" s="22"/>
    </row>
    <row r="59" spans="1:13" ht="15.2" customHeight="1" x14ac:dyDescent="0.4">
      <c r="A59" s="20"/>
      <c r="B59" s="21"/>
      <c r="C59" s="21"/>
      <c r="D59" s="21" t="str">
        <f>[1]単年度試算表!A151</f>
        <v>ロイヤリティ</v>
      </c>
      <c r="E59" s="21"/>
      <c r="F59" s="21"/>
      <c r="G59" s="10"/>
      <c r="H59" s="10">
        <v>2500000</v>
      </c>
      <c r="I59" s="22"/>
      <c r="K59" s="11"/>
    </row>
    <row r="60" spans="1:13" ht="15.2" customHeight="1" x14ac:dyDescent="0.4">
      <c r="A60" s="20"/>
      <c r="B60" s="21"/>
      <c r="C60" s="21"/>
      <c r="D60" s="23" t="s">
        <v>89</v>
      </c>
      <c r="E60" s="23"/>
      <c r="F60" s="21"/>
      <c r="G60" s="34">
        <v>59000000</v>
      </c>
      <c r="H60" s="10"/>
      <c r="I60" s="22"/>
      <c r="J60" t="s">
        <v>87</v>
      </c>
      <c r="K60" s="11" t="s">
        <v>90</v>
      </c>
    </row>
    <row r="61" spans="1:13" ht="15.2" customHeight="1" x14ac:dyDescent="0.4">
      <c r="A61" s="31"/>
      <c r="B61" s="32" t="s">
        <v>39</v>
      </c>
      <c r="C61" s="32"/>
      <c r="D61" s="32"/>
      <c r="E61" s="32"/>
      <c r="F61" s="32"/>
      <c r="G61" s="12">
        <f>SUM(G8:G60)</f>
        <v>273500000</v>
      </c>
      <c r="H61" s="12">
        <f>SUM(H10:H59)</f>
        <v>8100000</v>
      </c>
      <c r="I61" s="26">
        <f>SUM(I8:I59)</f>
        <v>281600000</v>
      </c>
      <c r="J61" s="11" t="s">
        <v>74</v>
      </c>
      <c r="L61" s="13">
        <v>222600000</v>
      </c>
      <c r="M61" s="13"/>
    </row>
    <row r="62" spans="1:13" ht="15.2" customHeight="1" x14ac:dyDescent="0.4">
      <c r="A62" s="20"/>
      <c r="B62" s="21" t="s">
        <v>40</v>
      </c>
      <c r="C62" s="21"/>
      <c r="D62" s="21"/>
      <c r="E62" s="21"/>
      <c r="F62" s="21"/>
      <c r="G62" s="10"/>
      <c r="H62" s="10"/>
      <c r="I62" s="22"/>
    </row>
    <row r="63" spans="1:13" ht="15.2" customHeight="1" x14ac:dyDescent="0.4">
      <c r="A63" s="20"/>
      <c r="B63" s="21"/>
      <c r="C63" s="21" t="s">
        <v>41</v>
      </c>
      <c r="D63" s="21"/>
      <c r="E63" s="21"/>
      <c r="F63" s="21"/>
      <c r="G63" s="10"/>
      <c r="H63" s="10"/>
      <c r="I63" s="22"/>
    </row>
    <row r="64" spans="1:13" ht="15.2" customHeight="1" x14ac:dyDescent="0.4">
      <c r="A64" s="20"/>
      <c r="B64" s="21"/>
      <c r="C64" s="21"/>
      <c r="D64" s="21" t="s">
        <v>42</v>
      </c>
      <c r="E64" s="21"/>
      <c r="F64" s="21"/>
      <c r="G64" s="10"/>
      <c r="H64" s="10"/>
      <c r="I64" s="22"/>
    </row>
    <row r="65" spans="1:11" ht="15.2" customHeight="1" x14ac:dyDescent="0.4">
      <c r="A65" s="20"/>
      <c r="B65" s="21"/>
      <c r="C65" s="21"/>
      <c r="D65" s="21"/>
      <c r="E65" s="21" t="str">
        <f>[1]単年度試算表!A58</f>
        <v>給料</v>
      </c>
      <c r="F65" s="21"/>
      <c r="G65" s="10">
        <v>41500000</v>
      </c>
      <c r="H65" s="10"/>
      <c r="I65" s="38">
        <v>41500000</v>
      </c>
      <c r="J65" t="s">
        <v>81</v>
      </c>
      <c r="K65" t="s">
        <v>82</v>
      </c>
    </row>
    <row r="66" spans="1:11" ht="15.2" customHeight="1" x14ac:dyDescent="0.4">
      <c r="A66" s="20"/>
      <c r="B66" s="21"/>
      <c r="C66" s="21"/>
      <c r="D66" s="21"/>
      <c r="E66" s="21" t="str">
        <f>[1]単年度試算表!A65</f>
        <v>法定福利費</v>
      </c>
      <c r="F66" s="21"/>
      <c r="G66" s="10">
        <v>7100000</v>
      </c>
      <c r="H66" s="10"/>
      <c r="I66" s="38">
        <v>7100000</v>
      </c>
      <c r="J66" t="s">
        <v>81</v>
      </c>
    </row>
    <row r="67" spans="1:11" ht="15.2" hidden="1" customHeight="1" x14ac:dyDescent="0.4">
      <c r="A67" s="20"/>
      <c r="B67" s="21"/>
      <c r="C67" s="21"/>
      <c r="D67" s="21"/>
      <c r="E67" s="21" t="str">
        <f>[1]単年度試算表!A64</f>
        <v>バイト代</v>
      </c>
      <c r="F67" s="21"/>
      <c r="G67" s="10">
        <v>0</v>
      </c>
      <c r="H67" s="10"/>
      <c r="I67" s="22">
        <f t="shared" ref="I67:I68" si="1">G67+H67</f>
        <v>0</v>
      </c>
    </row>
    <row r="68" spans="1:11" ht="15.2" customHeight="1" x14ac:dyDescent="0.4">
      <c r="A68" s="20"/>
      <c r="B68" s="21"/>
      <c r="C68" s="21"/>
      <c r="D68" s="21"/>
      <c r="E68" s="21" t="str">
        <f>[1]単年度試算表!A70</f>
        <v>福利厚生費</v>
      </c>
      <c r="F68" s="21"/>
      <c r="G68" s="10">
        <v>1000000</v>
      </c>
      <c r="H68" s="10"/>
      <c r="I68" s="22">
        <f t="shared" si="1"/>
        <v>1000000</v>
      </c>
    </row>
    <row r="69" spans="1:11" ht="15.2" customHeight="1" x14ac:dyDescent="0.4">
      <c r="A69" s="20"/>
      <c r="B69" s="21"/>
      <c r="C69" s="21"/>
      <c r="D69" s="21" t="s">
        <v>43</v>
      </c>
      <c r="E69" s="21"/>
      <c r="F69" s="21"/>
      <c r="G69" s="12">
        <f>SUM(G65:G68)</f>
        <v>49600000</v>
      </c>
      <c r="H69" s="12">
        <f>SUM(H65:H68)</f>
        <v>0</v>
      </c>
      <c r="I69" s="24">
        <f>SUM(I65:I68)</f>
        <v>49600000</v>
      </c>
      <c r="J69" s="41">
        <f>I69/L61</f>
        <v>0.22282120395327942</v>
      </c>
      <c r="K69" s="37">
        <v>0.22</v>
      </c>
    </row>
    <row r="70" spans="1:11" ht="15.2" customHeight="1" x14ac:dyDescent="0.4">
      <c r="A70" s="20"/>
      <c r="B70" s="21"/>
      <c r="C70" s="21"/>
      <c r="D70" s="21" t="s">
        <v>44</v>
      </c>
      <c r="E70" s="21"/>
      <c r="F70" s="21"/>
      <c r="G70" s="10"/>
      <c r="H70" s="10"/>
      <c r="I70" s="22"/>
    </row>
    <row r="71" spans="1:11" ht="15.2" customHeight="1" x14ac:dyDescent="0.4">
      <c r="A71" s="20"/>
      <c r="B71" s="21"/>
      <c r="C71" s="21"/>
      <c r="D71" s="21"/>
      <c r="E71" s="21" t="s">
        <v>45</v>
      </c>
      <c r="F71" s="21"/>
      <c r="G71" s="10"/>
      <c r="H71" s="10">
        <v>1000000</v>
      </c>
      <c r="I71" s="22">
        <f>G71+H71</f>
        <v>1000000</v>
      </c>
    </row>
    <row r="72" spans="1:11" ht="15.2" customHeight="1" x14ac:dyDescent="0.4">
      <c r="A72" s="20"/>
      <c r="B72" s="21"/>
      <c r="C72" s="21"/>
      <c r="D72" s="21"/>
      <c r="E72" s="21" t="s">
        <v>46</v>
      </c>
      <c r="F72" s="21"/>
      <c r="G72" s="10">
        <v>40000000</v>
      </c>
      <c r="H72" s="10"/>
      <c r="I72" s="38">
        <f t="shared" ref="I72:I89" si="2">G72+H72</f>
        <v>40000000</v>
      </c>
      <c r="J72" t="s">
        <v>81</v>
      </c>
    </row>
    <row r="73" spans="1:11" ht="15.2" customHeight="1" x14ac:dyDescent="0.4">
      <c r="A73" s="20"/>
      <c r="B73" s="21"/>
      <c r="C73" s="21"/>
      <c r="D73" s="21"/>
      <c r="E73" s="21" t="str">
        <f>[1]単年度試算表!A77</f>
        <v>旅費交通費</v>
      </c>
      <c r="F73" s="21"/>
      <c r="G73" s="10">
        <v>3500000</v>
      </c>
      <c r="H73" s="10"/>
      <c r="I73" s="22">
        <f t="shared" si="2"/>
        <v>3500000</v>
      </c>
    </row>
    <row r="74" spans="1:11" ht="15.2" customHeight="1" x14ac:dyDescent="0.4">
      <c r="A74" s="20"/>
      <c r="B74" s="21"/>
      <c r="C74" s="21"/>
      <c r="D74" s="21"/>
      <c r="E74" s="21" t="str">
        <f>[1]単年度試算表!A89</f>
        <v>通信費</v>
      </c>
      <c r="F74" s="21"/>
      <c r="G74" s="10">
        <v>300000</v>
      </c>
      <c r="H74" s="10"/>
      <c r="I74" s="22">
        <f t="shared" si="2"/>
        <v>300000</v>
      </c>
    </row>
    <row r="75" spans="1:11" ht="15.2" customHeight="1" x14ac:dyDescent="0.4">
      <c r="A75" s="20"/>
      <c r="B75" s="21"/>
      <c r="C75" s="21"/>
      <c r="D75" s="21"/>
      <c r="E75" s="21" t="s">
        <v>47</v>
      </c>
      <c r="F75" s="21"/>
      <c r="G75" s="10">
        <v>500000</v>
      </c>
      <c r="H75" s="10"/>
      <c r="I75" s="22">
        <f t="shared" si="2"/>
        <v>500000</v>
      </c>
    </row>
    <row r="76" spans="1:11" ht="15.2" customHeight="1" x14ac:dyDescent="0.4">
      <c r="A76" s="20"/>
      <c r="B76" s="21"/>
      <c r="C76" s="21"/>
      <c r="D76" s="21"/>
      <c r="E76" s="21" t="str">
        <f>[1]単年度試算表!A98</f>
        <v>減価償却費</v>
      </c>
      <c r="F76" s="21"/>
      <c r="G76" s="10">
        <v>2200000</v>
      </c>
      <c r="H76" s="10"/>
      <c r="I76" s="22">
        <f t="shared" si="2"/>
        <v>2200000</v>
      </c>
    </row>
    <row r="77" spans="1:11" ht="15.2" customHeight="1" x14ac:dyDescent="0.4">
      <c r="A77" s="20"/>
      <c r="B77" s="21"/>
      <c r="C77" s="21"/>
      <c r="D77" s="21"/>
      <c r="E77" s="21" t="str">
        <f>[1]単年度試算表!A96</f>
        <v>賃借料</v>
      </c>
      <c r="F77" s="21"/>
      <c r="G77" s="10">
        <v>3150000</v>
      </c>
      <c r="H77" s="10"/>
      <c r="I77" s="22">
        <f t="shared" si="2"/>
        <v>3150000</v>
      </c>
    </row>
    <row r="78" spans="1:11" ht="15.2" customHeight="1" x14ac:dyDescent="0.4">
      <c r="A78" s="20"/>
      <c r="B78" s="21"/>
      <c r="C78" s="21"/>
      <c r="D78" s="21"/>
      <c r="E78" s="21" t="s">
        <v>48</v>
      </c>
      <c r="F78" s="21"/>
      <c r="G78" s="10"/>
      <c r="H78" s="10"/>
      <c r="I78" s="22">
        <f t="shared" si="2"/>
        <v>0</v>
      </c>
    </row>
    <row r="79" spans="1:11" ht="15.2" customHeight="1" x14ac:dyDescent="0.4">
      <c r="A79" s="20"/>
      <c r="B79" s="21"/>
      <c r="C79" s="21"/>
      <c r="D79" s="21"/>
      <c r="E79" s="21" t="str">
        <f>[1]単年度試算表!A86</f>
        <v>水道光熱費</v>
      </c>
      <c r="F79" s="21"/>
      <c r="G79" s="10">
        <v>250000</v>
      </c>
      <c r="H79" s="10"/>
      <c r="I79" s="22">
        <f t="shared" si="2"/>
        <v>250000</v>
      </c>
    </row>
    <row r="80" spans="1:11" ht="15.2" customHeight="1" x14ac:dyDescent="0.4">
      <c r="A80" s="20"/>
      <c r="B80" s="21"/>
      <c r="C80" s="21"/>
      <c r="D80" s="21"/>
      <c r="E80" s="21" t="str">
        <f>[1]単年度試算表!A102</f>
        <v>消耗品費</v>
      </c>
      <c r="F80" s="21"/>
      <c r="G80" s="34">
        <v>4500000</v>
      </c>
      <c r="H80" s="34"/>
      <c r="I80" s="38">
        <f t="shared" si="2"/>
        <v>4500000</v>
      </c>
      <c r="J80" t="s">
        <v>81</v>
      </c>
    </row>
    <row r="81" spans="1:11" ht="15.2" customHeight="1" x14ac:dyDescent="0.4">
      <c r="A81" s="20"/>
      <c r="B81" s="21"/>
      <c r="C81" s="21"/>
      <c r="D81" s="21"/>
      <c r="E81" s="21" t="str">
        <f>[1]単年度試算表!A120</f>
        <v>租税公課</v>
      </c>
      <c r="F81" s="21"/>
      <c r="G81" s="10">
        <v>50000</v>
      </c>
      <c r="H81" s="10">
        <v>300000</v>
      </c>
      <c r="I81" s="22">
        <f t="shared" si="2"/>
        <v>350000</v>
      </c>
    </row>
    <row r="82" spans="1:11" ht="15.2" customHeight="1" x14ac:dyDescent="0.4">
      <c r="A82" s="20"/>
      <c r="B82" s="21"/>
      <c r="C82" s="21"/>
      <c r="D82" s="21"/>
      <c r="E82" s="21" t="s">
        <v>49</v>
      </c>
      <c r="F82" s="21"/>
      <c r="G82" s="34">
        <v>1000000</v>
      </c>
      <c r="H82" s="10"/>
      <c r="I82" s="38">
        <v>1000000</v>
      </c>
      <c r="J82" t="s">
        <v>81</v>
      </c>
    </row>
    <row r="83" spans="1:11" ht="15.2" customHeight="1" x14ac:dyDescent="0.4">
      <c r="A83" s="20"/>
      <c r="B83" s="21"/>
      <c r="C83" s="21"/>
      <c r="D83" s="21"/>
      <c r="E83" s="21" t="str">
        <f>[1]単年度試算表!A139</f>
        <v>支払手数料</v>
      </c>
      <c r="F83" s="21"/>
      <c r="G83" s="10">
        <v>150000</v>
      </c>
      <c r="H83" s="10"/>
      <c r="I83" s="22">
        <f t="shared" si="2"/>
        <v>150000</v>
      </c>
    </row>
    <row r="84" spans="1:11" ht="15.2" customHeight="1" x14ac:dyDescent="0.4">
      <c r="A84" s="20"/>
      <c r="B84" s="21"/>
      <c r="C84" s="21"/>
      <c r="D84" s="21"/>
      <c r="E84" s="21" t="str">
        <f>[1]単年度試算表!A135</f>
        <v>会議費</v>
      </c>
      <c r="F84" s="21"/>
      <c r="G84" s="10">
        <v>200000</v>
      </c>
      <c r="H84" s="10"/>
      <c r="I84" s="22">
        <f t="shared" si="2"/>
        <v>200000</v>
      </c>
    </row>
    <row r="85" spans="1:11" ht="15.2" customHeight="1" x14ac:dyDescent="0.4">
      <c r="A85" s="20"/>
      <c r="B85" s="21"/>
      <c r="C85" s="21"/>
      <c r="D85" s="21"/>
      <c r="E85" s="21" t="s">
        <v>50</v>
      </c>
      <c r="F85" s="21"/>
      <c r="G85" s="34">
        <v>5500000</v>
      </c>
      <c r="H85" s="10"/>
      <c r="I85" s="38">
        <f t="shared" si="2"/>
        <v>5500000</v>
      </c>
      <c r="J85" t="s">
        <v>81</v>
      </c>
    </row>
    <row r="86" spans="1:11" ht="15.2" customHeight="1" x14ac:dyDescent="0.4">
      <c r="A86" s="20"/>
      <c r="B86" s="21"/>
      <c r="C86" s="21"/>
      <c r="D86" s="21"/>
      <c r="E86" s="21" t="str">
        <f>[1]単年度試算表!A110</f>
        <v>医療費</v>
      </c>
      <c r="F86" s="21"/>
      <c r="G86" s="10">
        <v>3000000</v>
      </c>
      <c r="H86" s="10"/>
      <c r="I86" s="22">
        <f t="shared" si="2"/>
        <v>3000000</v>
      </c>
    </row>
    <row r="87" spans="1:11" ht="15.2" customHeight="1" x14ac:dyDescent="0.4">
      <c r="A87" s="20"/>
      <c r="B87" s="21"/>
      <c r="C87" s="21"/>
      <c r="D87" s="21"/>
      <c r="E87" s="21" t="str">
        <f>[1]単年度試算表!A113</f>
        <v>印刷費</v>
      </c>
      <c r="F87" s="21"/>
      <c r="G87" s="10">
        <v>1000000</v>
      </c>
      <c r="H87" s="10"/>
      <c r="I87" s="22">
        <f t="shared" si="2"/>
        <v>1000000</v>
      </c>
    </row>
    <row r="88" spans="1:11" ht="15.2" hidden="1" customHeight="1" x14ac:dyDescent="0.4">
      <c r="A88" s="20"/>
      <c r="B88" s="21"/>
      <c r="C88" s="21"/>
      <c r="D88" s="21"/>
      <c r="E88" s="21" t="s">
        <v>51</v>
      </c>
      <c r="F88" s="21"/>
      <c r="G88" s="10"/>
      <c r="H88" s="10"/>
      <c r="I88" s="22">
        <f t="shared" si="2"/>
        <v>0</v>
      </c>
    </row>
    <row r="89" spans="1:11" ht="15.2" customHeight="1" x14ac:dyDescent="0.4">
      <c r="A89" s="20"/>
      <c r="B89" s="21"/>
      <c r="C89" s="21"/>
      <c r="D89" s="21"/>
      <c r="E89" s="21" t="str">
        <f>[1]単年度試算表!A145</f>
        <v>雑費</v>
      </c>
      <c r="F89" s="21"/>
      <c r="G89" s="10">
        <v>200000</v>
      </c>
      <c r="H89" s="10"/>
      <c r="I89" s="22">
        <f t="shared" si="2"/>
        <v>200000</v>
      </c>
    </row>
    <row r="90" spans="1:11" ht="15.2" customHeight="1" x14ac:dyDescent="0.4">
      <c r="A90" s="20"/>
      <c r="B90" s="21"/>
      <c r="C90" s="21"/>
      <c r="D90" s="21" t="s">
        <v>52</v>
      </c>
      <c r="E90" s="21"/>
      <c r="F90" s="21"/>
      <c r="G90" s="12">
        <f>SUM(G71:G89)</f>
        <v>65500000</v>
      </c>
      <c r="H90" s="12">
        <f>SUM(H71:H89)</f>
        <v>1300000</v>
      </c>
      <c r="I90" s="24">
        <f>SUM(I71:I89)</f>
        <v>66800000</v>
      </c>
    </row>
    <row r="91" spans="1:11" ht="15.2" customHeight="1" x14ac:dyDescent="0.4">
      <c r="A91" s="20"/>
      <c r="B91" s="21"/>
      <c r="C91" s="21" t="s">
        <v>53</v>
      </c>
      <c r="D91" s="21"/>
      <c r="E91" s="21"/>
      <c r="F91" s="21"/>
      <c r="G91" s="12">
        <f>G69+G90</f>
        <v>115100000</v>
      </c>
      <c r="H91" s="12">
        <f>H69+H90</f>
        <v>1300000</v>
      </c>
      <c r="I91" s="24">
        <f>I69+I90</f>
        <v>116400000</v>
      </c>
    </row>
    <row r="92" spans="1:11" ht="15.2" customHeight="1" x14ac:dyDescent="0.4">
      <c r="A92" s="20"/>
      <c r="B92" s="21"/>
      <c r="C92" s="21" t="s">
        <v>54</v>
      </c>
      <c r="D92" s="21"/>
      <c r="E92" s="21"/>
      <c r="F92" s="21"/>
      <c r="G92" s="10"/>
      <c r="H92" s="10"/>
      <c r="I92" s="22"/>
    </row>
    <row r="93" spans="1:11" ht="15.2" customHeight="1" x14ac:dyDescent="0.4">
      <c r="A93" s="20"/>
      <c r="B93" s="21"/>
      <c r="C93" s="21"/>
      <c r="D93" s="21" t="s">
        <v>42</v>
      </c>
      <c r="E93" s="21"/>
      <c r="F93" s="21"/>
      <c r="G93" s="10"/>
      <c r="H93" s="10"/>
      <c r="I93" s="22"/>
    </row>
    <row r="94" spans="1:11" ht="15.2" customHeight="1" x14ac:dyDescent="0.4">
      <c r="A94" s="20"/>
      <c r="B94" s="21"/>
      <c r="C94" s="21"/>
      <c r="D94" s="21"/>
      <c r="E94" s="21" t="str">
        <f>[1]単年度試算表!A57</f>
        <v>役員報酬</v>
      </c>
      <c r="F94" s="21"/>
      <c r="G94" s="10">
        <v>2500000</v>
      </c>
      <c r="H94" s="10"/>
      <c r="I94" s="22">
        <f>G94+H94</f>
        <v>2500000</v>
      </c>
    </row>
    <row r="95" spans="1:11" ht="15.2" customHeight="1" x14ac:dyDescent="0.4">
      <c r="A95" s="20"/>
      <c r="B95" s="21"/>
      <c r="C95" s="21"/>
      <c r="D95" s="21"/>
      <c r="E95" s="21" t="str">
        <f>[1]単年度試算表!A63</f>
        <v>給料</v>
      </c>
      <c r="F95" s="21"/>
      <c r="G95" s="10">
        <v>6000000</v>
      </c>
      <c r="H95" s="10"/>
      <c r="I95" s="38">
        <v>6000000</v>
      </c>
      <c r="J95" t="s">
        <v>81</v>
      </c>
      <c r="K95" t="s">
        <v>82</v>
      </c>
    </row>
    <row r="96" spans="1:11" ht="15.2" customHeight="1" x14ac:dyDescent="0.4">
      <c r="A96" s="20"/>
      <c r="B96" s="21"/>
      <c r="C96" s="21"/>
      <c r="D96" s="21"/>
      <c r="E96" s="21" t="str">
        <f>[1]単年度試算表!A69</f>
        <v>法定福利費</v>
      </c>
      <c r="F96" s="21"/>
      <c r="G96" s="10">
        <v>700000</v>
      </c>
      <c r="H96" s="10"/>
      <c r="I96" s="38">
        <v>700000</v>
      </c>
      <c r="J96" t="s">
        <v>81</v>
      </c>
    </row>
    <row r="97" spans="1:11" ht="15.2" customHeight="1" x14ac:dyDescent="0.4">
      <c r="A97" s="20"/>
      <c r="B97" s="21"/>
      <c r="C97" s="21"/>
      <c r="D97" s="21"/>
      <c r="E97" s="21" t="str">
        <f>[1]単年度試算表!A73</f>
        <v>福利厚生費</v>
      </c>
      <c r="F97" s="21"/>
      <c r="G97" s="10">
        <v>200000</v>
      </c>
      <c r="H97" s="10"/>
      <c r="I97" s="22">
        <f>G97+H97</f>
        <v>200000</v>
      </c>
    </row>
    <row r="98" spans="1:11" ht="15.2" customHeight="1" x14ac:dyDescent="0.4">
      <c r="A98" s="20"/>
      <c r="B98" s="21"/>
      <c r="C98" s="21"/>
      <c r="D98" s="21" t="s">
        <v>43</v>
      </c>
      <c r="E98" s="21"/>
      <c r="F98" s="21"/>
      <c r="G98" s="12">
        <f>SUM(G94:G97)</f>
        <v>9400000</v>
      </c>
      <c r="H98" s="12">
        <f>SUM(H94:H97)</f>
        <v>0</v>
      </c>
      <c r="I98" s="24">
        <f>SUM(I94:I97)</f>
        <v>9400000</v>
      </c>
      <c r="J98" s="41">
        <f>I98/L61</f>
        <v>4.2228212039532795E-2</v>
      </c>
      <c r="K98" s="37">
        <v>4.2000000000000003E-2</v>
      </c>
    </row>
    <row r="99" spans="1:11" ht="15.2" customHeight="1" x14ac:dyDescent="0.4">
      <c r="A99" s="20"/>
      <c r="B99" s="21"/>
      <c r="C99" s="21"/>
      <c r="D99" s="21" t="s">
        <v>44</v>
      </c>
      <c r="E99" s="21"/>
      <c r="F99" s="21"/>
      <c r="G99" s="10"/>
      <c r="H99" s="10"/>
      <c r="I99" s="22"/>
    </row>
    <row r="100" spans="1:11" ht="15.2" customHeight="1" x14ac:dyDescent="0.4">
      <c r="A100" s="20"/>
      <c r="B100" s="21"/>
      <c r="C100" s="21"/>
      <c r="D100" s="21"/>
      <c r="E100" s="21" t="str">
        <f>[1]単年度試算表!A77</f>
        <v>旅費交通費</v>
      </c>
      <c r="F100" s="21"/>
      <c r="G100" s="10">
        <v>1000000</v>
      </c>
      <c r="H100" s="10"/>
      <c r="I100" s="22">
        <f t="shared" ref="I100:I116" si="3">SUM(G100:H100)</f>
        <v>1000000</v>
      </c>
    </row>
    <row r="101" spans="1:11" ht="15.2" customHeight="1" x14ac:dyDescent="0.4">
      <c r="A101" s="20"/>
      <c r="B101" s="21"/>
      <c r="C101" s="21"/>
      <c r="D101" s="21"/>
      <c r="E101" s="21" t="str">
        <f>[1]単年度試算表!A95</f>
        <v>通信費</v>
      </c>
      <c r="F101" s="21"/>
      <c r="G101" s="10">
        <v>2800000</v>
      </c>
      <c r="H101" s="10"/>
      <c r="I101" s="22">
        <f t="shared" ref="I101:I105" si="4">SUM(G101:H101)</f>
        <v>2800000</v>
      </c>
    </row>
    <row r="102" spans="1:11" ht="15.2" customHeight="1" x14ac:dyDescent="0.4">
      <c r="A102" s="20"/>
      <c r="B102" s="21"/>
      <c r="C102" s="21"/>
      <c r="D102" s="21"/>
      <c r="E102" s="21" t="s">
        <v>55</v>
      </c>
      <c r="F102" s="21"/>
      <c r="G102" s="10"/>
      <c r="H102" s="10"/>
      <c r="I102" s="22"/>
    </row>
    <row r="103" spans="1:11" ht="15.2" customHeight="1" x14ac:dyDescent="0.4">
      <c r="A103" s="20"/>
      <c r="B103" s="21"/>
      <c r="C103" s="21"/>
      <c r="D103" s="21"/>
      <c r="E103" s="21" t="str">
        <f>[1]単年度試算表!A101</f>
        <v>減価償却費</v>
      </c>
      <c r="F103" s="21"/>
      <c r="G103" s="10">
        <v>2500000</v>
      </c>
      <c r="H103" s="10"/>
      <c r="I103" s="22">
        <f t="shared" si="4"/>
        <v>2500000</v>
      </c>
    </row>
    <row r="104" spans="1:11" ht="15.2" customHeight="1" x14ac:dyDescent="0.4">
      <c r="A104" s="20"/>
      <c r="B104" s="21"/>
      <c r="C104" s="21"/>
      <c r="D104" s="21"/>
      <c r="E104" s="21" t="str">
        <f>[1]単年度試算表!A96</f>
        <v>賃借料</v>
      </c>
      <c r="F104" s="21"/>
      <c r="G104" s="10">
        <v>3300000</v>
      </c>
      <c r="H104" s="10"/>
      <c r="I104" s="22">
        <f t="shared" si="4"/>
        <v>3300000</v>
      </c>
    </row>
    <row r="105" spans="1:11" ht="15.2" customHeight="1" x14ac:dyDescent="0.4">
      <c r="A105" s="20"/>
      <c r="B105" s="21"/>
      <c r="C105" s="21"/>
      <c r="D105" s="21"/>
      <c r="E105" s="21" t="str">
        <f>[1]単年度試算表!A126</f>
        <v>保険料</v>
      </c>
      <c r="F105" s="21"/>
      <c r="G105" s="10">
        <v>1300000</v>
      </c>
      <c r="H105" s="10"/>
      <c r="I105" s="22">
        <f t="shared" si="4"/>
        <v>1300000</v>
      </c>
    </row>
    <row r="106" spans="1:11" ht="15.2" customHeight="1" x14ac:dyDescent="0.4">
      <c r="A106" s="20"/>
      <c r="B106" s="21"/>
      <c r="C106" s="21"/>
      <c r="D106" s="21"/>
      <c r="E106" s="21" t="str">
        <f>[1]単年度試算表!A76</f>
        <v>修繕費</v>
      </c>
      <c r="F106" s="21"/>
      <c r="G106" s="10">
        <v>500000</v>
      </c>
      <c r="H106" s="10"/>
      <c r="I106" s="22">
        <v>500000</v>
      </c>
    </row>
    <row r="107" spans="1:11" ht="15.2" customHeight="1" x14ac:dyDescent="0.4">
      <c r="A107" s="20"/>
      <c r="B107" s="21"/>
      <c r="C107" s="21"/>
      <c r="D107" s="21"/>
      <c r="E107" s="21" t="str">
        <f>[1]単年度試算表!A88</f>
        <v>水道光熱費</v>
      </c>
      <c r="F107" s="21"/>
      <c r="G107" s="10">
        <v>1300000</v>
      </c>
      <c r="H107" s="10"/>
      <c r="I107" s="22">
        <f t="shared" si="3"/>
        <v>1300000</v>
      </c>
    </row>
    <row r="108" spans="1:11" ht="15.2" customHeight="1" x14ac:dyDescent="0.4">
      <c r="A108" s="20"/>
      <c r="B108" s="21"/>
      <c r="C108" s="21"/>
      <c r="D108" s="21"/>
      <c r="E108" s="21" t="str">
        <f>[1]単年度試算表!A109</f>
        <v>消耗品費</v>
      </c>
      <c r="F108" s="21"/>
      <c r="G108" s="10">
        <v>2000000</v>
      </c>
      <c r="H108" s="10"/>
      <c r="I108" s="22">
        <f t="shared" si="3"/>
        <v>2000000</v>
      </c>
    </row>
    <row r="109" spans="1:11" ht="15.2" customHeight="1" x14ac:dyDescent="0.4">
      <c r="A109" s="20"/>
      <c r="B109" s="21"/>
      <c r="C109" s="21"/>
      <c r="D109" s="21"/>
      <c r="E109" s="21" t="str">
        <f>[1]単年度試算表!A124</f>
        <v>租税公課</v>
      </c>
      <c r="F109" s="21"/>
      <c r="G109" s="10">
        <v>600000</v>
      </c>
      <c r="H109" s="10"/>
      <c r="I109" s="22">
        <f>SUM(G109:H109)</f>
        <v>600000</v>
      </c>
    </row>
    <row r="110" spans="1:11" ht="15.2" customHeight="1" x14ac:dyDescent="0.4">
      <c r="A110" s="20"/>
      <c r="B110" s="21"/>
      <c r="C110" s="21"/>
      <c r="D110" s="21"/>
      <c r="E110" s="21" t="str">
        <f>[1]単年度試算表!A139</f>
        <v>支払手数料</v>
      </c>
      <c r="F110" s="21"/>
      <c r="G110" s="10">
        <v>2400000</v>
      </c>
      <c r="H110" s="10"/>
      <c r="I110" s="22">
        <f>SUM(G110:H110)</f>
        <v>2400000</v>
      </c>
    </row>
    <row r="111" spans="1:11" ht="15.2" customHeight="1" x14ac:dyDescent="0.4">
      <c r="A111" s="20"/>
      <c r="B111" s="21"/>
      <c r="C111" s="21"/>
      <c r="D111" s="21"/>
      <c r="E111" s="21" t="str">
        <f>[1]単年度試算表!A132</f>
        <v>諸会費</v>
      </c>
      <c r="F111" s="21"/>
      <c r="G111" s="10">
        <v>50000</v>
      </c>
      <c r="H111" s="10"/>
      <c r="I111" s="22">
        <f>SUM(G111:H111)</f>
        <v>50000</v>
      </c>
    </row>
    <row r="112" spans="1:11" ht="15.2" hidden="1" customHeight="1" x14ac:dyDescent="0.4">
      <c r="A112" s="20"/>
      <c r="B112" s="21"/>
      <c r="C112" s="21"/>
      <c r="D112" s="21"/>
      <c r="E112" s="21" t="str">
        <f>[1]単年度試算表!A129</f>
        <v>新聞図書費</v>
      </c>
      <c r="F112" s="21"/>
      <c r="G112" s="10">
        <v>0</v>
      </c>
      <c r="H112" s="10"/>
      <c r="I112" s="22">
        <f t="shared" ref="I112" si="5">SUM(G112:H112)</f>
        <v>0</v>
      </c>
    </row>
    <row r="113" spans="1:12" ht="15.2" customHeight="1" x14ac:dyDescent="0.4">
      <c r="A113" s="20"/>
      <c r="B113" s="21"/>
      <c r="C113" s="21"/>
      <c r="D113" s="21"/>
      <c r="E113" s="21" t="str">
        <f>[1]単年度試算表!A138</f>
        <v>警備費</v>
      </c>
      <c r="F113" s="21"/>
      <c r="G113" s="10">
        <v>700000</v>
      </c>
      <c r="H113" s="10"/>
      <c r="I113" s="22">
        <f>SUM(G113:H113)</f>
        <v>700000</v>
      </c>
    </row>
    <row r="114" spans="1:12" ht="15.2" hidden="1" customHeight="1" x14ac:dyDescent="0.4">
      <c r="A114" s="20"/>
      <c r="B114" s="21"/>
      <c r="C114" s="21"/>
      <c r="D114" s="21"/>
      <c r="E114" s="21" t="s">
        <v>56</v>
      </c>
      <c r="F114" s="21"/>
      <c r="G114" s="10">
        <v>0</v>
      </c>
      <c r="H114" s="10"/>
      <c r="I114" s="22">
        <f t="shared" si="3"/>
        <v>0</v>
      </c>
    </row>
    <row r="115" spans="1:12" ht="15.2" hidden="1" customHeight="1" x14ac:dyDescent="0.4">
      <c r="A115" s="20"/>
      <c r="B115" s="21"/>
      <c r="C115" s="21"/>
      <c r="D115" s="21"/>
      <c r="E115" s="21" t="s">
        <v>57</v>
      </c>
      <c r="F115" s="21"/>
      <c r="G115" s="10">
        <v>0</v>
      </c>
      <c r="H115" s="10"/>
      <c r="I115" s="22">
        <f t="shared" si="3"/>
        <v>0</v>
      </c>
    </row>
    <row r="116" spans="1:12" ht="15.2" customHeight="1" x14ac:dyDescent="0.4">
      <c r="A116" s="20"/>
      <c r="B116" s="21"/>
      <c r="C116" s="21"/>
      <c r="D116" s="21"/>
      <c r="E116" s="21" t="str">
        <f>[1]単年度試算表!A149</f>
        <v>雑費</v>
      </c>
      <c r="F116" s="21"/>
      <c r="G116" s="10">
        <v>650000</v>
      </c>
      <c r="H116" s="10"/>
      <c r="I116" s="22">
        <f t="shared" si="3"/>
        <v>650000</v>
      </c>
    </row>
    <row r="117" spans="1:12" ht="15.2" customHeight="1" x14ac:dyDescent="0.4">
      <c r="A117" s="20"/>
      <c r="B117" s="21"/>
      <c r="C117" s="21"/>
      <c r="D117" s="21" t="s">
        <v>52</v>
      </c>
      <c r="E117" s="21"/>
      <c r="F117" s="21"/>
      <c r="G117" s="12">
        <f>SUM(G100:G116)</f>
        <v>19100000</v>
      </c>
      <c r="H117" s="12">
        <f>SUM(H100:H116)</f>
        <v>0</v>
      </c>
      <c r="I117" s="24">
        <f>SUM(I100:I116)</f>
        <v>19100000</v>
      </c>
    </row>
    <row r="118" spans="1:12" ht="15.2" customHeight="1" x14ac:dyDescent="0.4">
      <c r="A118" s="20"/>
      <c r="B118" s="21"/>
      <c r="C118" s="21" t="s">
        <v>58</v>
      </c>
      <c r="D118" s="21"/>
      <c r="E118" s="21"/>
      <c r="F118" s="21"/>
      <c r="G118" s="12">
        <f>G98+G117</f>
        <v>28500000</v>
      </c>
      <c r="H118" s="12">
        <f>H98+H117</f>
        <v>0</v>
      </c>
      <c r="I118" s="24">
        <f>I98+I117</f>
        <v>28500000</v>
      </c>
    </row>
    <row r="119" spans="1:12" ht="16.5" customHeight="1" x14ac:dyDescent="0.4">
      <c r="A119" s="20"/>
      <c r="B119" s="21"/>
      <c r="C119" s="21" t="s">
        <v>59</v>
      </c>
      <c r="D119" s="21"/>
      <c r="E119" s="21"/>
      <c r="F119" s="21"/>
      <c r="G119" s="10"/>
      <c r="H119" s="10"/>
      <c r="I119" s="22"/>
    </row>
    <row r="120" spans="1:12" ht="21.75" customHeight="1" x14ac:dyDescent="0.4">
      <c r="A120" s="20"/>
      <c r="B120" s="21"/>
      <c r="C120" s="21"/>
      <c r="D120" s="21"/>
      <c r="E120" s="21" t="s">
        <v>60</v>
      </c>
      <c r="F120" s="21"/>
      <c r="G120" s="10"/>
      <c r="H120" s="10"/>
      <c r="I120" s="22">
        <f>SUM(G120:H120)</f>
        <v>0</v>
      </c>
    </row>
    <row r="121" spans="1:12" ht="15.2" customHeight="1" thickBot="1" x14ac:dyDescent="0.45">
      <c r="A121" s="20"/>
      <c r="B121" s="23" t="s">
        <v>65</v>
      </c>
      <c r="C121" s="25" t="s">
        <v>68</v>
      </c>
      <c r="D121" s="21"/>
      <c r="E121" s="21"/>
      <c r="F121" s="21"/>
      <c r="G121" s="10">
        <v>136700000</v>
      </c>
      <c r="H121" s="10"/>
      <c r="I121" s="22">
        <f>G121+H121</f>
        <v>136700000</v>
      </c>
      <c r="J121" t="s">
        <v>78</v>
      </c>
      <c r="K121" s="13">
        <v>126700000</v>
      </c>
      <c r="L121" s="13">
        <v>10000000</v>
      </c>
    </row>
    <row r="122" spans="1:12" ht="15.2" customHeight="1" thickBot="1" x14ac:dyDescent="0.45">
      <c r="A122" s="20"/>
      <c r="B122" s="27" t="s">
        <v>61</v>
      </c>
      <c r="C122" s="28"/>
      <c r="D122" s="28"/>
      <c r="E122" s="28"/>
      <c r="F122" s="28"/>
      <c r="G122" s="29">
        <f>G91+G118+G120+G121</f>
        <v>280300000</v>
      </c>
      <c r="H122" s="29">
        <f>H91+H118+H120</f>
        <v>1300000</v>
      </c>
      <c r="I122" s="30">
        <f>I91+I118+I121</f>
        <v>281600000</v>
      </c>
      <c r="J122" s="11">
        <f>I61-I122</f>
        <v>0</v>
      </c>
    </row>
    <row r="123" spans="1:12" x14ac:dyDescent="0.4">
      <c r="I123" s="13" t="s">
        <v>91</v>
      </c>
    </row>
    <row r="124" spans="1:12" x14ac:dyDescent="0.4">
      <c r="I124" s="13">
        <v>120000000</v>
      </c>
    </row>
    <row r="125" spans="1:12" x14ac:dyDescent="0.4">
      <c r="I125" s="13" t="s">
        <v>92</v>
      </c>
    </row>
    <row r="126" spans="1:12" x14ac:dyDescent="0.4">
      <c r="I126" s="13">
        <v>161370000</v>
      </c>
    </row>
    <row r="127" spans="1:12" x14ac:dyDescent="0.4">
      <c r="I127" s="13" t="s">
        <v>93</v>
      </c>
    </row>
    <row r="128" spans="1:12" x14ac:dyDescent="0.4">
      <c r="I128" s="13">
        <f>SUM(I124:I126)</f>
        <v>281370000</v>
      </c>
    </row>
  </sheetData>
  <mergeCells count="7">
    <mergeCell ref="D34:E34"/>
    <mergeCell ref="A1:I1"/>
    <mergeCell ref="A3:I3"/>
    <mergeCell ref="B5:G5"/>
    <mergeCell ref="A7:F7"/>
    <mergeCell ref="D27:E27"/>
    <mergeCell ref="D30:E30"/>
  </mergeCells>
  <phoneticPr fontId="3"/>
  <pageMargins left="0.7" right="0.7" top="0.75" bottom="0.75" header="0.3" footer="0.3"/>
  <pageSetup paperSize="9" scale="84" orientation="portrait" r:id="rId1"/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AD02-E675-4C88-AA76-75CB0733FBC3}">
  <dimension ref="A1:M123"/>
  <sheetViews>
    <sheetView tabSelected="1" view="pageBreakPreview" zoomScale="60" zoomScaleNormal="100" workbookViewId="0">
      <selection sqref="A1:I120"/>
    </sheetView>
  </sheetViews>
  <sheetFormatPr defaultRowHeight="18.75" x14ac:dyDescent="0.4"/>
  <cols>
    <col min="1" max="1" width="2.875" customWidth="1"/>
    <col min="7" max="7" width="14.5" customWidth="1"/>
    <col min="8" max="8" width="12.625" customWidth="1"/>
    <col min="9" max="9" width="16.375" customWidth="1"/>
    <col min="11" max="11" width="12" style="13" customWidth="1"/>
    <col min="12" max="13" width="9.125" style="13" bestFit="1" customWidth="1"/>
  </cols>
  <sheetData>
    <row r="1" spans="1:12" x14ac:dyDescent="0.4">
      <c r="A1" s="77" t="s">
        <v>129</v>
      </c>
      <c r="B1" s="78"/>
      <c r="C1" s="78"/>
      <c r="D1" s="78"/>
      <c r="E1" s="78"/>
      <c r="F1" s="78"/>
      <c r="G1" s="78"/>
      <c r="H1" s="78"/>
      <c r="I1" s="78"/>
      <c r="J1" s="42"/>
      <c r="K1" s="72"/>
      <c r="L1" s="72"/>
    </row>
    <row r="2" spans="1:12" x14ac:dyDescent="0.4">
      <c r="A2" s="87" t="s">
        <v>130</v>
      </c>
      <c r="B2" s="88"/>
      <c r="C2" s="88"/>
      <c r="D2" s="88"/>
      <c r="E2" s="88"/>
      <c r="F2" s="88"/>
      <c r="G2" s="88"/>
      <c r="H2" s="88"/>
      <c r="I2" s="88"/>
      <c r="J2" s="43"/>
      <c r="K2" s="73"/>
      <c r="L2" s="73"/>
    </row>
    <row r="3" spans="1:12" x14ac:dyDescent="0.4">
      <c r="A3" s="61"/>
      <c r="B3" s="61"/>
      <c r="C3" s="61"/>
      <c r="D3" s="61"/>
      <c r="E3" s="61"/>
      <c r="F3" s="61"/>
      <c r="G3" s="61"/>
      <c r="H3" s="62"/>
      <c r="I3" s="44" t="s">
        <v>1</v>
      </c>
      <c r="J3" s="61"/>
      <c r="K3" s="74"/>
      <c r="L3" s="74"/>
    </row>
    <row r="4" spans="1:12" ht="40.5" x14ac:dyDescent="0.4">
      <c r="A4" s="89" t="s">
        <v>2</v>
      </c>
      <c r="B4" s="89"/>
      <c r="C4" s="89"/>
      <c r="D4" s="89"/>
      <c r="E4" s="89"/>
      <c r="F4" s="89"/>
      <c r="G4" s="59" t="s">
        <v>3</v>
      </c>
      <c r="H4" s="63" t="s">
        <v>4</v>
      </c>
      <c r="I4" s="58" t="s">
        <v>5</v>
      </c>
      <c r="J4" s="42"/>
      <c r="K4" s="72"/>
      <c r="L4" s="72"/>
    </row>
    <row r="5" spans="1:12" x14ac:dyDescent="0.4">
      <c r="A5" s="45"/>
      <c r="B5" s="46" t="s">
        <v>6</v>
      </c>
      <c r="C5" s="46"/>
      <c r="D5" s="46"/>
      <c r="E5" s="46"/>
      <c r="F5" s="46"/>
      <c r="G5" s="47"/>
      <c r="H5" s="64"/>
      <c r="I5" s="47"/>
      <c r="J5" s="42"/>
      <c r="K5" s="72"/>
      <c r="L5" s="72"/>
    </row>
    <row r="6" spans="1:12" x14ac:dyDescent="0.4">
      <c r="A6" s="48"/>
      <c r="B6" s="49"/>
      <c r="C6" s="49" t="s">
        <v>7</v>
      </c>
      <c r="D6" s="49"/>
      <c r="E6" s="49"/>
      <c r="F6" s="49"/>
      <c r="G6" s="50"/>
      <c r="H6" s="65"/>
      <c r="I6" s="50"/>
      <c r="J6" s="53"/>
      <c r="K6" s="72"/>
      <c r="L6" s="75"/>
    </row>
    <row r="7" spans="1:12" x14ac:dyDescent="0.4">
      <c r="A7" s="48"/>
      <c r="B7" s="49"/>
      <c r="C7" s="49"/>
      <c r="D7" s="49" t="s">
        <v>8</v>
      </c>
      <c r="E7" s="49"/>
      <c r="F7" s="49"/>
      <c r="G7" s="51">
        <v>150000</v>
      </c>
      <c r="H7" s="65"/>
      <c r="I7" s="51"/>
      <c r="J7" s="53"/>
      <c r="K7" s="72"/>
      <c r="L7" s="72"/>
    </row>
    <row r="8" spans="1:12" x14ac:dyDescent="0.4">
      <c r="A8" s="48"/>
      <c r="B8" s="49"/>
      <c r="C8" s="49"/>
      <c r="D8" s="49" t="s">
        <v>9</v>
      </c>
      <c r="E8" s="49"/>
      <c r="F8" s="49"/>
      <c r="G8" s="51">
        <v>1500000</v>
      </c>
      <c r="H8" s="65"/>
      <c r="I8" s="51"/>
      <c r="J8" s="42"/>
      <c r="K8" s="72"/>
      <c r="L8" s="72"/>
    </row>
    <row r="9" spans="1:12" x14ac:dyDescent="0.4">
      <c r="A9" s="48"/>
      <c r="B9" s="49"/>
      <c r="C9" s="49"/>
      <c r="D9" s="49" t="s">
        <v>10</v>
      </c>
      <c r="E9" s="49"/>
      <c r="F9" s="49"/>
      <c r="G9" s="51">
        <v>1500000</v>
      </c>
      <c r="H9" s="65"/>
      <c r="I9" s="51"/>
      <c r="J9" s="42"/>
      <c r="K9" s="72"/>
      <c r="L9" s="72"/>
    </row>
    <row r="10" spans="1:12" x14ac:dyDescent="0.4">
      <c r="A10" s="48"/>
      <c r="B10" s="49"/>
      <c r="C10" s="49"/>
      <c r="D10" s="49" t="s">
        <v>11</v>
      </c>
      <c r="E10" s="49"/>
      <c r="F10" s="49"/>
      <c r="G10" s="51">
        <v>5500000</v>
      </c>
      <c r="H10" s="65"/>
      <c r="I10" s="51">
        <f>SUM(G7:G10)</f>
        <v>8650000</v>
      </c>
      <c r="J10" s="42"/>
      <c r="K10" s="75"/>
      <c r="L10" s="72"/>
    </row>
    <row r="11" spans="1:12" x14ac:dyDescent="0.4">
      <c r="A11" s="48"/>
      <c r="B11" s="49"/>
      <c r="C11" s="49" t="s">
        <v>12</v>
      </c>
      <c r="D11" s="49"/>
      <c r="E11" s="49"/>
      <c r="F11" s="49"/>
      <c r="G11" s="50"/>
      <c r="H11" s="65"/>
      <c r="I11" s="51"/>
      <c r="J11" s="42"/>
      <c r="K11" s="72"/>
      <c r="L11" s="72"/>
    </row>
    <row r="12" spans="1:12" x14ac:dyDescent="0.4">
      <c r="A12" s="48"/>
      <c r="B12" s="49"/>
      <c r="C12" s="49"/>
      <c r="D12" s="49" t="s">
        <v>13</v>
      </c>
      <c r="E12" s="49"/>
      <c r="F12" s="49"/>
      <c r="G12" s="51">
        <v>2000000</v>
      </c>
      <c r="H12" s="65"/>
      <c r="I12" s="51"/>
      <c r="J12" s="42"/>
      <c r="K12" s="72"/>
      <c r="L12" s="72"/>
    </row>
    <row r="13" spans="1:12" x14ac:dyDescent="0.4">
      <c r="A13" s="48"/>
      <c r="B13" s="49"/>
      <c r="C13" s="49"/>
      <c r="D13" s="49" t="s">
        <v>14</v>
      </c>
      <c r="E13" s="49"/>
      <c r="F13" s="49"/>
      <c r="G13" s="51">
        <v>1500000</v>
      </c>
      <c r="H13" s="65"/>
      <c r="I13" s="51"/>
      <c r="J13" s="42"/>
      <c r="K13" s="72"/>
      <c r="L13" s="72"/>
    </row>
    <row r="14" spans="1:12" x14ac:dyDescent="0.4">
      <c r="A14" s="48"/>
      <c r="B14" s="49"/>
      <c r="C14" s="49"/>
      <c r="D14" s="49" t="s">
        <v>15</v>
      </c>
      <c r="E14" s="49"/>
      <c r="F14" s="49"/>
      <c r="G14" s="51">
        <v>2000000</v>
      </c>
      <c r="H14" s="65"/>
      <c r="I14" s="51"/>
      <c r="J14" s="42"/>
      <c r="K14" s="72"/>
      <c r="L14" s="72"/>
    </row>
    <row r="15" spans="1:12" x14ac:dyDescent="0.4">
      <c r="A15" s="48"/>
      <c r="B15" s="49"/>
      <c r="C15" s="49"/>
      <c r="D15" s="49" t="s">
        <v>16</v>
      </c>
      <c r="E15" s="49"/>
      <c r="F15" s="49"/>
      <c r="G15" s="51">
        <v>3500000</v>
      </c>
      <c r="H15" s="65"/>
      <c r="I15" s="51"/>
      <c r="J15" s="42"/>
      <c r="K15" s="72"/>
      <c r="L15" s="72"/>
    </row>
    <row r="16" spans="1:12" x14ac:dyDescent="0.4">
      <c r="A16" s="48"/>
      <c r="B16" s="49"/>
      <c r="C16" s="49"/>
      <c r="D16" s="49" t="s">
        <v>95</v>
      </c>
      <c r="E16" s="49"/>
      <c r="F16" s="49"/>
      <c r="G16" s="51">
        <v>6000000</v>
      </c>
      <c r="H16" s="65"/>
      <c r="I16" s="51"/>
      <c r="J16" s="42"/>
      <c r="K16" s="72"/>
      <c r="L16" s="72"/>
    </row>
    <row r="17" spans="1:12" x14ac:dyDescent="0.4">
      <c r="A17" s="48"/>
      <c r="B17" s="49"/>
      <c r="C17" s="49"/>
      <c r="D17" s="49" t="s">
        <v>17</v>
      </c>
      <c r="E17" s="49"/>
      <c r="F17" s="49"/>
      <c r="G17" s="51">
        <v>2600000</v>
      </c>
      <c r="H17" s="65"/>
      <c r="I17" s="51"/>
      <c r="J17" s="42"/>
      <c r="K17" s="72"/>
      <c r="L17" s="72"/>
    </row>
    <row r="18" spans="1:12" x14ac:dyDescent="0.4">
      <c r="A18" s="48"/>
      <c r="B18" s="49"/>
      <c r="C18" s="49"/>
      <c r="D18" s="49" t="s">
        <v>96</v>
      </c>
      <c r="E18" s="49"/>
      <c r="F18" s="49"/>
      <c r="G18" s="51">
        <v>4700000</v>
      </c>
      <c r="H18" s="65"/>
      <c r="I18" s="51"/>
      <c r="J18" s="42"/>
      <c r="K18" s="72"/>
      <c r="L18" s="72"/>
    </row>
    <row r="19" spans="1:12" x14ac:dyDescent="0.4">
      <c r="A19" s="48"/>
      <c r="B19" s="49"/>
      <c r="C19" s="49"/>
      <c r="D19" s="49" t="s">
        <v>19</v>
      </c>
      <c r="E19" s="49"/>
      <c r="F19" s="49"/>
      <c r="G19" s="51">
        <v>1500000</v>
      </c>
      <c r="H19" s="65"/>
      <c r="I19" s="51"/>
      <c r="J19" s="53"/>
      <c r="K19" s="75"/>
      <c r="L19" s="75"/>
    </row>
    <row r="20" spans="1:12" x14ac:dyDescent="0.4">
      <c r="A20" s="48"/>
      <c r="B20" s="49"/>
      <c r="C20" s="49"/>
      <c r="D20" s="49" t="s">
        <v>20</v>
      </c>
      <c r="E20" s="49"/>
      <c r="F20" s="49"/>
      <c r="G20" s="51">
        <v>45000000</v>
      </c>
      <c r="H20" s="65"/>
      <c r="I20" s="51"/>
      <c r="J20" s="42"/>
      <c r="K20" s="72"/>
      <c r="L20" s="72"/>
    </row>
    <row r="21" spans="1:12" x14ac:dyDescent="0.4">
      <c r="A21" s="48"/>
      <c r="B21" s="49"/>
      <c r="C21" s="49"/>
      <c r="D21" s="49" t="s">
        <v>21</v>
      </c>
      <c r="E21" s="49"/>
      <c r="F21" s="49"/>
      <c r="G21" s="51">
        <v>3000000</v>
      </c>
      <c r="H21" s="65"/>
      <c r="I21" s="51"/>
      <c r="J21" s="53"/>
      <c r="K21" s="75"/>
      <c r="L21" s="75"/>
    </row>
    <row r="22" spans="1:12" x14ac:dyDescent="0.4">
      <c r="A22" s="48"/>
      <c r="B22" s="49"/>
      <c r="C22" s="49"/>
      <c r="D22" s="49" t="s">
        <v>139</v>
      </c>
      <c r="E22" s="49"/>
      <c r="F22" s="49"/>
      <c r="G22" s="51">
        <v>3000000</v>
      </c>
      <c r="H22" s="65"/>
      <c r="I22" s="51"/>
      <c r="J22" s="53"/>
      <c r="K22" s="75"/>
      <c r="L22" s="75"/>
    </row>
    <row r="23" spans="1:12" x14ac:dyDescent="0.4">
      <c r="A23" s="48"/>
      <c r="B23" s="49"/>
      <c r="C23" s="49"/>
      <c r="D23" s="49" t="s">
        <v>141</v>
      </c>
      <c r="E23" s="49"/>
      <c r="F23" s="49"/>
      <c r="G23" s="51">
        <v>3400000</v>
      </c>
      <c r="H23" s="65"/>
      <c r="I23" s="51"/>
      <c r="J23" s="53"/>
      <c r="K23" s="75"/>
      <c r="L23" s="75"/>
    </row>
    <row r="24" spans="1:12" x14ac:dyDescent="0.4">
      <c r="A24" s="48"/>
      <c r="B24" s="49"/>
      <c r="C24" s="49"/>
      <c r="D24" s="49" t="s">
        <v>22</v>
      </c>
      <c r="E24" s="49"/>
      <c r="F24" s="49"/>
      <c r="G24" s="51">
        <v>35000000</v>
      </c>
      <c r="H24" s="65"/>
      <c r="I24" s="51">
        <f>SUM(G12:G24)</f>
        <v>113200000</v>
      </c>
      <c r="J24" s="53"/>
      <c r="K24" s="75"/>
      <c r="L24" s="75"/>
    </row>
    <row r="25" spans="1:12" x14ac:dyDescent="0.4">
      <c r="A25" s="48"/>
      <c r="B25" s="49"/>
      <c r="C25" s="49" t="s">
        <v>23</v>
      </c>
      <c r="D25" s="49"/>
      <c r="E25" s="49"/>
      <c r="F25" s="49"/>
      <c r="G25" s="50"/>
      <c r="H25" s="65"/>
      <c r="I25" s="51"/>
      <c r="J25" s="42"/>
      <c r="K25" s="72"/>
      <c r="L25" s="72"/>
    </row>
    <row r="26" spans="1:12" x14ac:dyDescent="0.4">
      <c r="A26" s="48"/>
      <c r="B26" s="49"/>
      <c r="C26" s="49"/>
      <c r="D26" s="49" t="s">
        <v>97</v>
      </c>
      <c r="E26" s="49"/>
      <c r="F26" s="49"/>
      <c r="G26" s="51">
        <v>14000000</v>
      </c>
      <c r="H26" s="65"/>
      <c r="I26" s="51"/>
      <c r="J26" s="42"/>
      <c r="K26" s="72"/>
      <c r="L26" s="72"/>
    </row>
    <row r="27" spans="1:12" x14ac:dyDescent="0.4">
      <c r="A27" s="48"/>
      <c r="B27" s="49"/>
      <c r="C27" s="49"/>
      <c r="D27" s="85" t="s">
        <v>98</v>
      </c>
      <c r="E27" s="86"/>
      <c r="F27" s="49"/>
      <c r="G27" s="51">
        <v>800000</v>
      </c>
      <c r="H27" s="65"/>
      <c r="I27" s="51"/>
      <c r="J27" s="42"/>
      <c r="K27" s="72"/>
      <c r="L27" s="72"/>
    </row>
    <row r="28" spans="1:12" x14ac:dyDescent="0.4">
      <c r="A28" s="48"/>
      <c r="B28" s="49"/>
      <c r="C28" s="49"/>
      <c r="D28" s="49" t="s">
        <v>26</v>
      </c>
      <c r="E28" s="49"/>
      <c r="F28" s="49"/>
      <c r="G28" s="51">
        <v>500000</v>
      </c>
      <c r="H28" s="65"/>
      <c r="I28" s="51"/>
      <c r="J28" s="42"/>
      <c r="K28" s="72"/>
      <c r="L28" s="72"/>
    </row>
    <row r="29" spans="1:12" x14ac:dyDescent="0.4">
      <c r="A29" s="48"/>
      <c r="B29" s="49"/>
      <c r="C29" s="49"/>
      <c r="D29" s="49" t="s">
        <v>99</v>
      </c>
      <c r="E29" s="49"/>
      <c r="F29" s="49"/>
      <c r="G29" s="51">
        <v>500000</v>
      </c>
      <c r="H29" s="65"/>
      <c r="I29" s="51"/>
      <c r="J29" s="42"/>
      <c r="K29" s="72"/>
      <c r="L29" s="72"/>
    </row>
    <row r="30" spans="1:12" x14ac:dyDescent="0.4">
      <c r="A30" s="48"/>
      <c r="B30" s="49"/>
      <c r="C30" s="49"/>
      <c r="D30" s="85" t="s">
        <v>28</v>
      </c>
      <c r="E30" s="86"/>
      <c r="F30" s="49"/>
      <c r="G30" s="51">
        <v>800000</v>
      </c>
      <c r="H30" s="65"/>
      <c r="I30" s="51"/>
      <c r="J30" s="42"/>
      <c r="K30" s="72"/>
      <c r="L30" s="72"/>
    </row>
    <row r="31" spans="1:12" x14ac:dyDescent="0.4">
      <c r="A31" s="48"/>
      <c r="B31" s="49"/>
      <c r="C31" s="49"/>
      <c r="D31" s="49" t="s">
        <v>30</v>
      </c>
      <c r="E31" s="49"/>
      <c r="F31" s="49"/>
      <c r="G31" s="51">
        <v>1500000</v>
      </c>
      <c r="H31" s="65"/>
      <c r="I31" s="51"/>
      <c r="J31" s="42"/>
      <c r="K31" s="72"/>
      <c r="L31" s="72"/>
    </row>
    <row r="32" spans="1:12" x14ac:dyDescent="0.4">
      <c r="A32" s="48"/>
      <c r="B32" s="49"/>
      <c r="C32" s="49"/>
      <c r="D32" s="85" t="s">
        <v>31</v>
      </c>
      <c r="E32" s="86"/>
      <c r="F32" s="49"/>
      <c r="G32" s="51">
        <v>100000</v>
      </c>
      <c r="H32" s="65"/>
      <c r="I32" s="51"/>
      <c r="J32" s="42"/>
      <c r="K32" s="72"/>
      <c r="L32" s="72"/>
    </row>
    <row r="33" spans="1:13" x14ac:dyDescent="0.4">
      <c r="A33" s="48"/>
      <c r="B33" s="49"/>
      <c r="C33" s="49"/>
      <c r="D33" s="49" t="s">
        <v>32</v>
      </c>
      <c r="E33" s="49"/>
      <c r="F33" s="49"/>
      <c r="G33" s="51">
        <v>1200000</v>
      </c>
      <c r="H33" s="65"/>
      <c r="I33" s="51"/>
      <c r="J33" s="42"/>
      <c r="K33" s="72"/>
      <c r="L33" s="72"/>
    </row>
    <row r="34" spans="1:13" x14ac:dyDescent="0.4">
      <c r="A34" s="48"/>
      <c r="B34" s="49"/>
      <c r="C34" s="49"/>
      <c r="D34" s="49" t="s">
        <v>146</v>
      </c>
      <c r="E34" s="49"/>
      <c r="F34" s="49"/>
      <c r="G34" s="51">
        <v>4000000</v>
      </c>
      <c r="H34" s="65"/>
      <c r="I34" s="51"/>
      <c r="J34" s="42"/>
      <c r="K34" s="72"/>
      <c r="L34" s="72"/>
    </row>
    <row r="35" spans="1:13" x14ac:dyDescent="0.4">
      <c r="A35" s="48"/>
      <c r="B35" s="49"/>
      <c r="C35" s="49"/>
      <c r="D35" s="49" t="s">
        <v>33</v>
      </c>
      <c r="E35" s="49"/>
      <c r="F35" s="49"/>
      <c r="G35" s="51">
        <v>1000000</v>
      </c>
      <c r="H35" s="65"/>
      <c r="I35" s="51"/>
      <c r="J35" s="42"/>
      <c r="K35" s="75"/>
      <c r="L35" s="72"/>
    </row>
    <row r="36" spans="1:13" x14ac:dyDescent="0.4">
      <c r="A36" s="48"/>
      <c r="B36" s="49"/>
      <c r="C36" s="49"/>
      <c r="D36" s="49" t="s">
        <v>135</v>
      </c>
      <c r="E36" s="49"/>
      <c r="F36" s="49"/>
      <c r="G36" s="68" t="s">
        <v>131</v>
      </c>
      <c r="H36" s="65"/>
      <c r="I36" s="51"/>
      <c r="J36" s="42"/>
      <c r="K36" s="72"/>
      <c r="L36" s="72"/>
    </row>
    <row r="37" spans="1:13" x14ac:dyDescent="0.4">
      <c r="A37" s="48"/>
      <c r="B37" s="49"/>
      <c r="C37" s="49"/>
      <c r="D37" s="49" t="s">
        <v>132</v>
      </c>
      <c r="E37" s="49"/>
      <c r="F37" s="49"/>
      <c r="G37" s="51" t="s">
        <v>133</v>
      </c>
      <c r="H37" s="65"/>
      <c r="I37" s="68" t="s">
        <v>134</v>
      </c>
      <c r="J37" s="53"/>
      <c r="K37" s="75"/>
      <c r="L37" s="75"/>
    </row>
    <row r="38" spans="1:13" x14ac:dyDescent="0.4">
      <c r="A38" s="48"/>
      <c r="B38" s="49"/>
      <c r="C38" s="49"/>
      <c r="D38" s="49" t="s">
        <v>142</v>
      </c>
      <c r="E38" s="49"/>
      <c r="F38" s="49"/>
      <c r="G38" s="51">
        <v>300000</v>
      </c>
      <c r="H38" s="65"/>
      <c r="I38" s="68">
        <f>SUM(G26:H38)</f>
        <v>24700000</v>
      </c>
      <c r="J38" s="53"/>
      <c r="K38" s="75"/>
      <c r="L38" s="75"/>
    </row>
    <row r="39" spans="1:13" x14ac:dyDescent="0.4">
      <c r="A39" s="48"/>
      <c r="B39" s="49"/>
      <c r="C39" s="49" t="s">
        <v>34</v>
      </c>
      <c r="D39" s="49"/>
      <c r="E39" s="49"/>
      <c r="F39" s="49"/>
      <c r="G39" s="50"/>
      <c r="H39" s="65"/>
      <c r="I39" s="51"/>
      <c r="J39" s="42"/>
      <c r="K39" s="72"/>
      <c r="L39" s="72"/>
      <c r="M39" s="13" t="s">
        <v>144</v>
      </c>
    </row>
    <row r="40" spans="1:13" x14ac:dyDescent="0.4">
      <c r="A40" s="48"/>
      <c r="B40" s="49"/>
      <c r="C40" s="49"/>
      <c r="D40" s="49" t="s">
        <v>35</v>
      </c>
      <c r="E40" s="49"/>
      <c r="F40" s="49"/>
      <c r="G40" s="51">
        <v>1920000</v>
      </c>
      <c r="H40" s="65"/>
      <c r="I40" s="51"/>
      <c r="J40" s="53"/>
      <c r="K40" s="72">
        <v>2320000</v>
      </c>
      <c r="L40" s="72" t="s">
        <v>143</v>
      </c>
      <c r="M40" s="13">
        <v>400000</v>
      </c>
    </row>
    <row r="41" spans="1:13" x14ac:dyDescent="0.4">
      <c r="A41" s="48"/>
      <c r="B41" s="49"/>
      <c r="C41" s="49"/>
      <c r="D41" s="49" t="s">
        <v>36</v>
      </c>
      <c r="E41" s="49"/>
      <c r="F41" s="49"/>
      <c r="G41" s="51">
        <v>2000000</v>
      </c>
      <c r="H41" s="65"/>
      <c r="I41" s="51"/>
      <c r="J41" s="42"/>
      <c r="K41" s="72"/>
      <c r="L41" s="72"/>
    </row>
    <row r="42" spans="1:13" x14ac:dyDescent="0.4">
      <c r="A42" s="48"/>
      <c r="B42" s="49"/>
      <c r="C42" s="49"/>
      <c r="D42" s="49" t="s">
        <v>37</v>
      </c>
      <c r="E42" s="49"/>
      <c r="F42" s="49"/>
      <c r="G42" s="51">
        <v>1000000</v>
      </c>
      <c r="H42" s="65"/>
      <c r="I42" s="51"/>
      <c r="J42" s="42"/>
      <c r="K42" s="72"/>
    </row>
    <row r="43" spans="1:13" x14ac:dyDescent="0.4">
      <c r="A43" s="48"/>
      <c r="B43" s="49"/>
      <c r="C43" s="49"/>
      <c r="D43" s="49" t="s">
        <v>100</v>
      </c>
      <c r="E43" s="49"/>
      <c r="F43" s="49"/>
      <c r="G43" s="51">
        <v>4500000</v>
      </c>
      <c r="H43" s="65"/>
      <c r="I43" s="51"/>
      <c r="J43" s="42"/>
      <c r="K43" s="72"/>
    </row>
    <row r="44" spans="1:13" x14ac:dyDescent="0.4">
      <c r="A44" s="48"/>
      <c r="B44" s="49"/>
      <c r="C44" s="49"/>
      <c r="D44" s="49" t="s">
        <v>101</v>
      </c>
      <c r="E44" s="49"/>
      <c r="F44" s="49"/>
      <c r="G44" s="50"/>
      <c r="H44" s="65">
        <v>1000000</v>
      </c>
      <c r="I44" s="51">
        <f>SUM(G40:H44)</f>
        <v>10420000</v>
      </c>
      <c r="J44" s="42"/>
      <c r="K44" s="75"/>
    </row>
    <row r="45" spans="1:13" x14ac:dyDescent="0.4">
      <c r="A45" s="48"/>
      <c r="B45" s="49"/>
      <c r="C45" s="49" t="s">
        <v>137</v>
      </c>
      <c r="D45" s="49"/>
      <c r="E45" s="49"/>
      <c r="F45" s="49"/>
      <c r="G45" s="50"/>
      <c r="H45" s="65"/>
      <c r="I45" s="51"/>
      <c r="J45" s="42"/>
      <c r="K45" s="72"/>
    </row>
    <row r="46" spans="1:13" x14ac:dyDescent="0.4">
      <c r="A46" s="48"/>
      <c r="B46" s="49"/>
      <c r="C46" s="49"/>
      <c r="D46" s="49" t="s">
        <v>102</v>
      </c>
      <c r="E46" s="49"/>
      <c r="F46" s="49"/>
      <c r="G46" s="50"/>
      <c r="H46" s="65">
        <v>2000000</v>
      </c>
      <c r="I46" s="51">
        <f>SUM(H46)</f>
        <v>2000000</v>
      </c>
      <c r="J46" s="42"/>
      <c r="K46" s="75"/>
    </row>
    <row r="47" spans="1:13" x14ac:dyDescent="0.4">
      <c r="A47" s="48"/>
      <c r="B47" s="49"/>
      <c r="C47" s="49" t="s">
        <v>138</v>
      </c>
      <c r="D47" s="49" t="s">
        <v>136</v>
      </c>
      <c r="E47" s="49"/>
      <c r="F47" s="49"/>
      <c r="G47" s="71">
        <v>22500000</v>
      </c>
      <c r="H47" s="65"/>
      <c r="I47" s="51"/>
      <c r="J47" s="42"/>
      <c r="K47" s="75"/>
    </row>
    <row r="48" spans="1:13" x14ac:dyDescent="0.4">
      <c r="A48" s="48"/>
      <c r="B48" s="49"/>
      <c r="C48" s="49"/>
      <c r="D48" s="49" t="s">
        <v>140</v>
      </c>
      <c r="E48" s="49"/>
      <c r="F48" s="49"/>
      <c r="G48" s="71">
        <v>50000000</v>
      </c>
      <c r="H48" s="65"/>
      <c r="I48" s="51"/>
      <c r="J48" s="42"/>
      <c r="K48" s="75"/>
    </row>
    <row r="49" spans="1:13" x14ac:dyDescent="0.4">
      <c r="A49" s="48"/>
      <c r="B49" s="49"/>
      <c r="C49" s="49"/>
      <c r="D49" s="49" t="s">
        <v>147</v>
      </c>
      <c r="E49" s="49"/>
      <c r="F49" s="49"/>
      <c r="G49" s="71">
        <v>99000000</v>
      </c>
      <c r="H49" s="65"/>
      <c r="I49" s="51"/>
      <c r="J49" s="42"/>
      <c r="K49" s="75"/>
    </row>
    <row r="50" spans="1:13" x14ac:dyDescent="0.4">
      <c r="A50" s="48"/>
      <c r="B50" s="49"/>
      <c r="C50" s="49"/>
      <c r="D50" s="49" t="s">
        <v>148</v>
      </c>
      <c r="E50" s="49"/>
      <c r="F50" s="49"/>
      <c r="G50" s="71">
        <v>11500000</v>
      </c>
      <c r="H50" s="65"/>
      <c r="I50" s="51">
        <f>SUM(G47:G50)</f>
        <v>183000000</v>
      </c>
      <c r="J50" s="42"/>
      <c r="K50" s="75"/>
    </row>
    <row r="51" spans="1:13" x14ac:dyDescent="0.4">
      <c r="A51" s="48"/>
      <c r="B51" s="49" t="s">
        <v>39</v>
      </c>
      <c r="C51" s="49"/>
      <c r="D51" s="49"/>
      <c r="E51" s="49"/>
      <c r="F51" s="49"/>
      <c r="G51" s="52">
        <f>SUM(G5:G50)</f>
        <v>338970000</v>
      </c>
      <c r="H51" s="66">
        <f>SUM(H5:H49)</f>
        <v>3000000</v>
      </c>
      <c r="I51" s="69">
        <f>SUM(I5:I50)</f>
        <v>341970000</v>
      </c>
      <c r="J51" s="53"/>
      <c r="K51" s="72"/>
    </row>
    <row r="52" spans="1:13" x14ac:dyDescent="0.4">
      <c r="A52" s="48"/>
      <c r="B52" s="49"/>
      <c r="C52" s="49"/>
      <c r="D52" s="49"/>
      <c r="E52" s="49"/>
      <c r="F52" s="49"/>
      <c r="G52" s="51"/>
      <c r="H52" s="65"/>
      <c r="I52" s="70" t="s">
        <v>145</v>
      </c>
      <c r="J52" s="53"/>
      <c r="K52" s="72"/>
    </row>
    <row r="53" spans="1:13" x14ac:dyDescent="0.4">
      <c r="A53" s="48"/>
      <c r="B53" s="49" t="s">
        <v>40</v>
      </c>
      <c r="C53" s="49"/>
      <c r="D53" s="49"/>
      <c r="E53" s="49"/>
      <c r="F53" s="49"/>
      <c r="G53" s="50"/>
      <c r="H53" s="65"/>
      <c r="I53" s="50"/>
      <c r="J53" s="42"/>
      <c r="K53" s="72"/>
    </row>
    <row r="54" spans="1:13" x14ac:dyDescent="0.4">
      <c r="A54" s="48"/>
      <c r="B54" s="49"/>
      <c r="C54" s="49" t="s">
        <v>41</v>
      </c>
      <c r="D54" s="49"/>
      <c r="E54" s="49"/>
      <c r="F54" s="49"/>
      <c r="G54" s="50"/>
      <c r="H54" s="65"/>
      <c r="I54" s="50"/>
      <c r="J54" s="42"/>
      <c r="K54" s="72"/>
    </row>
    <row r="55" spans="1:13" x14ac:dyDescent="0.4">
      <c r="A55" s="48"/>
      <c r="B55" s="49"/>
      <c r="C55" s="49"/>
      <c r="D55" s="49" t="s">
        <v>42</v>
      </c>
      <c r="E55" s="49"/>
      <c r="F55" s="49"/>
      <c r="G55" s="50"/>
      <c r="H55" s="65"/>
      <c r="I55" s="50"/>
      <c r="J55" s="42"/>
      <c r="K55" s="72"/>
    </row>
    <row r="56" spans="1:13" x14ac:dyDescent="0.4">
      <c r="A56" s="48"/>
      <c r="B56" s="49"/>
      <c r="C56" s="49"/>
      <c r="D56" s="49"/>
      <c r="E56" s="49" t="s">
        <v>103</v>
      </c>
      <c r="F56" s="49"/>
      <c r="G56" s="51">
        <v>39600000</v>
      </c>
      <c r="H56" s="65"/>
      <c r="I56" s="51">
        <f>G56+H56</f>
        <v>39600000</v>
      </c>
      <c r="J56" s="42"/>
      <c r="K56" s="72">
        <v>32538000</v>
      </c>
      <c r="L56" s="13">
        <v>1820000</v>
      </c>
      <c r="M56" s="13">
        <v>5234000</v>
      </c>
    </row>
    <row r="57" spans="1:13" x14ac:dyDescent="0.4">
      <c r="A57" s="48"/>
      <c r="B57" s="49"/>
      <c r="C57" s="49"/>
      <c r="D57" s="49"/>
      <c r="E57" s="49" t="s">
        <v>104</v>
      </c>
      <c r="F57" s="49"/>
      <c r="G57" s="51">
        <v>6730000</v>
      </c>
      <c r="H57" s="65"/>
      <c r="I57" s="51">
        <f>G57+H57</f>
        <v>6730000</v>
      </c>
      <c r="J57" s="42"/>
      <c r="K57" s="72"/>
    </row>
    <row r="58" spans="1:13" x14ac:dyDescent="0.4">
      <c r="A58" s="48"/>
      <c r="B58" s="49"/>
      <c r="C58" s="49"/>
      <c r="D58" s="49"/>
      <c r="E58" s="49" t="s">
        <v>105</v>
      </c>
      <c r="F58" s="49"/>
      <c r="G58" s="51">
        <v>150000</v>
      </c>
      <c r="H58" s="65"/>
      <c r="I58" s="51">
        <f>G58+H58</f>
        <v>150000</v>
      </c>
      <c r="J58" s="42"/>
      <c r="K58" s="72"/>
    </row>
    <row r="59" spans="1:13" x14ac:dyDescent="0.4">
      <c r="A59" s="48"/>
      <c r="B59" s="49"/>
      <c r="C59" s="49"/>
      <c r="D59" s="49"/>
      <c r="E59" s="49" t="s">
        <v>106</v>
      </c>
      <c r="F59" s="49"/>
      <c r="G59" s="51">
        <v>1500000</v>
      </c>
      <c r="H59" s="65"/>
      <c r="I59" s="51">
        <f>G59+H59</f>
        <v>1500000</v>
      </c>
    </row>
    <row r="60" spans="1:13" x14ac:dyDescent="0.4">
      <c r="A60" s="48"/>
      <c r="B60" s="49"/>
      <c r="C60" s="49"/>
      <c r="D60" s="49" t="s">
        <v>43</v>
      </c>
      <c r="E60" s="49"/>
      <c r="F60" s="49"/>
      <c r="G60" s="52">
        <f>SUM(G56:G59)</f>
        <v>47980000</v>
      </c>
      <c r="H60" s="66">
        <v>0</v>
      </c>
      <c r="I60" s="52">
        <f>SUM(I56:I59)</f>
        <v>47980000</v>
      </c>
    </row>
    <row r="61" spans="1:13" x14ac:dyDescent="0.4">
      <c r="A61" s="48"/>
      <c r="B61" s="49"/>
      <c r="C61" s="49"/>
      <c r="D61" s="49" t="s">
        <v>44</v>
      </c>
      <c r="E61" s="49"/>
      <c r="F61" s="49"/>
      <c r="G61" s="50"/>
      <c r="H61" s="65"/>
      <c r="I61" s="51"/>
    </row>
    <row r="62" spans="1:13" x14ac:dyDescent="0.4">
      <c r="A62" s="48"/>
      <c r="B62" s="49"/>
      <c r="C62" s="49"/>
      <c r="D62" s="49"/>
      <c r="E62" s="49" t="s">
        <v>45</v>
      </c>
      <c r="F62" s="49"/>
      <c r="G62" s="50"/>
      <c r="H62" s="65">
        <v>500000</v>
      </c>
      <c r="I62" s="51">
        <f>G62+H62</f>
        <v>500000</v>
      </c>
    </row>
    <row r="63" spans="1:13" x14ac:dyDescent="0.4">
      <c r="A63" s="48"/>
      <c r="B63" s="49"/>
      <c r="C63" s="49"/>
      <c r="D63" s="49"/>
      <c r="E63" s="49" t="s">
        <v>46</v>
      </c>
      <c r="F63" s="49"/>
      <c r="G63" s="51">
        <v>13500000</v>
      </c>
      <c r="H63" s="65"/>
      <c r="I63" s="51">
        <f>G63+H63</f>
        <v>13500000</v>
      </c>
    </row>
    <row r="64" spans="1:13" x14ac:dyDescent="0.4">
      <c r="A64" s="48"/>
      <c r="B64" s="49"/>
      <c r="C64" s="49"/>
      <c r="D64" s="49"/>
      <c r="E64" s="49" t="s">
        <v>107</v>
      </c>
      <c r="F64" s="49"/>
      <c r="G64" s="51">
        <v>5000000</v>
      </c>
      <c r="H64" s="65"/>
      <c r="I64" s="51">
        <f t="shared" ref="I64:I86" si="0">G64+H64</f>
        <v>5000000</v>
      </c>
    </row>
    <row r="65" spans="1:9" x14ac:dyDescent="0.4">
      <c r="A65" s="48"/>
      <c r="B65" s="49"/>
      <c r="C65" s="49"/>
      <c r="D65" s="49"/>
      <c r="E65" s="49" t="s">
        <v>108</v>
      </c>
      <c r="F65" s="49"/>
      <c r="G65" s="51">
        <v>3000000</v>
      </c>
      <c r="H65" s="65">
        <v>50000</v>
      </c>
      <c r="I65" s="51">
        <f t="shared" si="0"/>
        <v>3050000</v>
      </c>
    </row>
    <row r="66" spans="1:9" x14ac:dyDescent="0.4">
      <c r="A66" s="48"/>
      <c r="B66" s="49"/>
      <c r="C66" s="49"/>
      <c r="D66" s="49"/>
      <c r="E66" s="49" t="s">
        <v>47</v>
      </c>
      <c r="F66" s="49"/>
      <c r="G66" s="51">
        <v>300000</v>
      </c>
      <c r="H66" s="65"/>
      <c r="I66" s="51">
        <f t="shared" si="0"/>
        <v>300000</v>
      </c>
    </row>
    <row r="67" spans="1:9" x14ac:dyDescent="0.4">
      <c r="A67" s="48"/>
      <c r="B67" s="49"/>
      <c r="C67" s="49"/>
      <c r="D67" s="49"/>
      <c r="E67" s="49" t="s">
        <v>109</v>
      </c>
      <c r="F67" s="49"/>
      <c r="G67" s="51">
        <v>3000000</v>
      </c>
      <c r="H67" s="65"/>
      <c r="I67" s="51">
        <f t="shared" si="0"/>
        <v>3000000</v>
      </c>
    </row>
    <row r="68" spans="1:9" x14ac:dyDescent="0.4">
      <c r="A68" s="48"/>
      <c r="B68" s="49"/>
      <c r="C68" s="49"/>
      <c r="D68" s="49"/>
      <c r="E68" s="49" t="s">
        <v>110</v>
      </c>
      <c r="F68" s="49"/>
      <c r="G68" s="51">
        <v>6242102</v>
      </c>
      <c r="H68" s="65"/>
      <c r="I68" s="51">
        <f t="shared" si="0"/>
        <v>6242102</v>
      </c>
    </row>
    <row r="69" spans="1:9" x14ac:dyDescent="0.4">
      <c r="A69" s="48"/>
      <c r="B69" s="49"/>
      <c r="C69" s="49"/>
      <c r="D69" s="49"/>
      <c r="E69" s="49" t="s">
        <v>111</v>
      </c>
      <c r="F69" s="49"/>
      <c r="G69" s="51">
        <v>1000000</v>
      </c>
      <c r="H69" s="65"/>
      <c r="I69" s="51">
        <f t="shared" si="0"/>
        <v>1000000</v>
      </c>
    </row>
    <row r="70" spans="1:9" x14ac:dyDescent="0.4">
      <c r="A70" s="48"/>
      <c r="B70" s="49"/>
      <c r="C70" s="49"/>
      <c r="D70" s="49"/>
      <c r="E70" s="49" t="s">
        <v>112</v>
      </c>
      <c r="F70" s="49"/>
      <c r="G70" s="51">
        <v>600000</v>
      </c>
      <c r="H70" s="65"/>
      <c r="I70" s="51">
        <f t="shared" si="0"/>
        <v>600000</v>
      </c>
    </row>
    <row r="71" spans="1:9" x14ac:dyDescent="0.4">
      <c r="A71" s="48"/>
      <c r="B71" s="49"/>
      <c r="C71" s="49"/>
      <c r="D71" s="49"/>
      <c r="E71" s="49" t="s">
        <v>113</v>
      </c>
      <c r="F71" s="49"/>
      <c r="G71" s="51">
        <v>1700000</v>
      </c>
      <c r="H71" s="65">
        <v>100000</v>
      </c>
      <c r="I71" s="51">
        <f t="shared" si="0"/>
        <v>1800000</v>
      </c>
    </row>
    <row r="72" spans="1:9" x14ac:dyDescent="0.4">
      <c r="A72" s="48"/>
      <c r="B72" s="49"/>
      <c r="C72" s="49"/>
      <c r="D72" s="49"/>
      <c r="E72" s="49" t="s">
        <v>114</v>
      </c>
      <c r="F72" s="49"/>
      <c r="G72" s="51">
        <v>5500000</v>
      </c>
      <c r="H72" s="65"/>
      <c r="I72" s="51">
        <f t="shared" si="0"/>
        <v>5500000</v>
      </c>
    </row>
    <row r="73" spans="1:9" x14ac:dyDescent="0.4">
      <c r="A73" s="48"/>
      <c r="B73" s="49"/>
      <c r="C73" s="49"/>
      <c r="D73" s="49"/>
      <c r="E73" s="49" t="s">
        <v>115</v>
      </c>
      <c r="F73" s="49"/>
      <c r="G73" s="51">
        <v>100000</v>
      </c>
      <c r="H73" s="65">
        <v>300000</v>
      </c>
      <c r="I73" s="51">
        <f t="shared" si="0"/>
        <v>400000</v>
      </c>
    </row>
    <row r="74" spans="1:9" x14ac:dyDescent="0.4">
      <c r="A74" s="48"/>
      <c r="B74" s="49"/>
      <c r="C74" s="49"/>
      <c r="D74" s="49"/>
      <c r="E74" s="49" t="s">
        <v>49</v>
      </c>
      <c r="F74" s="49"/>
      <c r="G74" s="51">
        <v>300000</v>
      </c>
      <c r="H74" s="65"/>
      <c r="I74" s="51">
        <f t="shared" si="0"/>
        <v>300000</v>
      </c>
    </row>
    <row r="75" spans="1:9" x14ac:dyDescent="0.4">
      <c r="A75" s="48"/>
      <c r="B75" s="49"/>
      <c r="C75" s="49"/>
      <c r="D75" s="49"/>
      <c r="E75" s="49" t="s">
        <v>116</v>
      </c>
      <c r="F75" s="49"/>
      <c r="G75" s="51">
        <v>2500000</v>
      </c>
      <c r="H75" s="65"/>
      <c r="I75" s="51">
        <f t="shared" si="0"/>
        <v>2500000</v>
      </c>
    </row>
    <row r="76" spans="1:9" x14ac:dyDescent="0.4">
      <c r="A76" s="48"/>
      <c r="B76" s="49"/>
      <c r="C76" s="49"/>
      <c r="D76" s="49"/>
      <c r="E76" s="49" t="s">
        <v>117</v>
      </c>
      <c r="F76" s="49"/>
      <c r="G76" s="51">
        <v>90000</v>
      </c>
      <c r="H76" s="65"/>
      <c r="I76" s="51">
        <f t="shared" si="0"/>
        <v>90000</v>
      </c>
    </row>
    <row r="77" spans="1:9" x14ac:dyDescent="0.4">
      <c r="A77" s="48"/>
      <c r="B77" s="49"/>
      <c r="C77" s="49"/>
      <c r="D77" s="49"/>
      <c r="E77" s="49" t="s">
        <v>118</v>
      </c>
      <c r="F77" s="49"/>
      <c r="G77" s="51">
        <v>5000</v>
      </c>
      <c r="H77" s="65"/>
      <c r="I77" s="51">
        <f t="shared" si="0"/>
        <v>5000</v>
      </c>
    </row>
    <row r="78" spans="1:9" x14ac:dyDescent="0.4">
      <c r="A78" s="48"/>
      <c r="B78" s="49"/>
      <c r="C78" s="49"/>
      <c r="D78" s="49"/>
      <c r="E78" s="49" t="s">
        <v>119</v>
      </c>
      <c r="F78" s="49"/>
      <c r="G78" s="51">
        <v>50000</v>
      </c>
      <c r="H78" s="65"/>
      <c r="I78" s="51">
        <f t="shared" si="0"/>
        <v>50000</v>
      </c>
    </row>
    <row r="79" spans="1:9" x14ac:dyDescent="0.4">
      <c r="A79" s="48"/>
      <c r="B79" s="49"/>
      <c r="C79" s="49"/>
      <c r="D79" s="49"/>
      <c r="E79" s="49" t="s">
        <v>50</v>
      </c>
      <c r="F79" s="49"/>
      <c r="G79" s="51">
        <v>2500000</v>
      </c>
      <c r="H79" s="65"/>
      <c r="I79" s="51">
        <f t="shared" si="0"/>
        <v>2500000</v>
      </c>
    </row>
    <row r="80" spans="1:9" x14ac:dyDescent="0.4">
      <c r="A80" s="48"/>
      <c r="B80" s="49"/>
      <c r="C80" s="49"/>
      <c r="D80" s="49"/>
      <c r="E80" s="49" t="s">
        <v>120</v>
      </c>
      <c r="F80" s="49"/>
      <c r="G80" s="51">
        <v>600000</v>
      </c>
      <c r="H80" s="65"/>
      <c r="I80" s="51">
        <f t="shared" si="0"/>
        <v>600000</v>
      </c>
    </row>
    <row r="81" spans="1:13" x14ac:dyDescent="0.4">
      <c r="A81" s="48"/>
      <c r="B81" s="49"/>
      <c r="C81" s="49"/>
      <c r="D81" s="49"/>
      <c r="E81" s="49" t="s">
        <v>121</v>
      </c>
      <c r="F81" s="49"/>
      <c r="G81" s="51">
        <v>3000000</v>
      </c>
      <c r="H81" s="65"/>
      <c r="I81" s="51">
        <f t="shared" si="0"/>
        <v>3000000</v>
      </c>
    </row>
    <row r="82" spans="1:13" x14ac:dyDescent="0.4">
      <c r="A82" s="48"/>
      <c r="B82" s="49"/>
      <c r="C82" s="49"/>
      <c r="D82" s="49"/>
      <c r="E82" s="49" t="s">
        <v>122</v>
      </c>
      <c r="F82" s="49"/>
      <c r="G82" s="51">
        <v>1500000</v>
      </c>
      <c r="H82" s="65"/>
      <c r="I82" s="51">
        <f t="shared" si="0"/>
        <v>1500000</v>
      </c>
    </row>
    <row r="83" spans="1:13" x14ac:dyDescent="0.4">
      <c r="A83" s="48"/>
      <c r="B83" s="49"/>
      <c r="C83" s="49"/>
      <c r="D83" s="49"/>
      <c r="E83" s="49" t="s">
        <v>123</v>
      </c>
      <c r="F83" s="49"/>
      <c r="G83" s="51">
        <v>50000</v>
      </c>
      <c r="H83" s="65"/>
      <c r="I83" s="51">
        <f t="shared" si="0"/>
        <v>50000</v>
      </c>
    </row>
    <row r="84" spans="1:13" x14ac:dyDescent="0.4">
      <c r="A84" s="48"/>
      <c r="B84" s="49"/>
      <c r="C84" s="49"/>
      <c r="D84" s="49"/>
      <c r="E84" s="49" t="s">
        <v>124</v>
      </c>
      <c r="F84" s="49"/>
      <c r="G84" s="51">
        <v>0</v>
      </c>
      <c r="H84" s="65"/>
      <c r="I84" s="51">
        <f t="shared" si="0"/>
        <v>0</v>
      </c>
    </row>
    <row r="85" spans="1:13" x14ac:dyDescent="0.4">
      <c r="A85" s="48"/>
      <c r="B85" s="49"/>
      <c r="C85" s="49"/>
      <c r="D85" s="49"/>
      <c r="E85" s="49" t="s">
        <v>125</v>
      </c>
      <c r="F85" s="49"/>
      <c r="G85" s="51">
        <v>100000</v>
      </c>
      <c r="H85" s="65"/>
      <c r="I85" s="51">
        <f t="shared" si="0"/>
        <v>100000</v>
      </c>
    </row>
    <row r="86" spans="1:13" x14ac:dyDescent="0.4">
      <c r="A86" s="48"/>
      <c r="B86" s="49"/>
      <c r="C86" s="49"/>
      <c r="D86" s="49"/>
      <c r="E86" s="49" t="s">
        <v>126</v>
      </c>
      <c r="F86" s="49"/>
      <c r="G86" s="51">
        <v>400000</v>
      </c>
      <c r="H86" s="65"/>
      <c r="I86" s="51">
        <f t="shared" si="0"/>
        <v>400000</v>
      </c>
    </row>
    <row r="87" spans="1:13" x14ac:dyDescent="0.4">
      <c r="A87" s="48"/>
      <c r="B87" s="49"/>
      <c r="C87" s="49"/>
      <c r="D87" s="49"/>
      <c r="E87" s="83" t="s">
        <v>149</v>
      </c>
      <c r="F87" s="84"/>
      <c r="G87" s="51">
        <v>220703890</v>
      </c>
      <c r="H87" s="65"/>
      <c r="I87" s="51">
        <f>G87+H87</f>
        <v>220703890</v>
      </c>
    </row>
    <row r="88" spans="1:13" x14ac:dyDescent="0.4">
      <c r="A88" s="48"/>
      <c r="B88" s="49"/>
      <c r="C88" s="49"/>
      <c r="D88" s="49" t="s">
        <v>52</v>
      </c>
      <c r="E88" s="49"/>
      <c r="F88" s="49"/>
      <c r="G88" s="52">
        <f>SUM(G63:G87)</f>
        <v>271740992</v>
      </c>
      <c r="H88" s="66">
        <f>SUM(H61:H87)</f>
        <v>950000</v>
      </c>
      <c r="I88" s="52">
        <f>SUM(I62:I87)</f>
        <v>272690992</v>
      </c>
    </row>
    <row r="89" spans="1:13" x14ac:dyDescent="0.4">
      <c r="A89" s="48"/>
      <c r="B89" s="49"/>
      <c r="C89" s="49" t="s">
        <v>53</v>
      </c>
      <c r="D89" s="49"/>
      <c r="E89" s="49"/>
      <c r="F89" s="49"/>
      <c r="G89" s="52">
        <f>G88+G60</f>
        <v>319720992</v>
      </c>
      <c r="H89" s="66">
        <f>H88+H60</f>
        <v>950000</v>
      </c>
      <c r="I89" s="52">
        <f>I88+I60</f>
        <v>320670992</v>
      </c>
    </row>
    <row r="90" spans="1:13" x14ac:dyDescent="0.4">
      <c r="A90" s="48"/>
      <c r="B90" s="49"/>
      <c r="C90" s="49" t="s">
        <v>54</v>
      </c>
      <c r="D90" s="49"/>
      <c r="E90" s="49"/>
      <c r="F90" s="49"/>
      <c r="G90" s="50"/>
      <c r="H90" s="65"/>
      <c r="I90" s="51"/>
    </row>
    <row r="91" spans="1:13" x14ac:dyDescent="0.4">
      <c r="A91" s="48"/>
      <c r="B91" s="49"/>
      <c r="C91" s="49"/>
      <c r="D91" s="49" t="s">
        <v>42</v>
      </c>
      <c r="E91" s="49"/>
      <c r="F91" s="49"/>
      <c r="G91" s="50"/>
      <c r="H91" s="65"/>
      <c r="I91" s="51"/>
    </row>
    <row r="92" spans="1:13" x14ac:dyDescent="0.4">
      <c r="A92" s="48"/>
      <c r="B92" s="49"/>
      <c r="C92" s="49"/>
      <c r="D92" s="49"/>
      <c r="E92" s="49" t="s">
        <v>127</v>
      </c>
      <c r="F92" s="49"/>
      <c r="G92" s="51">
        <v>2500000</v>
      </c>
      <c r="H92" s="65"/>
      <c r="I92" s="51">
        <f>G92+H92</f>
        <v>2500000</v>
      </c>
    </row>
    <row r="93" spans="1:13" x14ac:dyDescent="0.4">
      <c r="A93" s="48"/>
      <c r="B93" s="49"/>
      <c r="C93" s="49"/>
      <c r="D93" s="49"/>
      <c r="E93" s="49" t="s">
        <v>103</v>
      </c>
      <c r="F93" s="49"/>
      <c r="G93" s="51">
        <v>5470000</v>
      </c>
      <c r="H93" s="65"/>
      <c r="I93" s="51">
        <f t="shared" ref="I93:I95" si="1">G93+H93</f>
        <v>5470000</v>
      </c>
      <c r="K93" s="13">
        <v>3180000</v>
      </c>
      <c r="L93" s="13">
        <v>1600000</v>
      </c>
      <c r="M93" s="13">
        <v>690000</v>
      </c>
    </row>
    <row r="94" spans="1:13" x14ac:dyDescent="0.4">
      <c r="A94" s="48"/>
      <c r="B94" s="49"/>
      <c r="C94" s="49"/>
      <c r="D94" s="49"/>
      <c r="E94" s="49" t="s">
        <v>104</v>
      </c>
      <c r="F94" s="49"/>
      <c r="G94" s="51">
        <v>930000</v>
      </c>
      <c r="H94" s="65"/>
      <c r="I94" s="51">
        <f t="shared" si="1"/>
        <v>930000</v>
      </c>
    </row>
    <row r="95" spans="1:13" x14ac:dyDescent="0.4">
      <c r="A95" s="48"/>
      <c r="B95" s="49"/>
      <c r="C95" s="49"/>
      <c r="D95" s="49"/>
      <c r="E95" s="49" t="s">
        <v>106</v>
      </c>
      <c r="F95" s="49"/>
      <c r="G95" s="51">
        <v>250000</v>
      </c>
      <c r="H95" s="65"/>
      <c r="I95" s="51">
        <f t="shared" si="1"/>
        <v>250000</v>
      </c>
    </row>
    <row r="96" spans="1:13" x14ac:dyDescent="0.4">
      <c r="A96" s="48"/>
      <c r="B96" s="49"/>
      <c r="C96" s="49"/>
      <c r="D96" s="49" t="s">
        <v>43</v>
      </c>
      <c r="E96" s="49"/>
      <c r="F96" s="49"/>
      <c r="G96" s="52">
        <f>SUM(G92:G95)</f>
        <v>9150000</v>
      </c>
      <c r="H96" s="66">
        <v>0</v>
      </c>
      <c r="I96" s="52">
        <f>SUM(I92:I95)</f>
        <v>9150000</v>
      </c>
    </row>
    <row r="97" spans="1:9" x14ac:dyDescent="0.4">
      <c r="A97" s="48"/>
      <c r="B97" s="49"/>
      <c r="C97" s="49"/>
      <c r="D97" s="49" t="s">
        <v>44</v>
      </c>
      <c r="E97" s="49"/>
      <c r="F97" s="49"/>
      <c r="G97" s="50"/>
      <c r="H97" s="65"/>
      <c r="I97" s="51"/>
    </row>
    <row r="98" spans="1:9" x14ac:dyDescent="0.4">
      <c r="A98" s="48"/>
      <c r="B98" s="49"/>
      <c r="C98" s="49"/>
      <c r="D98" s="49"/>
      <c r="E98" s="49" t="s">
        <v>107</v>
      </c>
      <c r="F98" s="49"/>
      <c r="G98" s="51">
        <v>200000</v>
      </c>
      <c r="H98" s="65"/>
      <c r="I98" s="51">
        <f>G98+H98</f>
        <v>200000</v>
      </c>
    </row>
    <row r="99" spans="1:9" x14ac:dyDescent="0.4">
      <c r="A99" s="48"/>
      <c r="B99" s="49"/>
      <c r="C99" s="49"/>
      <c r="D99" s="49"/>
      <c r="E99" s="49" t="s">
        <v>108</v>
      </c>
      <c r="F99" s="49"/>
      <c r="G99" s="51">
        <v>500000</v>
      </c>
      <c r="H99" s="65"/>
      <c r="I99" s="51">
        <f t="shared" ref="I99:I116" si="2">G99+H99</f>
        <v>500000</v>
      </c>
    </row>
    <row r="100" spans="1:9" x14ac:dyDescent="0.4">
      <c r="A100" s="48"/>
      <c r="B100" s="49"/>
      <c r="C100" s="49"/>
      <c r="D100" s="49"/>
      <c r="E100" s="49" t="s">
        <v>55</v>
      </c>
      <c r="F100" s="49"/>
      <c r="G100" s="51">
        <v>10000</v>
      </c>
      <c r="H100" s="65"/>
      <c r="I100" s="51">
        <f t="shared" si="2"/>
        <v>10000</v>
      </c>
    </row>
    <row r="101" spans="1:9" x14ac:dyDescent="0.4">
      <c r="A101" s="48"/>
      <c r="B101" s="49"/>
      <c r="C101" s="49"/>
      <c r="D101" s="49"/>
      <c r="E101" s="49" t="s">
        <v>109</v>
      </c>
      <c r="F101" s="49"/>
      <c r="G101" s="51">
        <v>2500000</v>
      </c>
      <c r="H101" s="65"/>
      <c r="I101" s="51">
        <f t="shared" si="2"/>
        <v>2500000</v>
      </c>
    </row>
    <row r="102" spans="1:9" x14ac:dyDescent="0.4">
      <c r="A102" s="48"/>
      <c r="B102" s="49"/>
      <c r="C102" s="49"/>
      <c r="D102" s="49"/>
      <c r="E102" s="49" t="s">
        <v>110</v>
      </c>
      <c r="F102" s="49"/>
      <c r="G102" s="51">
        <v>270158</v>
      </c>
      <c r="H102" s="65"/>
      <c r="I102" s="51">
        <f t="shared" si="2"/>
        <v>270158</v>
      </c>
    </row>
    <row r="103" spans="1:9" x14ac:dyDescent="0.4">
      <c r="A103" s="48"/>
      <c r="B103" s="49"/>
      <c r="C103" s="49"/>
      <c r="D103" s="49"/>
      <c r="E103" s="49" t="s">
        <v>111</v>
      </c>
      <c r="F103" s="49"/>
      <c r="G103" s="51">
        <v>500000</v>
      </c>
      <c r="H103" s="65"/>
      <c r="I103" s="51">
        <f t="shared" si="2"/>
        <v>500000</v>
      </c>
    </row>
    <row r="104" spans="1:9" x14ac:dyDescent="0.4">
      <c r="A104" s="48"/>
      <c r="B104" s="49"/>
      <c r="C104" s="49"/>
      <c r="D104" s="49"/>
      <c r="E104" s="49" t="s">
        <v>112</v>
      </c>
      <c r="F104" s="49"/>
      <c r="G104" s="51">
        <v>600000</v>
      </c>
      <c r="H104" s="65"/>
      <c r="I104" s="51">
        <f t="shared" si="2"/>
        <v>600000</v>
      </c>
    </row>
    <row r="105" spans="1:9" x14ac:dyDescent="0.4">
      <c r="A105" s="48"/>
      <c r="B105" s="49"/>
      <c r="C105" s="49"/>
      <c r="D105" s="49"/>
      <c r="E105" s="49" t="s">
        <v>113</v>
      </c>
      <c r="F105" s="49"/>
      <c r="G105" s="51">
        <v>150000</v>
      </c>
      <c r="H105" s="65"/>
      <c r="I105" s="51">
        <f t="shared" si="2"/>
        <v>150000</v>
      </c>
    </row>
    <row r="106" spans="1:9" x14ac:dyDescent="0.4">
      <c r="A106" s="48"/>
      <c r="B106" s="49"/>
      <c r="C106" s="49"/>
      <c r="D106" s="49"/>
      <c r="E106" s="49" t="s">
        <v>114</v>
      </c>
      <c r="F106" s="49"/>
      <c r="G106" s="51">
        <v>2000000</v>
      </c>
      <c r="H106" s="65"/>
      <c r="I106" s="51">
        <f t="shared" si="2"/>
        <v>2000000</v>
      </c>
    </row>
    <row r="107" spans="1:9" x14ac:dyDescent="0.4">
      <c r="A107" s="48"/>
      <c r="B107" s="49"/>
      <c r="C107" s="49"/>
      <c r="D107" s="49"/>
      <c r="E107" s="49" t="s">
        <v>115</v>
      </c>
      <c r="F107" s="49"/>
      <c r="G107" s="51">
        <v>550000</v>
      </c>
      <c r="H107" s="65"/>
      <c r="I107" s="51">
        <f t="shared" si="2"/>
        <v>550000</v>
      </c>
    </row>
    <row r="108" spans="1:9" x14ac:dyDescent="0.4">
      <c r="A108" s="48"/>
      <c r="B108" s="49"/>
      <c r="C108" s="49"/>
      <c r="D108" s="49"/>
      <c r="E108" s="49" t="s">
        <v>116</v>
      </c>
      <c r="F108" s="49"/>
      <c r="G108" s="51">
        <v>2500000</v>
      </c>
      <c r="H108" s="65"/>
      <c r="I108" s="51">
        <f t="shared" si="2"/>
        <v>2500000</v>
      </c>
    </row>
    <row r="109" spans="1:9" x14ac:dyDescent="0.4">
      <c r="A109" s="48"/>
      <c r="B109" s="49"/>
      <c r="C109" s="49"/>
      <c r="D109" s="49"/>
      <c r="E109" s="49" t="s">
        <v>117</v>
      </c>
      <c r="F109" s="49"/>
      <c r="G109" s="51">
        <v>23500</v>
      </c>
      <c r="H109" s="65"/>
      <c r="I109" s="51">
        <f t="shared" si="2"/>
        <v>23500</v>
      </c>
    </row>
    <row r="110" spans="1:9" x14ac:dyDescent="0.4">
      <c r="A110" s="48"/>
      <c r="B110" s="49"/>
      <c r="C110" s="49"/>
      <c r="D110" s="49"/>
      <c r="E110" s="49" t="s">
        <v>50</v>
      </c>
      <c r="F110" s="49"/>
      <c r="G110" s="51">
        <v>1100000</v>
      </c>
      <c r="H110" s="65"/>
      <c r="I110" s="51">
        <f t="shared" si="2"/>
        <v>1100000</v>
      </c>
    </row>
    <row r="111" spans="1:9" x14ac:dyDescent="0.4">
      <c r="A111" s="48"/>
      <c r="B111" s="49"/>
      <c r="C111" s="49"/>
      <c r="D111" s="49"/>
      <c r="E111" s="49" t="s">
        <v>119</v>
      </c>
      <c r="F111" s="49"/>
      <c r="G111" s="51">
        <v>10000</v>
      </c>
      <c r="H111" s="65"/>
      <c r="I111" s="51">
        <f t="shared" si="2"/>
        <v>10000</v>
      </c>
    </row>
    <row r="112" spans="1:9" x14ac:dyDescent="0.4">
      <c r="A112" s="48"/>
      <c r="B112" s="49"/>
      <c r="C112" s="49"/>
      <c r="D112" s="49"/>
      <c r="E112" s="49" t="s">
        <v>120</v>
      </c>
      <c r="F112" s="49"/>
      <c r="G112" s="51">
        <v>115500</v>
      </c>
      <c r="H112" s="65"/>
      <c r="I112" s="51">
        <f t="shared" si="2"/>
        <v>115500</v>
      </c>
    </row>
    <row r="113" spans="1:11" x14ac:dyDescent="0.4">
      <c r="A113" s="48"/>
      <c r="B113" s="49"/>
      <c r="C113" s="49"/>
      <c r="D113" s="49"/>
      <c r="E113" s="49" t="s">
        <v>122</v>
      </c>
      <c r="F113" s="49"/>
      <c r="G113" s="51">
        <v>100000</v>
      </c>
      <c r="H113" s="65"/>
      <c r="I113" s="51">
        <f t="shared" si="2"/>
        <v>100000</v>
      </c>
    </row>
    <row r="114" spans="1:11" x14ac:dyDescent="0.4">
      <c r="A114" s="48"/>
      <c r="B114" s="49"/>
      <c r="C114" s="49"/>
      <c r="D114" s="49"/>
      <c r="E114" s="49" t="s">
        <v>123</v>
      </c>
      <c r="F114" s="49"/>
      <c r="G114" s="51">
        <v>10000</v>
      </c>
      <c r="H114" s="65"/>
      <c r="I114" s="51">
        <f t="shared" si="2"/>
        <v>10000</v>
      </c>
    </row>
    <row r="115" spans="1:11" x14ac:dyDescent="0.4">
      <c r="A115" s="48"/>
      <c r="B115" s="49"/>
      <c r="C115" s="49"/>
      <c r="D115" s="49"/>
      <c r="E115" s="49" t="s">
        <v>124</v>
      </c>
      <c r="F115" s="49"/>
      <c r="G115" s="51"/>
      <c r="H115" s="65"/>
      <c r="I115" s="51">
        <f t="shared" si="2"/>
        <v>0</v>
      </c>
    </row>
    <row r="116" spans="1:11" x14ac:dyDescent="0.4">
      <c r="A116" s="48"/>
      <c r="B116" s="49"/>
      <c r="C116" s="49"/>
      <c r="D116" s="49"/>
      <c r="E116" s="49" t="s">
        <v>126</v>
      </c>
      <c r="F116" s="49"/>
      <c r="G116" s="51">
        <v>1009850</v>
      </c>
      <c r="H116" s="65"/>
      <c r="I116" s="51">
        <f t="shared" si="2"/>
        <v>1009850</v>
      </c>
    </row>
    <row r="117" spans="1:11" x14ac:dyDescent="0.4">
      <c r="A117" s="48"/>
      <c r="B117" s="49"/>
      <c r="C117" s="49"/>
      <c r="D117" s="49" t="s">
        <v>52</v>
      </c>
      <c r="E117" s="49"/>
      <c r="F117" s="49"/>
      <c r="G117" s="52">
        <f>SUM(G97:G116)</f>
        <v>12149008</v>
      </c>
      <c r="H117" s="66">
        <v>0</v>
      </c>
      <c r="I117" s="52">
        <f>SUM(I97:I116)</f>
        <v>12149008</v>
      </c>
    </row>
    <row r="118" spans="1:11" x14ac:dyDescent="0.4">
      <c r="A118" s="48"/>
      <c r="B118" s="49"/>
      <c r="C118" s="49" t="s">
        <v>58</v>
      </c>
      <c r="D118" s="49"/>
      <c r="E118" s="49"/>
      <c r="F118" s="49"/>
      <c r="G118" s="52">
        <f>G117+G96</f>
        <v>21299008</v>
      </c>
      <c r="H118" s="66">
        <v>0</v>
      </c>
      <c r="I118" s="52">
        <f>I117+I96</f>
        <v>21299008</v>
      </c>
    </row>
    <row r="119" spans="1:11" x14ac:dyDescent="0.4">
      <c r="A119" s="48"/>
      <c r="B119" s="49" t="s">
        <v>61</v>
      </c>
      <c r="C119" s="49"/>
      <c r="D119" s="49"/>
      <c r="E119" s="49"/>
      <c r="F119" s="49"/>
      <c r="G119" s="56">
        <f>G118+G89</f>
        <v>341020000</v>
      </c>
      <c r="H119" s="65">
        <f>H89+H118</f>
        <v>950000</v>
      </c>
      <c r="I119" s="56">
        <f>I118+I89</f>
        <v>341970000</v>
      </c>
    </row>
    <row r="120" spans="1:11" x14ac:dyDescent="0.4">
      <c r="A120" s="54"/>
      <c r="B120" s="55"/>
      <c r="C120" s="55" t="s">
        <v>128</v>
      </c>
      <c r="D120" s="55"/>
      <c r="E120" s="55"/>
      <c r="F120" s="55"/>
      <c r="G120" s="57">
        <f>G51-G119</f>
        <v>-2050000</v>
      </c>
      <c r="H120" s="67">
        <f>H51-H119</f>
        <v>2050000</v>
      </c>
      <c r="I120" s="57">
        <f>I51-I119</f>
        <v>0</v>
      </c>
    </row>
    <row r="121" spans="1:11" x14ac:dyDescent="0.4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72"/>
    </row>
    <row r="123" spans="1:11" x14ac:dyDescent="0.4">
      <c r="A123" s="42"/>
      <c r="B123" s="42"/>
      <c r="C123" s="42"/>
      <c r="D123" s="42"/>
      <c r="E123" s="42"/>
      <c r="F123" s="42"/>
      <c r="G123" s="42"/>
      <c r="H123" s="42"/>
      <c r="I123" s="60"/>
      <c r="J123" s="42"/>
      <c r="K123" s="72"/>
    </row>
  </sheetData>
  <mergeCells count="7">
    <mergeCell ref="E87:F87"/>
    <mergeCell ref="D32:E32"/>
    <mergeCell ref="D27:E27"/>
    <mergeCell ref="A1:I1"/>
    <mergeCell ref="A2:I2"/>
    <mergeCell ref="A4:F4"/>
    <mergeCell ref="D30:E30"/>
  </mergeCells>
  <phoneticPr fontId="3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R3予算</vt:lpstr>
      <vt:lpstr>'R3予算'!Print_Area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m.itoh</cp:lastModifiedBy>
  <cp:lastPrinted>2021-11-12T00:29:36Z</cp:lastPrinted>
  <dcterms:created xsi:type="dcterms:W3CDTF">2019-10-04T02:44:49Z</dcterms:created>
  <dcterms:modified xsi:type="dcterms:W3CDTF">2021-11-12T00:29:38Z</dcterms:modified>
</cp:coreProperties>
</file>