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共有フォルダ\部門別フォルダ\（部門00）管理運営\（新規8）総会・理事会\総会\2017\2017年総会準備\会計資料\決算　２０１７年度総会用（２０１６年度）\按分済み決算\2017年度予算\"/>
    </mc:Choice>
  </mc:AlternateContent>
  <bookViews>
    <workbookView xWindow="0" yWindow="0" windowWidth="24000" windowHeight="9750"/>
  </bookViews>
  <sheets>
    <sheet name="Sheet1" sheetId="1" r:id="rId1"/>
  </sheets>
  <definedNames>
    <definedName name="_xlnm.Print_Titles" localSheetId="0">Sheet1!$1:$4</definedName>
  </definedNames>
  <calcPr calcId="152511"/>
</workbook>
</file>

<file path=xl/calcChain.xml><?xml version="1.0" encoding="utf-8"?>
<calcChain xmlns="http://schemas.openxmlformats.org/spreadsheetml/2006/main">
  <c r="B50" i="1" l="1"/>
  <c r="C93" i="1" l="1"/>
  <c r="D93" i="1"/>
  <c r="D45" i="1"/>
  <c r="E97" i="1"/>
  <c r="E96" i="1"/>
  <c r="E94" i="1"/>
  <c r="E92" i="1"/>
  <c r="E91" i="1"/>
  <c r="E89" i="1"/>
  <c r="E88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0" i="1"/>
  <c r="E59" i="1"/>
  <c r="E58" i="1"/>
  <c r="E57" i="1"/>
  <c r="E55" i="1"/>
  <c r="E53" i="1"/>
  <c r="E52" i="1"/>
  <c r="E51" i="1"/>
  <c r="E50" i="1"/>
  <c r="E49" i="1"/>
  <c r="E45" i="1"/>
  <c r="E43" i="1"/>
  <c r="E42" i="1"/>
  <c r="E39" i="1"/>
  <c r="E37" i="1"/>
  <c r="E36" i="1"/>
  <c r="E33" i="1"/>
  <c r="E30" i="1"/>
  <c r="E29" i="1"/>
  <c r="E26" i="1"/>
  <c r="E23" i="1"/>
  <c r="E22" i="1"/>
  <c r="E21" i="1"/>
  <c r="E16" i="1"/>
  <c r="E15" i="1"/>
  <c r="E12" i="1"/>
  <c r="E9" i="1"/>
  <c r="E8" i="1"/>
  <c r="C83" i="1"/>
  <c r="D83" i="1"/>
  <c r="E83" i="1" s="1"/>
  <c r="B83" i="1"/>
  <c r="B61" i="1"/>
  <c r="B84" i="1" s="1"/>
  <c r="B85" i="1" s="1"/>
  <c r="B93" i="1" s="1"/>
  <c r="B95" i="1" s="1"/>
  <c r="C59" i="1"/>
  <c r="D59" i="1"/>
  <c r="B59" i="1"/>
  <c r="C54" i="1"/>
  <c r="D54" i="1"/>
  <c r="B54" i="1"/>
  <c r="B45" i="1"/>
  <c r="C44" i="1"/>
  <c r="D44" i="1"/>
  <c r="E44" i="1" s="1"/>
  <c r="B44" i="1"/>
  <c r="B40" i="1"/>
  <c r="E54" i="1" l="1"/>
  <c r="C61" i="1"/>
  <c r="C84" i="1" s="1"/>
  <c r="D61" i="1"/>
  <c r="D84" i="1" s="1"/>
  <c r="E61" i="1"/>
  <c r="E84" i="1" l="1"/>
  <c r="D85" i="1"/>
  <c r="E85" i="1" l="1"/>
  <c r="D95" i="1" l="1"/>
  <c r="E95" i="1" s="1"/>
  <c r="E93" i="1"/>
  <c r="C38" i="1" l="1"/>
  <c r="D38" i="1"/>
  <c r="E38" i="1" s="1"/>
  <c r="C34" i="1"/>
  <c r="D34" i="1"/>
  <c r="E34" i="1" s="1"/>
  <c r="B38" i="1"/>
  <c r="B34" i="1"/>
  <c r="C31" i="1"/>
  <c r="D31" i="1"/>
  <c r="E31" i="1" s="1"/>
  <c r="B31" i="1"/>
  <c r="C27" i="1"/>
  <c r="D27" i="1"/>
  <c r="E27" i="1" s="1"/>
  <c r="B27" i="1"/>
  <c r="C24" i="1"/>
  <c r="D24" i="1"/>
  <c r="B24" i="1"/>
  <c r="D18" i="1"/>
  <c r="E18" i="1" s="1"/>
  <c r="B18" i="1"/>
  <c r="C17" i="1"/>
  <c r="C18" i="1" s="1"/>
  <c r="D17" i="1"/>
  <c r="E17" i="1" s="1"/>
  <c r="B17" i="1"/>
  <c r="C10" i="1"/>
  <c r="D10" i="1"/>
  <c r="E10" i="1" s="1"/>
  <c r="B10" i="1"/>
  <c r="C40" i="1" l="1"/>
  <c r="C45" i="1"/>
  <c r="C85" i="1" s="1"/>
  <c r="C95" i="1" s="1"/>
  <c r="E24" i="1"/>
  <c r="D40" i="1"/>
  <c r="E40" i="1" s="1"/>
</calcChain>
</file>

<file path=xl/sharedStrings.xml><?xml version="1.0" encoding="utf-8"?>
<sst xmlns="http://schemas.openxmlformats.org/spreadsheetml/2006/main" count="100" uniqueCount="91">
  <si>
    <t>科　　目</t>
  </si>
  <si>
    <t>（正味財産増減計算）</t>
  </si>
  <si>
    <r>
      <t>■■■■</t>
    </r>
    <r>
      <rPr>
        <sz val="10"/>
        <color theme="1"/>
        <rFont val="ＭＳ Ｐ明朝"/>
        <family val="1"/>
        <charset val="128"/>
      </rPr>
      <t>正会員受取会費</t>
    </r>
  </si>
  <si>
    <r>
      <t>■■■■</t>
    </r>
    <r>
      <rPr>
        <sz val="10"/>
        <color theme="1"/>
        <rFont val="ＭＳ Ｐ明朝"/>
        <family val="1"/>
        <charset val="128"/>
      </rPr>
      <t>賛助会員受取会費</t>
    </r>
  </si>
  <si>
    <r>
      <t>■■■</t>
    </r>
    <r>
      <rPr>
        <sz val="10"/>
        <color theme="1"/>
        <rFont val="ＭＳ Ｐ明朝"/>
        <family val="1"/>
        <charset val="128"/>
      </rPr>
      <t>受取会費・入会金合計</t>
    </r>
  </si>
  <si>
    <r>
      <t>■■■</t>
    </r>
    <r>
      <rPr>
        <sz val="10"/>
        <color theme="1"/>
        <rFont val="ＭＳ Ｐ明朝"/>
        <family val="1"/>
        <charset val="128"/>
      </rPr>
      <t>受取寄付金合計</t>
    </r>
  </si>
  <si>
    <r>
      <t>■■■■</t>
    </r>
    <r>
      <rPr>
        <sz val="10"/>
        <color theme="1"/>
        <rFont val="ＭＳ Ｐ明朝"/>
        <family val="1"/>
        <charset val="128"/>
      </rPr>
      <t>--重度障害者等通勤対策助成金</t>
    </r>
  </si>
  <si>
    <r>
      <t>■■■■</t>
    </r>
    <r>
      <rPr>
        <sz val="10"/>
        <color theme="1"/>
        <rFont val="ＭＳ Ｐ明朝"/>
        <family val="1"/>
        <charset val="128"/>
      </rPr>
      <t>--障害者介助等助成金</t>
    </r>
  </si>
  <si>
    <r>
      <t>■■■■</t>
    </r>
    <r>
      <rPr>
        <sz val="10"/>
        <color theme="1"/>
        <rFont val="ＭＳ Ｐ明朝"/>
        <family val="1"/>
        <charset val="128"/>
      </rPr>
      <t>-- 計 --</t>
    </r>
  </si>
  <si>
    <r>
      <t>■■■</t>
    </r>
    <r>
      <rPr>
        <sz val="10"/>
        <color theme="1"/>
        <rFont val="ＭＳ Ｐ明朝"/>
        <family val="1"/>
        <charset val="128"/>
      </rPr>
      <t>受取助成金等合計</t>
    </r>
  </si>
  <si>
    <r>
      <t>■■■■</t>
    </r>
    <r>
      <rPr>
        <sz val="10"/>
        <color theme="1"/>
        <rFont val="ＭＳ Ｐ明朝"/>
        <family val="1"/>
        <charset val="128"/>
      </rPr>
      <t>--指定特定相談支援事業</t>
    </r>
  </si>
  <si>
    <r>
      <t>■■■■</t>
    </r>
    <r>
      <rPr>
        <sz val="10"/>
        <color theme="1"/>
        <rFont val="ＭＳ Ｐ明朝"/>
        <family val="1"/>
        <charset val="128"/>
      </rPr>
      <t>--重度訪問介護事業</t>
    </r>
  </si>
  <si>
    <r>
      <t>■■■■</t>
    </r>
    <r>
      <rPr>
        <sz val="10"/>
        <color theme="1"/>
        <rFont val="ＭＳ Ｐ明朝"/>
        <family val="1"/>
        <charset val="128"/>
      </rPr>
      <t>--生活介護事業</t>
    </r>
  </si>
  <si>
    <r>
      <t>■■■■</t>
    </r>
    <r>
      <rPr>
        <sz val="10"/>
        <color theme="1"/>
        <rFont val="ＭＳ Ｐ明朝"/>
        <family val="1"/>
        <charset val="128"/>
      </rPr>
      <t>--移動支援事業</t>
    </r>
  </si>
  <si>
    <r>
      <t>■■■■</t>
    </r>
    <r>
      <rPr>
        <sz val="10"/>
        <color theme="1"/>
        <rFont val="ＭＳ Ｐ明朝"/>
        <family val="1"/>
        <charset val="128"/>
      </rPr>
      <t>--制度外介助派遣利用料</t>
    </r>
  </si>
  <si>
    <r>
      <t>■■■■</t>
    </r>
    <r>
      <rPr>
        <sz val="10"/>
        <color theme="1"/>
        <rFont val="ＭＳ Ｐ明朝"/>
        <family val="1"/>
        <charset val="128"/>
      </rPr>
      <t>--体験室利用料</t>
    </r>
  </si>
  <si>
    <r>
      <t>■■■■</t>
    </r>
    <r>
      <rPr>
        <sz val="10"/>
        <color theme="1"/>
        <rFont val="ＭＳ Ｐ明朝"/>
        <family val="1"/>
        <charset val="128"/>
      </rPr>
      <t>参加料</t>
    </r>
  </si>
  <si>
    <r>
      <t>■■■</t>
    </r>
    <r>
      <rPr>
        <sz val="10"/>
        <color theme="1"/>
        <rFont val="ＭＳ Ｐ明朝"/>
        <family val="1"/>
        <charset val="128"/>
      </rPr>
      <t>事業収益合計</t>
    </r>
  </si>
  <si>
    <r>
      <t>■■■■</t>
    </r>
    <r>
      <rPr>
        <sz val="10"/>
        <color theme="1"/>
        <rFont val="ＭＳ Ｐ明朝"/>
        <family val="1"/>
        <charset val="128"/>
      </rPr>
      <t>受取利息</t>
    </r>
  </si>
  <si>
    <r>
      <t>■■■■</t>
    </r>
    <r>
      <rPr>
        <sz val="10"/>
        <color theme="1"/>
        <rFont val="ＭＳ Ｐ明朝"/>
        <family val="1"/>
        <charset val="128"/>
      </rPr>
      <t>雑収益</t>
    </r>
  </si>
  <si>
    <r>
      <t>■■■</t>
    </r>
    <r>
      <rPr>
        <sz val="10"/>
        <color theme="1"/>
        <rFont val="ＭＳ Ｐ明朝"/>
        <family val="1"/>
        <charset val="128"/>
      </rPr>
      <t>その他収益合計</t>
    </r>
  </si>
  <si>
    <r>
      <t>■■</t>
    </r>
    <r>
      <rPr>
        <sz val="10"/>
        <color theme="1"/>
        <rFont val="ＭＳ Ｐゴシック"/>
        <family val="3"/>
        <charset val="128"/>
      </rPr>
      <t>経常収益合計</t>
    </r>
  </si>
  <si>
    <r>
      <t>■■■</t>
    </r>
    <r>
      <rPr>
        <sz val="10"/>
        <color theme="1"/>
        <rFont val="ＭＳ Ｐ明朝"/>
        <family val="1"/>
        <charset val="128"/>
      </rPr>
      <t>--常勤職員</t>
    </r>
  </si>
  <si>
    <r>
      <t>■■■</t>
    </r>
    <r>
      <rPr>
        <sz val="10"/>
        <color theme="1"/>
        <rFont val="ＭＳ Ｐ明朝"/>
        <family val="1"/>
        <charset val="128"/>
      </rPr>
      <t>--非常勤職員</t>
    </r>
  </si>
  <si>
    <r>
      <t>■■■</t>
    </r>
    <r>
      <rPr>
        <sz val="10"/>
        <color theme="1"/>
        <rFont val="ＭＳ Ｐ明朝"/>
        <family val="1"/>
        <charset val="128"/>
      </rPr>
      <t>--処遇改善</t>
    </r>
  </si>
  <si>
    <r>
      <t>■■■</t>
    </r>
    <r>
      <rPr>
        <sz val="10"/>
        <color theme="1"/>
        <rFont val="ＭＳ Ｐ明朝"/>
        <family val="1"/>
        <charset val="128"/>
      </rPr>
      <t>-- 計 --</t>
    </r>
  </si>
  <si>
    <r>
      <t>■■■</t>
    </r>
    <r>
      <rPr>
        <sz val="10"/>
        <color theme="1"/>
        <rFont val="ＭＳ Ｐ明朝"/>
        <family val="1"/>
        <charset val="128"/>
      </rPr>
      <t>通勤費</t>
    </r>
  </si>
  <si>
    <r>
      <t>■■■</t>
    </r>
    <r>
      <rPr>
        <sz val="10"/>
        <color theme="1"/>
        <rFont val="ＭＳ Ｐ明朝"/>
        <family val="1"/>
        <charset val="128"/>
      </rPr>
      <t>--社会保険料</t>
    </r>
  </si>
  <si>
    <r>
      <t>■■■</t>
    </r>
    <r>
      <rPr>
        <sz val="10"/>
        <color theme="1"/>
        <rFont val="ＭＳ Ｐ明朝"/>
        <family val="1"/>
        <charset val="128"/>
      </rPr>
      <t>--労働保険料</t>
    </r>
  </si>
  <si>
    <r>
      <t>■■■</t>
    </r>
    <r>
      <rPr>
        <sz val="10"/>
        <color theme="1"/>
        <rFont val="ＭＳ Ｐ明朝"/>
        <family val="1"/>
        <charset val="128"/>
      </rPr>
      <t>福利厚生費</t>
    </r>
  </si>
  <si>
    <r>
      <t>■■■■</t>
    </r>
    <r>
      <rPr>
        <sz val="9"/>
        <color theme="1"/>
        <rFont val="ＭＳ Ｐゴシック"/>
        <family val="3"/>
        <charset val="128"/>
      </rPr>
      <t>【人件費計】</t>
    </r>
  </si>
  <si>
    <r>
      <t>■■■</t>
    </r>
    <r>
      <rPr>
        <sz val="10"/>
        <color theme="1"/>
        <rFont val="ＭＳ Ｐ明朝"/>
        <family val="1"/>
        <charset val="128"/>
      </rPr>
      <t>旅費交通費</t>
    </r>
  </si>
  <si>
    <r>
      <t>■■■</t>
    </r>
    <r>
      <rPr>
        <sz val="10"/>
        <color theme="1"/>
        <rFont val="ＭＳ Ｐ明朝"/>
        <family val="1"/>
        <charset val="128"/>
      </rPr>
      <t>諸謝金</t>
    </r>
  </si>
  <si>
    <r>
      <t>■■■</t>
    </r>
    <r>
      <rPr>
        <sz val="10"/>
        <color theme="1"/>
        <rFont val="ＭＳ Ｐ明朝"/>
        <family val="1"/>
        <charset val="128"/>
      </rPr>
      <t>通信運搬費</t>
    </r>
  </si>
  <si>
    <r>
      <t>■■■</t>
    </r>
    <r>
      <rPr>
        <sz val="10"/>
        <color theme="1"/>
        <rFont val="ＭＳ Ｐ明朝"/>
        <family val="1"/>
        <charset val="128"/>
      </rPr>
      <t>会議費</t>
    </r>
  </si>
  <si>
    <r>
      <t>■■■</t>
    </r>
    <r>
      <rPr>
        <sz val="10"/>
        <color theme="1"/>
        <rFont val="ＭＳ Ｐ明朝"/>
        <family val="1"/>
        <charset val="128"/>
      </rPr>
      <t>研修費</t>
    </r>
  </si>
  <si>
    <r>
      <t>■■■</t>
    </r>
    <r>
      <rPr>
        <sz val="10"/>
        <color theme="1"/>
        <rFont val="ＭＳ Ｐ明朝"/>
        <family val="1"/>
        <charset val="128"/>
      </rPr>
      <t>広告宣伝費</t>
    </r>
  </si>
  <si>
    <r>
      <t>■■■</t>
    </r>
    <r>
      <rPr>
        <sz val="10"/>
        <color theme="1"/>
        <rFont val="ＭＳ Ｐ明朝"/>
        <family val="1"/>
        <charset val="128"/>
      </rPr>
      <t>消耗品費</t>
    </r>
  </si>
  <si>
    <r>
      <t>■■■</t>
    </r>
    <r>
      <rPr>
        <sz val="10"/>
        <color theme="1"/>
        <rFont val="ＭＳ Ｐ明朝"/>
        <family val="1"/>
        <charset val="128"/>
      </rPr>
      <t>修繕費</t>
    </r>
  </si>
  <si>
    <r>
      <t>■■■</t>
    </r>
    <r>
      <rPr>
        <sz val="10"/>
        <color theme="1"/>
        <rFont val="ＭＳ Ｐ明朝"/>
        <family val="1"/>
        <charset val="128"/>
      </rPr>
      <t>新聞図書費</t>
    </r>
  </si>
  <si>
    <r>
      <t>■■■</t>
    </r>
    <r>
      <rPr>
        <sz val="10"/>
        <color theme="1"/>
        <rFont val="ＭＳ Ｐ明朝"/>
        <family val="1"/>
        <charset val="128"/>
      </rPr>
      <t>印刷製本費</t>
    </r>
  </si>
  <si>
    <r>
      <t>■■■</t>
    </r>
    <r>
      <rPr>
        <sz val="10"/>
        <color theme="1"/>
        <rFont val="ＭＳ Ｐ明朝"/>
        <family val="1"/>
        <charset val="128"/>
      </rPr>
      <t>交際費</t>
    </r>
  </si>
  <si>
    <r>
      <t>■■■</t>
    </r>
    <r>
      <rPr>
        <sz val="10"/>
        <color theme="1"/>
        <rFont val="ＭＳ Ｐ明朝"/>
        <family val="1"/>
        <charset val="128"/>
      </rPr>
      <t>水道光熱費</t>
    </r>
  </si>
  <si>
    <r>
      <t>■■■</t>
    </r>
    <r>
      <rPr>
        <sz val="10"/>
        <color theme="1"/>
        <rFont val="ＭＳ Ｐ明朝"/>
        <family val="1"/>
        <charset val="128"/>
      </rPr>
      <t>地代家賃</t>
    </r>
  </si>
  <si>
    <r>
      <t>■■■</t>
    </r>
    <r>
      <rPr>
        <sz val="10"/>
        <color theme="1"/>
        <rFont val="ＭＳ Ｐ明朝"/>
        <family val="1"/>
        <charset val="128"/>
      </rPr>
      <t>賃借料</t>
    </r>
  </si>
  <si>
    <r>
      <t>■■■</t>
    </r>
    <r>
      <rPr>
        <sz val="10"/>
        <color theme="1"/>
        <rFont val="ＭＳ Ｐ明朝"/>
        <family val="1"/>
        <charset val="128"/>
      </rPr>
      <t>保険料</t>
    </r>
  </si>
  <si>
    <r>
      <t>■■■</t>
    </r>
    <r>
      <rPr>
        <sz val="10"/>
        <color theme="1"/>
        <rFont val="ＭＳ Ｐ明朝"/>
        <family val="1"/>
        <charset val="128"/>
      </rPr>
      <t>諸会費</t>
    </r>
  </si>
  <si>
    <r>
      <t>■■■</t>
    </r>
    <r>
      <rPr>
        <sz val="10"/>
        <color theme="1"/>
        <rFont val="ＭＳ Ｐ明朝"/>
        <family val="1"/>
        <charset val="128"/>
      </rPr>
      <t>租税公課</t>
    </r>
  </si>
  <si>
    <r>
      <t>■■■</t>
    </r>
    <r>
      <rPr>
        <sz val="10"/>
        <color theme="1"/>
        <rFont val="ＭＳ Ｐ明朝"/>
        <family val="1"/>
        <charset val="128"/>
      </rPr>
      <t>支払手数料</t>
    </r>
  </si>
  <si>
    <r>
      <t>■■■</t>
    </r>
    <r>
      <rPr>
        <sz val="10"/>
        <color theme="1"/>
        <rFont val="ＭＳ Ｐ明朝"/>
        <family val="1"/>
        <charset val="128"/>
      </rPr>
      <t>減価償却費</t>
    </r>
  </si>
  <si>
    <r>
      <t>■■■</t>
    </r>
    <r>
      <rPr>
        <sz val="10"/>
        <color theme="1"/>
        <rFont val="ＭＳ Ｐ明朝"/>
        <family val="1"/>
        <charset val="128"/>
      </rPr>
      <t>雑費</t>
    </r>
  </si>
  <si>
    <r>
      <t>■■■■</t>
    </r>
    <r>
      <rPr>
        <sz val="9"/>
        <color theme="1"/>
        <rFont val="ＭＳ Ｐゴシック"/>
        <family val="3"/>
        <charset val="128"/>
      </rPr>
      <t>【その他費用計】</t>
    </r>
  </si>
  <si>
    <t>　　　　　　処遇改善（外）</t>
    <rPh sb="6" eb="8">
      <t>ショグウ</t>
    </rPh>
    <rPh sb="8" eb="10">
      <t>カイゼン</t>
    </rPh>
    <rPh sb="11" eb="12">
      <t>ガイ</t>
    </rPh>
    <phoneticPr fontId="28"/>
  </si>
  <si>
    <t>　　　　　　賞与</t>
    <rPh sb="6" eb="8">
      <t>ショウヨ</t>
    </rPh>
    <phoneticPr fontId="28"/>
  </si>
  <si>
    <t>　　　受取会費・入会金</t>
    <phoneticPr fontId="28"/>
  </si>
  <si>
    <t>　　(1)経常収益</t>
    <phoneticPr fontId="28"/>
  </si>
  <si>
    <t>　1.経常増減の部</t>
    <phoneticPr fontId="28"/>
  </si>
  <si>
    <t>　　　受取寄付金</t>
    <phoneticPr fontId="28"/>
  </si>
  <si>
    <t>　　　受取助成金等</t>
    <phoneticPr fontId="28"/>
  </si>
  <si>
    <t>　　　　受取国庫補助金</t>
    <phoneticPr fontId="28"/>
  </si>
  <si>
    <t>　　　事業収益</t>
    <phoneticPr fontId="28"/>
  </si>
  <si>
    <t>　　　　介護給付費</t>
    <phoneticPr fontId="28"/>
  </si>
  <si>
    <t>　　　　地域生活支援費</t>
    <phoneticPr fontId="28"/>
  </si>
  <si>
    <t>　　　　利用者負担金</t>
    <phoneticPr fontId="28"/>
  </si>
  <si>
    <t>　　　　送迎料金</t>
    <phoneticPr fontId="28"/>
  </si>
  <si>
    <t>　　　　利用料</t>
    <phoneticPr fontId="28"/>
  </si>
  <si>
    <t>　　　その他収益</t>
    <phoneticPr fontId="28"/>
  </si>
  <si>
    <t>　　(2)経常費用</t>
    <phoneticPr fontId="28"/>
  </si>
  <si>
    <t>　　　　【人件費】</t>
    <phoneticPr fontId="28"/>
  </si>
  <si>
    <t>　　　給料手当</t>
    <phoneticPr fontId="28"/>
  </si>
  <si>
    <t>　　　法定福利費</t>
    <phoneticPr fontId="28"/>
  </si>
  <si>
    <t>　　　　【その他費用】</t>
    <phoneticPr fontId="28"/>
  </si>
  <si>
    <t>　　経常費用計</t>
    <phoneticPr fontId="28"/>
  </si>
  <si>
    <t>　当期経常増減額</t>
    <phoneticPr fontId="28"/>
  </si>
  <si>
    <t>　2.経常外増減の部</t>
    <phoneticPr fontId="28"/>
  </si>
  <si>
    <t>　　(1)経常外収益</t>
    <phoneticPr fontId="28"/>
  </si>
  <si>
    <t>　　　過年度損益修正益</t>
    <rPh sb="3" eb="6">
      <t>カネンド</t>
    </rPh>
    <rPh sb="6" eb="8">
      <t>ソンエキ</t>
    </rPh>
    <rPh sb="8" eb="10">
      <t>シュウセイ</t>
    </rPh>
    <rPh sb="10" eb="11">
      <t>エキ</t>
    </rPh>
    <phoneticPr fontId="28"/>
  </si>
  <si>
    <t>　　経常外収益合計</t>
    <phoneticPr fontId="28"/>
  </si>
  <si>
    <t>　　(2)経常外費用</t>
    <phoneticPr fontId="28"/>
  </si>
  <si>
    <t>　　経常外費用計</t>
    <phoneticPr fontId="28"/>
  </si>
  <si>
    <t>　当期経常外増減額</t>
    <phoneticPr fontId="28"/>
  </si>
  <si>
    <t>　税引前当期正味財産増減額</t>
    <phoneticPr fontId="28"/>
  </si>
  <si>
    <r>
      <t>　　　</t>
    </r>
    <r>
      <rPr>
        <sz val="10"/>
        <color theme="1"/>
        <rFont val="ＭＳ Ｐ明朝"/>
        <family val="1"/>
        <charset val="128"/>
      </rPr>
      <t>法人税、住民税及び事業税</t>
    </r>
    <phoneticPr fontId="28"/>
  </si>
  <si>
    <r>
      <t>　</t>
    </r>
    <r>
      <rPr>
        <sz val="10"/>
        <color theme="1"/>
        <rFont val="ＭＳ Ｐゴシック"/>
        <family val="3"/>
        <charset val="128"/>
      </rPr>
      <t>当期正味財産増減額</t>
    </r>
    <phoneticPr fontId="28"/>
  </si>
  <si>
    <r>
      <t>　</t>
    </r>
    <r>
      <rPr>
        <sz val="10"/>
        <color theme="1"/>
        <rFont val="ＭＳ Ｐゴシック"/>
        <family val="3"/>
        <charset val="128"/>
      </rPr>
      <t>正味財産期首残高</t>
    </r>
    <phoneticPr fontId="28"/>
  </si>
  <si>
    <r>
      <t>　</t>
    </r>
    <r>
      <rPr>
        <sz val="10"/>
        <color theme="1"/>
        <rFont val="ＭＳ Ｐゴシック"/>
        <family val="3"/>
        <charset val="128"/>
      </rPr>
      <t>正味財産期末残高</t>
    </r>
    <phoneticPr fontId="28"/>
  </si>
  <si>
    <r>
      <t>2017年度予算</t>
    </r>
    <r>
      <rPr>
        <sz val="9"/>
        <color theme="1"/>
        <rFont val="ＭＳ 明朝"/>
        <family val="1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>平成 29 年 4 月 1 日 から平成 30 年 3月 31日 まで</t>
    </r>
    <rPh sb="4" eb="6">
      <t>ネンド</t>
    </rPh>
    <rPh sb="6" eb="8">
      <t>ヨサン</t>
    </rPh>
    <phoneticPr fontId="28"/>
  </si>
  <si>
    <t>2017年度予算額</t>
    <rPh sb="4" eb="5">
      <t>ネン</t>
    </rPh>
    <rPh sb="5" eb="6">
      <t>ド</t>
    </rPh>
    <phoneticPr fontId="28"/>
  </si>
  <si>
    <t>2016年度決算額</t>
    <rPh sb="4" eb="6">
      <t>ネンド</t>
    </rPh>
    <rPh sb="6" eb="8">
      <t>ケッサン</t>
    </rPh>
    <rPh sb="8" eb="9">
      <t>ガク</t>
    </rPh>
    <phoneticPr fontId="28"/>
  </si>
  <si>
    <t>2016年度予算</t>
    <rPh sb="4" eb="6">
      <t>ネンド</t>
    </rPh>
    <rPh sb="6" eb="8">
      <t>ヨサン</t>
    </rPh>
    <phoneticPr fontId="28"/>
  </si>
  <si>
    <t>予算増減</t>
    <rPh sb="0" eb="2">
      <t>ヨサン</t>
    </rPh>
    <rPh sb="2" eb="4">
      <t>ゾウゲン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</si>
</sst>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0" x14ac:knownFonts="1"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FFFFFF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color rgb="FFFFFFFF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34" borderId="0" xfId="0" applyFill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9" fillId="0" borderId="0" xfId="0" applyFont="1" applyFill="1" applyAlignment="1">
      <alignment horizontal="center" vertical="center"/>
    </xf>
    <xf numFmtId="176" fontId="2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0" fontId="20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vertical="center" wrapText="1"/>
    </xf>
    <xf numFmtId="0" fontId="19" fillId="34" borderId="17" xfId="0" applyFont="1" applyFill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right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176" fontId="19" fillId="34" borderId="27" xfId="0" applyNumberFormat="1" applyFont="1" applyFill="1" applyBorder="1" applyAlignment="1">
      <alignment horizontal="center" vertical="center" wrapText="1"/>
    </xf>
    <xf numFmtId="38" fontId="25" fillId="0" borderId="29" xfId="42" applyFont="1" applyFill="1" applyBorder="1" applyAlignment="1">
      <alignment horizontal="right" vertical="center" wrapText="1"/>
    </xf>
    <xf numFmtId="3" fontId="25" fillId="0" borderId="33" xfId="0" applyNumberFormat="1" applyFont="1" applyFill="1" applyBorder="1" applyAlignment="1">
      <alignment horizontal="right" vertical="center" wrapText="1"/>
    </xf>
    <xf numFmtId="0" fontId="19" fillId="33" borderId="13" xfId="0" applyFont="1" applyFill="1" applyBorder="1" applyAlignment="1">
      <alignment vertical="center" wrapText="1"/>
    </xf>
    <xf numFmtId="0" fontId="25" fillId="33" borderId="18" xfId="0" applyFont="1" applyFill="1" applyBorder="1" applyAlignment="1">
      <alignment vertical="center" wrapText="1"/>
    </xf>
    <xf numFmtId="0" fontId="25" fillId="33" borderId="28" xfId="0" applyFont="1" applyFill="1" applyBorder="1" applyAlignment="1">
      <alignment vertical="center" wrapText="1"/>
    </xf>
    <xf numFmtId="176" fontId="25" fillId="33" borderId="30" xfId="0" applyNumberFormat="1" applyFont="1" applyFill="1" applyBorder="1" applyAlignment="1">
      <alignment vertical="center" wrapText="1"/>
    </xf>
    <xf numFmtId="0" fontId="25" fillId="33" borderId="32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vertical="center" wrapText="1"/>
    </xf>
    <xf numFmtId="0" fontId="25" fillId="33" borderId="29" xfId="0" applyFont="1" applyFill="1" applyBorder="1" applyAlignment="1">
      <alignment vertical="center" wrapText="1"/>
    </xf>
    <xf numFmtId="176" fontId="25" fillId="33" borderId="31" xfId="0" applyNumberFormat="1" applyFont="1" applyFill="1" applyBorder="1" applyAlignment="1">
      <alignment vertical="center" wrapText="1"/>
    </xf>
    <xf numFmtId="0" fontId="25" fillId="33" borderId="33" xfId="0" applyFont="1" applyFill="1" applyBorder="1" applyAlignment="1">
      <alignment vertical="center" wrapText="1"/>
    </xf>
    <xf numFmtId="3" fontId="25" fillId="33" borderId="33" xfId="0" applyNumberFormat="1" applyFont="1" applyFill="1" applyBorder="1" applyAlignment="1">
      <alignment horizontal="right" vertical="center" wrapText="1"/>
    </xf>
    <xf numFmtId="0" fontId="23" fillId="33" borderId="13" xfId="0" applyFont="1" applyFill="1" applyBorder="1" applyAlignment="1">
      <alignment vertical="center" wrapText="1"/>
    </xf>
    <xf numFmtId="0" fontId="25" fillId="33" borderId="18" xfId="0" applyFont="1" applyFill="1" applyBorder="1" applyAlignment="1">
      <alignment horizontal="right" vertical="center" wrapText="1"/>
    </xf>
    <xf numFmtId="3" fontId="25" fillId="0" borderId="34" xfId="0" applyNumberFormat="1" applyFont="1" applyBorder="1" applyAlignment="1">
      <alignment horizontal="right" vertical="center" wrapText="1"/>
    </xf>
    <xf numFmtId="0" fontId="26" fillId="33" borderId="13" xfId="0" applyFont="1" applyFill="1" applyBorder="1" applyAlignment="1">
      <alignment vertical="center" wrapText="1"/>
    </xf>
    <xf numFmtId="3" fontId="25" fillId="33" borderId="19" xfId="0" applyNumberFormat="1" applyFont="1" applyFill="1" applyBorder="1" applyAlignment="1">
      <alignment horizontal="right" vertical="center" wrapText="1"/>
    </xf>
    <xf numFmtId="3" fontId="25" fillId="33" borderId="22" xfId="0" applyNumberFormat="1" applyFont="1" applyFill="1" applyBorder="1" applyAlignment="1">
      <alignment horizontal="right" vertical="center" wrapText="1"/>
    </xf>
    <xf numFmtId="0" fontId="25" fillId="33" borderId="20" xfId="0" applyFont="1" applyFill="1" applyBorder="1" applyAlignment="1">
      <alignment vertical="center" wrapText="1"/>
    </xf>
    <xf numFmtId="38" fontId="25" fillId="33" borderId="16" xfId="42" applyFont="1" applyFill="1" applyBorder="1" applyAlignment="1">
      <alignment vertical="center" wrapText="1"/>
    </xf>
    <xf numFmtId="0" fontId="25" fillId="33" borderId="19" xfId="0" applyFont="1" applyFill="1" applyBorder="1" applyAlignment="1">
      <alignment horizontal="right" vertical="center" wrapText="1"/>
    </xf>
    <xf numFmtId="38" fontId="25" fillId="33" borderId="16" xfId="42" applyFont="1" applyFill="1" applyBorder="1" applyAlignment="1">
      <alignment horizontal="right" vertical="center" wrapText="1"/>
    </xf>
    <xf numFmtId="0" fontId="24" fillId="33" borderId="13" xfId="0" applyFont="1" applyFill="1" applyBorder="1" applyAlignment="1">
      <alignment vertical="center" wrapText="1"/>
    </xf>
    <xf numFmtId="3" fontId="25" fillId="33" borderId="18" xfId="0" applyNumberFormat="1" applyFont="1" applyFill="1" applyBorder="1" applyAlignment="1">
      <alignment horizontal="right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3" fontId="25" fillId="33" borderId="21" xfId="0" applyNumberFormat="1" applyFont="1" applyFill="1" applyBorder="1" applyAlignment="1">
      <alignment horizontal="right" vertical="center" wrapText="1"/>
    </xf>
    <xf numFmtId="3" fontId="25" fillId="33" borderId="24" xfId="0" applyNumberFormat="1" applyFont="1" applyFill="1" applyBorder="1" applyAlignment="1">
      <alignment horizontal="right" vertical="center" wrapText="1"/>
    </xf>
    <xf numFmtId="38" fontId="25" fillId="0" borderId="31" xfId="42" applyFont="1" applyFill="1" applyBorder="1" applyAlignment="1">
      <alignment horizontal="right" vertical="center" wrapText="1"/>
    </xf>
    <xf numFmtId="38" fontId="25" fillId="0" borderId="18" xfId="42" applyFont="1" applyBorder="1" applyAlignment="1">
      <alignment horizontal="right" vertical="center" wrapText="1"/>
    </xf>
    <xf numFmtId="38" fontId="25" fillId="33" borderId="29" xfId="42" applyFont="1" applyFill="1" applyBorder="1" applyAlignment="1">
      <alignment vertical="center" wrapText="1"/>
    </xf>
    <xf numFmtId="38" fontId="25" fillId="33" borderId="31" xfId="42" applyFont="1" applyFill="1" applyBorder="1" applyAlignment="1">
      <alignment vertical="center" wrapText="1"/>
    </xf>
    <xf numFmtId="38" fontId="25" fillId="33" borderId="29" xfId="42" applyFont="1" applyFill="1" applyBorder="1" applyAlignment="1">
      <alignment horizontal="right" vertical="center" wrapText="1"/>
    </xf>
    <xf numFmtId="38" fontId="25" fillId="33" borderId="31" xfId="42" applyFont="1" applyFill="1" applyBorder="1" applyAlignment="1">
      <alignment horizontal="right" vertical="center" wrapText="1"/>
    </xf>
    <xf numFmtId="38" fontId="25" fillId="33" borderId="19" xfId="42" applyFont="1" applyFill="1" applyBorder="1" applyAlignment="1">
      <alignment horizontal="right" vertical="center" wrapText="1"/>
    </xf>
    <xf numFmtId="38" fontId="25" fillId="33" borderId="23" xfId="42" applyFont="1" applyFill="1" applyBorder="1" applyAlignment="1">
      <alignment horizontal="right" vertical="center" wrapText="1"/>
    </xf>
    <xf numFmtId="3" fontId="25" fillId="0" borderId="16" xfId="0" applyNumberFormat="1" applyFont="1" applyBorder="1" applyAlignment="1">
      <alignment horizontal="right" vertical="center" wrapText="1"/>
    </xf>
    <xf numFmtId="3" fontId="25" fillId="0" borderId="22" xfId="0" applyNumberFormat="1" applyFont="1" applyFill="1" applyBorder="1" applyAlignment="1">
      <alignment horizontal="right" vertical="center" wrapText="1"/>
    </xf>
    <xf numFmtId="0" fontId="18" fillId="33" borderId="0" xfId="0" applyFont="1" applyFill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98"/>
  <sheetViews>
    <sheetView tabSelected="1" view="pageBreakPreview" topLeftCell="A37" zoomScale="90" zoomScaleNormal="100" zoomScaleSheetLayoutView="90" workbookViewId="0">
      <selection activeCell="B67" sqref="B67"/>
    </sheetView>
  </sheetViews>
  <sheetFormatPr defaultRowHeight="11.25" x14ac:dyDescent="0.15"/>
  <cols>
    <col min="1" max="1" width="48.6640625" customWidth="1"/>
    <col min="2" max="2" width="24" customWidth="1"/>
    <col min="3" max="3" width="24" style="12" customWidth="1"/>
    <col min="4" max="4" width="24" style="13" customWidth="1"/>
    <col min="5" max="5" width="24" style="12" customWidth="1"/>
    <col min="6" max="151" width="9.33203125" style="6"/>
  </cols>
  <sheetData>
    <row r="1" spans="1:151" s="1" customFormat="1" ht="30" customHeight="1" x14ac:dyDescent="0.15">
      <c r="A1" s="65" t="s">
        <v>86</v>
      </c>
      <c r="B1" s="65"/>
      <c r="C1" s="65"/>
      <c r="D1" s="65"/>
      <c r="E1" s="6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</row>
    <row r="2" spans="1:151" ht="15" customHeight="1" thickBot="1" x14ac:dyDescent="0.2">
      <c r="A2" s="14"/>
      <c r="B2" s="14"/>
      <c r="C2" s="9"/>
      <c r="D2" s="8"/>
      <c r="E2" s="10"/>
    </row>
    <row r="3" spans="1:151" s="2" customFormat="1" ht="15" customHeight="1" x14ac:dyDescent="0.15">
      <c r="A3" s="16" t="s">
        <v>0</v>
      </c>
      <c r="B3" s="21" t="s">
        <v>87</v>
      </c>
      <c r="C3" s="24" t="s">
        <v>88</v>
      </c>
      <c r="D3" s="26" t="s">
        <v>89</v>
      </c>
      <c r="E3" s="25" t="s">
        <v>90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</row>
    <row r="4" spans="1:151" ht="13.5" customHeight="1" x14ac:dyDescent="0.15">
      <c r="A4" s="29" t="s">
        <v>1</v>
      </c>
      <c r="B4" s="30"/>
      <c r="C4" s="31"/>
      <c r="D4" s="32"/>
      <c r="E4" s="33"/>
    </row>
    <row r="5" spans="1:151" ht="12" customHeight="1" x14ac:dyDescent="0.15">
      <c r="A5" s="34" t="s">
        <v>56</v>
      </c>
      <c r="B5" s="30"/>
      <c r="C5" s="35"/>
      <c r="D5" s="36"/>
      <c r="E5" s="37"/>
    </row>
    <row r="6" spans="1:151" ht="12" customHeight="1" x14ac:dyDescent="0.15">
      <c r="A6" s="34" t="s">
        <v>55</v>
      </c>
      <c r="B6" s="30"/>
      <c r="C6" s="35"/>
      <c r="D6" s="36"/>
      <c r="E6" s="37"/>
    </row>
    <row r="7" spans="1:151" ht="12" customHeight="1" x14ac:dyDescent="0.15">
      <c r="A7" s="34" t="s">
        <v>54</v>
      </c>
      <c r="B7" s="30"/>
      <c r="C7" s="35"/>
      <c r="D7" s="36"/>
      <c r="E7" s="37"/>
    </row>
    <row r="8" spans="1:151" ht="12" customHeight="1" x14ac:dyDescent="0.15">
      <c r="A8" s="17" t="s">
        <v>2</v>
      </c>
      <c r="B8" s="22">
        <v>15000</v>
      </c>
      <c r="C8" s="27">
        <v>2000</v>
      </c>
      <c r="D8" s="55">
        <v>15000</v>
      </c>
      <c r="E8" s="28">
        <f>B8-D8</f>
        <v>0</v>
      </c>
    </row>
    <row r="9" spans="1:151" ht="12" customHeight="1" x14ac:dyDescent="0.15">
      <c r="A9" s="17" t="s">
        <v>3</v>
      </c>
      <c r="B9" s="22">
        <v>50000</v>
      </c>
      <c r="C9" s="27">
        <v>25000</v>
      </c>
      <c r="D9" s="55">
        <v>50000</v>
      </c>
      <c r="E9" s="28">
        <f>B9-D9</f>
        <v>0</v>
      </c>
    </row>
    <row r="10" spans="1:151" ht="12" customHeight="1" x14ac:dyDescent="0.15">
      <c r="A10" s="17" t="s">
        <v>4</v>
      </c>
      <c r="B10" s="22">
        <f>B8+B9</f>
        <v>65000</v>
      </c>
      <c r="C10" s="56">
        <f t="shared" ref="C10:D10" si="0">C8+C9</f>
        <v>27000</v>
      </c>
      <c r="D10" s="56">
        <f t="shared" si="0"/>
        <v>65000</v>
      </c>
      <c r="E10" s="28">
        <f>B10-D10</f>
        <v>0</v>
      </c>
    </row>
    <row r="11" spans="1:151" s="3" customFormat="1" ht="12" customHeight="1" x14ac:dyDescent="0.15">
      <c r="A11" s="34" t="s">
        <v>57</v>
      </c>
      <c r="B11" s="30"/>
      <c r="C11" s="57"/>
      <c r="D11" s="58"/>
      <c r="E11" s="3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pans="1:151" ht="12" customHeight="1" x14ac:dyDescent="0.15">
      <c r="A12" s="17" t="s">
        <v>5</v>
      </c>
      <c r="B12" s="23">
        <v>0</v>
      </c>
      <c r="C12" s="27">
        <v>0</v>
      </c>
      <c r="D12" s="55">
        <v>0</v>
      </c>
      <c r="E12" s="28">
        <f>B12-D12</f>
        <v>0</v>
      </c>
    </row>
    <row r="13" spans="1:151" s="3" customFormat="1" ht="12" customHeight="1" x14ac:dyDescent="0.15">
      <c r="A13" s="34" t="s">
        <v>58</v>
      </c>
      <c r="B13" s="30"/>
      <c r="C13" s="57"/>
      <c r="D13" s="58"/>
      <c r="E13" s="3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pans="1:151" s="3" customFormat="1" ht="12" customHeight="1" x14ac:dyDescent="0.15">
      <c r="A14" s="39" t="s">
        <v>59</v>
      </c>
      <c r="B14" s="40"/>
      <c r="C14" s="59"/>
      <c r="D14" s="60"/>
      <c r="E14" s="3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pans="1:151" ht="12" customHeight="1" x14ac:dyDescent="0.15">
      <c r="A15" s="17" t="s">
        <v>6</v>
      </c>
      <c r="B15" s="23">
        <v>0</v>
      </c>
      <c r="C15" s="27">
        <v>292500</v>
      </c>
      <c r="D15" s="55">
        <v>0</v>
      </c>
      <c r="E15" s="28">
        <f>B15-D15</f>
        <v>0</v>
      </c>
    </row>
    <row r="16" spans="1:151" ht="12" customHeight="1" x14ac:dyDescent="0.15">
      <c r="A16" s="17" t="s">
        <v>7</v>
      </c>
      <c r="B16" s="22">
        <v>1432000</v>
      </c>
      <c r="C16" s="27">
        <v>750750</v>
      </c>
      <c r="D16" s="55">
        <v>716000</v>
      </c>
      <c r="E16" s="28">
        <f>B16-D16</f>
        <v>716000</v>
      </c>
    </row>
    <row r="17" spans="1:151" ht="12" customHeight="1" x14ac:dyDescent="0.15">
      <c r="A17" s="17" t="s">
        <v>8</v>
      </c>
      <c r="B17" s="22">
        <f>B15+B16</f>
        <v>1432000</v>
      </c>
      <c r="C17" s="56">
        <f t="shared" ref="C17:D17" si="1">C15+C16</f>
        <v>1043250</v>
      </c>
      <c r="D17" s="56">
        <f t="shared" si="1"/>
        <v>716000</v>
      </c>
      <c r="E17" s="28">
        <f>B17-D17</f>
        <v>716000</v>
      </c>
    </row>
    <row r="18" spans="1:151" ht="12" customHeight="1" x14ac:dyDescent="0.15">
      <c r="A18" s="17" t="s">
        <v>9</v>
      </c>
      <c r="B18" s="22">
        <f>B17</f>
        <v>1432000</v>
      </c>
      <c r="C18" s="56">
        <f t="shared" ref="C18:D18" si="2">C17</f>
        <v>1043250</v>
      </c>
      <c r="D18" s="56">
        <f t="shared" si="2"/>
        <v>716000</v>
      </c>
      <c r="E18" s="28">
        <f>B18-D18</f>
        <v>716000</v>
      </c>
    </row>
    <row r="19" spans="1:151" ht="12" customHeight="1" x14ac:dyDescent="0.15">
      <c r="A19" s="34" t="s">
        <v>60</v>
      </c>
      <c r="B19" s="30"/>
      <c r="C19" s="57"/>
      <c r="D19" s="58"/>
      <c r="E19" s="38"/>
    </row>
    <row r="20" spans="1:151" s="3" customFormat="1" ht="12" customHeight="1" x14ac:dyDescent="0.15">
      <c r="A20" s="39" t="s">
        <v>61</v>
      </c>
      <c r="B20" s="40"/>
      <c r="C20" s="59"/>
      <c r="D20" s="60"/>
      <c r="E20" s="3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</row>
    <row r="21" spans="1:151" ht="12" customHeight="1" x14ac:dyDescent="0.15">
      <c r="A21" s="17" t="s">
        <v>10</v>
      </c>
      <c r="B21" s="22">
        <v>672192</v>
      </c>
      <c r="C21" s="27">
        <v>841229</v>
      </c>
      <c r="D21" s="55">
        <v>500000</v>
      </c>
      <c r="E21" s="28">
        <f>B21-D21</f>
        <v>172192</v>
      </c>
    </row>
    <row r="22" spans="1:151" ht="12" customHeight="1" x14ac:dyDescent="0.15">
      <c r="A22" s="17" t="s">
        <v>11</v>
      </c>
      <c r="B22" s="22">
        <v>119352118</v>
      </c>
      <c r="C22" s="27">
        <v>111345651</v>
      </c>
      <c r="D22" s="55">
        <v>108815000</v>
      </c>
      <c r="E22" s="28">
        <f>B22-D22</f>
        <v>10537118</v>
      </c>
    </row>
    <row r="23" spans="1:151" ht="12" customHeight="1" x14ac:dyDescent="0.15">
      <c r="A23" s="17" t="s">
        <v>12</v>
      </c>
      <c r="B23" s="22">
        <v>17497717</v>
      </c>
      <c r="C23" s="27">
        <v>17502444</v>
      </c>
      <c r="D23" s="55">
        <v>18897000</v>
      </c>
      <c r="E23" s="28">
        <f>B23-D23</f>
        <v>-1399283</v>
      </c>
    </row>
    <row r="24" spans="1:151" ht="12" customHeight="1" x14ac:dyDescent="0.15">
      <c r="A24" s="17" t="s">
        <v>8</v>
      </c>
      <c r="B24" s="22">
        <f>B21+B22+B23</f>
        <v>137522027</v>
      </c>
      <c r="C24" s="56">
        <f t="shared" ref="C24:D24" si="3">C21+C22+C23</f>
        <v>129689324</v>
      </c>
      <c r="D24" s="56">
        <f t="shared" si="3"/>
        <v>128212000</v>
      </c>
      <c r="E24" s="28">
        <f>B24-D24</f>
        <v>9310027</v>
      </c>
    </row>
    <row r="25" spans="1:151" s="3" customFormat="1" ht="12" customHeight="1" x14ac:dyDescent="0.15">
      <c r="A25" s="39" t="s">
        <v>62</v>
      </c>
      <c r="B25" s="40"/>
      <c r="C25" s="59"/>
      <c r="D25" s="60"/>
      <c r="E25" s="3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</row>
    <row r="26" spans="1:151" ht="12" customHeight="1" x14ac:dyDescent="0.15">
      <c r="A26" s="17" t="s">
        <v>13</v>
      </c>
      <c r="B26" s="22">
        <v>2161200</v>
      </c>
      <c r="C26" s="27">
        <v>2142300</v>
      </c>
      <c r="D26" s="55">
        <v>2242000</v>
      </c>
      <c r="E26" s="28">
        <f>B26-D26</f>
        <v>-80800</v>
      </c>
    </row>
    <row r="27" spans="1:151" ht="12" customHeight="1" x14ac:dyDescent="0.15">
      <c r="A27" s="17" t="s">
        <v>8</v>
      </c>
      <c r="B27" s="22">
        <f>B26</f>
        <v>2161200</v>
      </c>
      <c r="C27" s="56">
        <f t="shared" ref="C27:D27" si="4">C26</f>
        <v>2142300</v>
      </c>
      <c r="D27" s="56">
        <f t="shared" si="4"/>
        <v>2242000</v>
      </c>
      <c r="E27" s="28">
        <f>B27-D27</f>
        <v>-80800</v>
      </c>
    </row>
    <row r="28" spans="1:151" s="3" customFormat="1" ht="12" customHeight="1" x14ac:dyDescent="0.15">
      <c r="A28" s="39" t="s">
        <v>63</v>
      </c>
      <c r="B28" s="40"/>
      <c r="C28" s="59"/>
      <c r="D28" s="60"/>
      <c r="E28" s="3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</row>
    <row r="29" spans="1:151" ht="12" customHeight="1" x14ac:dyDescent="0.15">
      <c r="A29" s="17" t="s">
        <v>11</v>
      </c>
      <c r="B29" s="22">
        <v>83071</v>
      </c>
      <c r="C29" s="27">
        <v>126968</v>
      </c>
      <c r="D29" s="55">
        <v>112000</v>
      </c>
      <c r="E29" s="28">
        <f>B29-D29</f>
        <v>-28929</v>
      </c>
    </row>
    <row r="30" spans="1:151" ht="12" customHeight="1" x14ac:dyDescent="0.15">
      <c r="A30" s="17" t="s">
        <v>12</v>
      </c>
      <c r="B30" s="23">
        <v>111600</v>
      </c>
      <c r="C30" s="27">
        <v>92665</v>
      </c>
      <c r="D30" s="55">
        <v>0</v>
      </c>
      <c r="E30" s="28">
        <f>B30-D30</f>
        <v>111600</v>
      </c>
    </row>
    <row r="31" spans="1:151" ht="12" customHeight="1" x14ac:dyDescent="0.15">
      <c r="A31" s="17" t="s">
        <v>8</v>
      </c>
      <c r="B31" s="22">
        <f>B29+B30</f>
        <v>194671</v>
      </c>
      <c r="C31" s="56">
        <f t="shared" ref="C31:D31" si="5">C29+C30</f>
        <v>219633</v>
      </c>
      <c r="D31" s="56">
        <f t="shared" si="5"/>
        <v>112000</v>
      </c>
      <c r="E31" s="28">
        <f>B31-D31</f>
        <v>82671</v>
      </c>
    </row>
    <row r="32" spans="1:151" s="3" customFormat="1" ht="12" customHeight="1" x14ac:dyDescent="0.15">
      <c r="A32" s="39" t="s">
        <v>64</v>
      </c>
      <c r="B32" s="40"/>
      <c r="C32" s="59"/>
      <c r="D32" s="60"/>
      <c r="E32" s="3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</row>
    <row r="33" spans="1:151" ht="12" customHeight="1" x14ac:dyDescent="0.15">
      <c r="A33" s="17" t="s">
        <v>12</v>
      </c>
      <c r="B33" s="22">
        <v>60000</v>
      </c>
      <c r="C33" s="27">
        <v>63450</v>
      </c>
      <c r="D33" s="55">
        <v>70000</v>
      </c>
      <c r="E33" s="28">
        <f>B33-D33</f>
        <v>-10000</v>
      </c>
    </row>
    <row r="34" spans="1:151" ht="12" customHeight="1" x14ac:dyDescent="0.15">
      <c r="A34" s="17" t="s">
        <v>8</v>
      </c>
      <c r="B34" s="22">
        <f>B33</f>
        <v>60000</v>
      </c>
      <c r="C34" s="56">
        <f t="shared" ref="C34:D34" si="6">C33</f>
        <v>63450</v>
      </c>
      <c r="D34" s="56">
        <f t="shared" si="6"/>
        <v>70000</v>
      </c>
      <c r="E34" s="28">
        <f>B34-D34</f>
        <v>-10000</v>
      </c>
    </row>
    <row r="35" spans="1:151" s="3" customFormat="1" ht="12" customHeight="1" x14ac:dyDescent="0.15">
      <c r="A35" s="39" t="s">
        <v>65</v>
      </c>
      <c r="B35" s="40"/>
      <c r="C35" s="59"/>
      <c r="D35" s="60"/>
      <c r="E35" s="3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</row>
    <row r="36" spans="1:151" ht="12" customHeight="1" x14ac:dyDescent="0.15">
      <c r="A36" s="17" t="s">
        <v>14</v>
      </c>
      <c r="B36" s="22">
        <v>3626400</v>
      </c>
      <c r="C36" s="27">
        <v>3444300</v>
      </c>
      <c r="D36" s="55">
        <v>3200000</v>
      </c>
      <c r="E36" s="28">
        <f>B36-D36</f>
        <v>426400</v>
      </c>
    </row>
    <row r="37" spans="1:151" ht="12" customHeight="1" x14ac:dyDescent="0.15">
      <c r="A37" s="17" t="s">
        <v>15</v>
      </c>
      <c r="B37" s="22">
        <v>150000</v>
      </c>
      <c r="C37" s="27">
        <v>225000</v>
      </c>
      <c r="D37" s="55">
        <v>150000</v>
      </c>
      <c r="E37" s="28">
        <f>B37-D37</f>
        <v>0</v>
      </c>
    </row>
    <row r="38" spans="1:151" ht="12" customHeight="1" x14ac:dyDescent="0.15">
      <c r="A38" s="17" t="s">
        <v>8</v>
      </c>
      <c r="B38" s="22">
        <f>B36+B37</f>
        <v>3776400</v>
      </c>
      <c r="C38" s="56">
        <f t="shared" ref="C38:D38" si="7">C36+C37</f>
        <v>3669300</v>
      </c>
      <c r="D38" s="56">
        <f t="shared" si="7"/>
        <v>3350000</v>
      </c>
      <c r="E38" s="28">
        <f>B38-D38</f>
        <v>426400</v>
      </c>
    </row>
    <row r="39" spans="1:151" ht="12" customHeight="1" x14ac:dyDescent="0.15">
      <c r="A39" s="17" t="s">
        <v>16</v>
      </c>
      <c r="B39" s="22">
        <v>320000</v>
      </c>
      <c r="C39" s="27">
        <v>120000</v>
      </c>
      <c r="D39" s="55">
        <v>160000</v>
      </c>
      <c r="E39" s="28">
        <f>B39-D39</f>
        <v>160000</v>
      </c>
    </row>
    <row r="40" spans="1:151" ht="12" customHeight="1" x14ac:dyDescent="0.15">
      <c r="A40" s="17" t="s">
        <v>17</v>
      </c>
      <c r="B40" s="22">
        <f>B24+B27+B31+B34+B38+B39</f>
        <v>144034298</v>
      </c>
      <c r="C40" s="56">
        <f t="shared" ref="C40:D40" si="8">C24+C27+C31+C34+C38+C39</f>
        <v>135904007</v>
      </c>
      <c r="D40" s="56">
        <f t="shared" si="8"/>
        <v>134146000</v>
      </c>
      <c r="E40" s="28">
        <f>B40-D40</f>
        <v>9888298</v>
      </c>
    </row>
    <row r="41" spans="1:151" s="3" customFormat="1" ht="12" customHeight="1" x14ac:dyDescent="0.15">
      <c r="A41" s="34" t="s">
        <v>66</v>
      </c>
      <c r="B41" s="30"/>
      <c r="C41" s="57"/>
      <c r="D41" s="58"/>
      <c r="E41" s="3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</row>
    <row r="42" spans="1:151" ht="12" customHeight="1" x14ac:dyDescent="0.15">
      <c r="A42" s="17" t="s">
        <v>18</v>
      </c>
      <c r="B42" s="22">
        <v>1000</v>
      </c>
      <c r="C42" s="27">
        <v>232</v>
      </c>
      <c r="D42" s="55">
        <v>1000</v>
      </c>
      <c r="E42" s="28">
        <f>B42-D42</f>
        <v>0</v>
      </c>
    </row>
    <row r="43" spans="1:151" ht="12" customHeight="1" x14ac:dyDescent="0.15">
      <c r="A43" s="17" t="s">
        <v>19</v>
      </c>
      <c r="B43" s="22">
        <v>900000</v>
      </c>
      <c r="C43" s="27">
        <v>1054310</v>
      </c>
      <c r="D43" s="55">
        <v>650000</v>
      </c>
      <c r="E43" s="28">
        <f>B43-D43</f>
        <v>250000</v>
      </c>
    </row>
    <row r="44" spans="1:151" ht="12" customHeight="1" x14ac:dyDescent="0.15">
      <c r="A44" s="17" t="s">
        <v>20</v>
      </c>
      <c r="B44" s="22">
        <f>B42+B43</f>
        <v>901000</v>
      </c>
      <c r="C44" s="56">
        <f t="shared" ref="C44:D44" si="9">C42+C43</f>
        <v>1054542</v>
      </c>
      <c r="D44" s="56">
        <f t="shared" si="9"/>
        <v>651000</v>
      </c>
      <c r="E44" s="28">
        <f>B44-D44</f>
        <v>250000</v>
      </c>
    </row>
    <row r="45" spans="1:151" ht="12" customHeight="1" x14ac:dyDescent="0.15">
      <c r="A45" s="18" t="s">
        <v>21</v>
      </c>
      <c r="B45" s="41">
        <f>B10+B18+B40+B44</f>
        <v>146432298</v>
      </c>
      <c r="C45" s="63">
        <f t="shared" ref="C45:D45" si="10">C10+C18+C40+C44</f>
        <v>138028799</v>
      </c>
      <c r="D45" s="41">
        <f t="shared" si="10"/>
        <v>135578000</v>
      </c>
      <c r="E45" s="64">
        <f>B45-D45</f>
        <v>10854298</v>
      </c>
    </row>
    <row r="46" spans="1:151" ht="12" customHeight="1" x14ac:dyDescent="0.15">
      <c r="A46" s="34" t="s">
        <v>67</v>
      </c>
      <c r="B46" s="30"/>
      <c r="C46" s="57"/>
      <c r="D46" s="58"/>
      <c r="E46" s="38"/>
    </row>
    <row r="47" spans="1:151" s="3" customFormat="1" ht="12" customHeight="1" x14ac:dyDescent="0.15">
      <c r="A47" s="42" t="s">
        <v>68</v>
      </c>
      <c r="B47" s="30"/>
      <c r="C47" s="57"/>
      <c r="D47" s="58"/>
      <c r="E47" s="3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</row>
    <row r="48" spans="1:151" s="3" customFormat="1" ht="12" customHeight="1" x14ac:dyDescent="0.15">
      <c r="A48" s="39" t="s">
        <v>69</v>
      </c>
      <c r="B48" s="40"/>
      <c r="C48" s="59"/>
      <c r="D48" s="60"/>
      <c r="E48" s="3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</row>
    <row r="49" spans="1:151" ht="12" customHeight="1" x14ac:dyDescent="0.15">
      <c r="A49" s="17" t="s">
        <v>22</v>
      </c>
      <c r="B49" s="22">
        <v>57310036</v>
      </c>
      <c r="C49" s="27">
        <v>53418285</v>
      </c>
      <c r="D49" s="55">
        <v>59300000</v>
      </c>
      <c r="E49" s="28">
        <f t="shared" ref="E49:E55" si="11">B49-D49</f>
        <v>-1989964</v>
      </c>
    </row>
    <row r="50" spans="1:151" ht="12" customHeight="1" x14ac:dyDescent="0.15">
      <c r="A50" s="17" t="s">
        <v>23</v>
      </c>
      <c r="B50" s="22">
        <f>20273670+1000000</f>
        <v>21273670</v>
      </c>
      <c r="C50" s="27">
        <v>21361095</v>
      </c>
      <c r="D50" s="55">
        <v>24110000</v>
      </c>
      <c r="E50" s="28">
        <f t="shared" si="11"/>
        <v>-2836330</v>
      </c>
    </row>
    <row r="51" spans="1:151" ht="12" customHeight="1" x14ac:dyDescent="0.15">
      <c r="A51" s="17" t="s">
        <v>24</v>
      </c>
      <c r="B51" s="22">
        <v>16903195</v>
      </c>
      <c r="C51" s="27">
        <v>13396963</v>
      </c>
      <c r="D51" s="55">
        <v>13233000</v>
      </c>
      <c r="E51" s="28">
        <f t="shared" si="11"/>
        <v>3670195</v>
      </c>
    </row>
    <row r="52" spans="1:151" ht="12" customHeight="1" x14ac:dyDescent="0.15">
      <c r="A52" s="19" t="s">
        <v>52</v>
      </c>
      <c r="B52" s="22">
        <v>3065091</v>
      </c>
      <c r="C52" s="27">
        <v>1937301</v>
      </c>
      <c r="D52" s="55">
        <v>0</v>
      </c>
      <c r="E52" s="28">
        <f t="shared" si="11"/>
        <v>3065091</v>
      </c>
    </row>
    <row r="53" spans="1:151" ht="12" customHeight="1" x14ac:dyDescent="0.15">
      <c r="A53" s="19" t="s">
        <v>53</v>
      </c>
      <c r="B53" s="22">
        <v>3377340</v>
      </c>
      <c r="C53" s="27">
        <v>2382320</v>
      </c>
      <c r="D53" s="55">
        <v>1240800</v>
      </c>
      <c r="E53" s="28">
        <f t="shared" si="11"/>
        <v>2136540</v>
      </c>
    </row>
    <row r="54" spans="1:151" ht="12" customHeight="1" x14ac:dyDescent="0.15">
      <c r="A54" s="17" t="s">
        <v>25</v>
      </c>
      <c r="B54" s="22">
        <f>B49+B50+B51+B52+B53</f>
        <v>101929332</v>
      </c>
      <c r="C54" s="56">
        <f t="shared" ref="C54:D54" si="12">C49+C50+C51+C52+C53</f>
        <v>92495964</v>
      </c>
      <c r="D54" s="56">
        <f t="shared" si="12"/>
        <v>97883800</v>
      </c>
      <c r="E54" s="28">
        <f t="shared" si="11"/>
        <v>4045532</v>
      </c>
    </row>
    <row r="55" spans="1:151" ht="12" customHeight="1" x14ac:dyDescent="0.15">
      <c r="A55" s="17" t="s">
        <v>26</v>
      </c>
      <c r="B55" s="22">
        <v>3497640</v>
      </c>
      <c r="C55" s="27">
        <v>3474780</v>
      </c>
      <c r="D55" s="55">
        <v>3400000</v>
      </c>
      <c r="E55" s="28">
        <f t="shared" si="11"/>
        <v>97640</v>
      </c>
    </row>
    <row r="56" spans="1:151" s="3" customFormat="1" ht="12" customHeight="1" x14ac:dyDescent="0.15">
      <c r="A56" s="39" t="s">
        <v>70</v>
      </c>
      <c r="B56" s="40"/>
      <c r="C56" s="59"/>
      <c r="D56" s="60"/>
      <c r="E56" s="3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</row>
    <row r="57" spans="1:151" ht="12" customHeight="1" x14ac:dyDescent="0.15">
      <c r="A57" s="17" t="s">
        <v>27</v>
      </c>
      <c r="B57" s="22">
        <v>12341408</v>
      </c>
      <c r="C57" s="27">
        <v>9456505</v>
      </c>
      <c r="D57" s="55">
        <v>9993000</v>
      </c>
      <c r="E57" s="28">
        <f>B57-D57</f>
        <v>2348408</v>
      </c>
    </row>
    <row r="58" spans="1:151" ht="12" customHeight="1" x14ac:dyDescent="0.15">
      <c r="A58" s="17" t="s">
        <v>28</v>
      </c>
      <c r="B58" s="22">
        <v>889976</v>
      </c>
      <c r="C58" s="27">
        <v>729261</v>
      </c>
      <c r="D58" s="55">
        <v>1250000</v>
      </c>
      <c r="E58" s="28">
        <f>B58-D58</f>
        <v>-360024</v>
      </c>
    </row>
    <row r="59" spans="1:151" ht="12" customHeight="1" x14ac:dyDescent="0.15">
      <c r="A59" s="17" t="s">
        <v>25</v>
      </c>
      <c r="B59" s="22">
        <f>B57+B58</f>
        <v>13231384</v>
      </c>
      <c r="C59" s="56">
        <f t="shared" ref="C59:D59" si="13">C57+C58</f>
        <v>10185766</v>
      </c>
      <c r="D59" s="56">
        <f t="shared" si="13"/>
        <v>11243000</v>
      </c>
      <c r="E59" s="28">
        <f>B59-D59</f>
        <v>1988384</v>
      </c>
    </row>
    <row r="60" spans="1:151" ht="12" customHeight="1" x14ac:dyDescent="0.15">
      <c r="A60" s="17" t="s">
        <v>29</v>
      </c>
      <c r="B60" s="22">
        <v>2700000</v>
      </c>
      <c r="C60" s="27">
        <v>2765190</v>
      </c>
      <c r="D60" s="55">
        <v>2200000</v>
      </c>
      <c r="E60" s="28">
        <f>B60-D60</f>
        <v>500000</v>
      </c>
    </row>
    <row r="61" spans="1:151" ht="12" customHeight="1" x14ac:dyDescent="0.15">
      <c r="A61" s="20" t="s">
        <v>30</v>
      </c>
      <c r="B61" s="22">
        <f>B54+B55+B59+B60</f>
        <v>121358356</v>
      </c>
      <c r="C61" s="56">
        <f t="shared" ref="C61:D61" si="14">C54+C55+C59+C60</f>
        <v>108921700</v>
      </c>
      <c r="D61" s="56">
        <f t="shared" si="14"/>
        <v>114726800</v>
      </c>
      <c r="E61" s="28">
        <f>B61-D61</f>
        <v>6631556</v>
      </c>
    </row>
    <row r="62" spans="1:151" ht="12" customHeight="1" x14ac:dyDescent="0.15">
      <c r="A62" s="42" t="s">
        <v>71</v>
      </c>
      <c r="B62" s="30"/>
      <c r="C62" s="57"/>
      <c r="D62" s="58"/>
      <c r="E62" s="38"/>
    </row>
    <row r="63" spans="1:151" ht="12" customHeight="1" x14ac:dyDescent="0.15">
      <c r="A63" s="17" t="s">
        <v>31</v>
      </c>
      <c r="B63" s="22">
        <v>1470000</v>
      </c>
      <c r="C63" s="27">
        <v>1430512</v>
      </c>
      <c r="D63" s="55">
        <v>1000000</v>
      </c>
      <c r="E63" s="28">
        <f t="shared" ref="E63:E85" si="15">B63-D63</f>
        <v>470000</v>
      </c>
    </row>
    <row r="64" spans="1:151" ht="12" customHeight="1" x14ac:dyDescent="0.15">
      <c r="A64" s="17" t="s">
        <v>32</v>
      </c>
      <c r="B64" s="22">
        <v>50000</v>
      </c>
      <c r="C64" s="27">
        <v>40000</v>
      </c>
      <c r="D64" s="55">
        <v>100000</v>
      </c>
      <c r="E64" s="28">
        <f t="shared" si="15"/>
        <v>-50000</v>
      </c>
    </row>
    <row r="65" spans="1:5" ht="12" customHeight="1" x14ac:dyDescent="0.15">
      <c r="A65" s="17" t="s">
        <v>33</v>
      </c>
      <c r="B65" s="22">
        <v>1000000</v>
      </c>
      <c r="C65" s="27">
        <v>714891</v>
      </c>
      <c r="D65" s="55">
        <v>1000000</v>
      </c>
      <c r="E65" s="28">
        <f t="shared" si="15"/>
        <v>0</v>
      </c>
    </row>
    <row r="66" spans="1:5" ht="12" customHeight="1" x14ac:dyDescent="0.15">
      <c r="A66" s="17" t="s">
        <v>34</v>
      </c>
      <c r="B66" s="22">
        <v>50000</v>
      </c>
      <c r="C66" s="27">
        <v>40701</v>
      </c>
      <c r="D66" s="55">
        <v>50000</v>
      </c>
      <c r="E66" s="28">
        <f t="shared" si="15"/>
        <v>0</v>
      </c>
    </row>
    <row r="67" spans="1:5" ht="12" customHeight="1" x14ac:dyDescent="0.15">
      <c r="A67" s="17" t="s">
        <v>35</v>
      </c>
      <c r="B67" s="22">
        <v>1500000</v>
      </c>
      <c r="C67" s="27">
        <v>249158</v>
      </c>
      <c r="D67" s="55">
        <v>1100000</v>
      </c>
      <c r="E67" s="28">
        <f t="shared" si="15"/>
        <v>400000</v>
      </c>
    </row>
    <row r="68" spans="1:5" ht="12" customHeight="1" x14ac:dyDescent="0.15">
      <c r="A68" s="17" t="s">
        <v>36</v>
      </c>
      <c r="B68" s="22">
        <v>200000</v>
      </c>
      <c r="C68" s="27">
        <v>193168</v>
      </c>
      <c r="D68" s="55">
        <v>100000</v>
      </c>
      <c r="E68" s="28">
        <f t="shared" si="15"/>
        <v>100000</v>
      </c>
    </row>
    <row r="69" spans="1:5" ht="12" customHeight="1" x14ac:dyDescent="0.15">
      <c r="A69" s="17" t="s">
        <v>37</v>
      </c>
      <c r="B69" s="22">
        <v>1000000</v>
      </c>
      <c r="C69" s="27">
        <v>1385403</v>
      </c>
      <c r="D69" s="55">
        <v>1800000</v>
      </c>
      <c r="E69" s="28">
        <f t="shared" si="15"/>
        <v>-800000</v>
      </c>
    </row>
    <row r="70" spans="1:5" ht="12" customHeight="1" x14ac:dyDescent="0.15">
      <c r="A70" s="17" t="s">
        <v>38</v>
      </c>
      <c r="B70" s="22">
        <v>260000</v>
      </c>
      <c r="C70" s="27">
        <v>370034</v>
      </c>
      <c r="D70" s="55">
        <v>500000</v>
      </c>
      <c r="E70" s="28">
        <f t="shared" si="15"/>
        <v>-240000</v>
      </c>
    </row>
    <row r="71" spans="1:5" ht="12" customHeight="1" x14ac:dyDescent="0.15">
      <c r="A71" s="17" t="s">
        <v>39</v>
      </c>
      <c r="B71" s="22">
        <v>100000</v>
      </c>
      <c r="C71" s="27">
        <v>79410</v>
      </c>
      <c r="D71" s="55">
        <v>100000</v>
      </c>
      <c r="E71" s="28">
        <f t="shared" si="15"/>
        <v>0</v>
      </c>
    </row>
    <row r="72" spans="1:5" ht="12" customHeight="1" x14ac:dyDescent="0.15">
      <c r="A72" s="17" t="s">
        <v>40</v>
      </c>
      <c r="B72" s="22">
        <v>355000</v>
      </c>
      <c r="C72" s="27">
        <v>234010</v>
      </c>
      <c r="D72" s="55">
        <v>500000</v>
      </c>
      <c r="E72" s="28">
        <f t="shared" si="15"/>
        <v>-145000</v>
      </c>
    </row>
    <row r="73" spans="1:5" ht="12" customHeight="1" x14ac:dyDescent="0.15">
      <c r="A73" s="17" t="s">
        <v>41</v>
      </c>
      <c r="B73" s="22">
        <v>130000</v>
      </c>
      <c r="C73" s="27">
        <v>111052</v>
      </c>
      <c r="D73" s="55">
        <v>100000</v>
      </c>
      <c r="E73" s="28">
        <f t="shared" si="15"/>
        <v>30000</v>
      </c>
    </row>
    <row r="74" spans="1:5" ht="12" customHeight="1" x14ac:dyDescent="0.15">
      <c r="A74" s="17" t="s">
        <v>42</v>
      </c>
      <c r="B74" s="22">
        <v>550000</v>
      </c>
      <c r="C74" s="27">
        <v>547400</v>
      </c>
      <c r="D74" s="55">
        <v>550000</v>
      </c>
      <c r="E74" s="28">
        <f t="shared" si="15"/>
        <v>0</v>
      </c>
    </row>
    <row r="75" spans="1:5" ht="12" customHeight="1" x14ac:dyDescent="0.15">
      <c r="A75" s="17" t="s">
        <v>43</v>
      </c>
      <c r="B75" s="22">
        <v>4018200</v>
      </c>
      <c r="C75" s="27">
        <v>4018200</v>
      </c>
      <c r="D75" s="55">
        <v>4018200</v>
      </c>
      <c r="E75" s="28">
        <f t="shared" si="15"/>
        <v>0</v>
      </c>
    </row>
    <row r="76" spans="1:5" ht="12" customHeight="1" x14ac:dyDescent="0.15">
      <c r="A76" s="17" t="s">
        <v>44</v>
      </c>
      <c r="B76" s="22">
        <v>450000</v>
      </c>
      <c r="C76" s="27">
        <v>439744</v>
      </c>
      <c r="D76" s="55">
        <v>600000</v>
      </c>
      <c r="E76" s="28">
        <f t="shared" si="15"/>
        <v>-150000</v>
      </c>
    </row>
    <row r="77" spans="1:5" ht="12" customHeight="1" x14ac:dyDescent="0.15">
      <c r="A77" s="17" t="s">
        <v>45</v>
      </c>
      <c r="B77" s="22">
        <v>680000</v>
      </c>
      <c r="C77" s="27">
        <v>679798</v>
      </c>
      <c r="D77" s="55">
        <v>600000</v>
      </c>
      <c r="E77" s="28">
        <f t="shared" si="15"/>
        <v>80000</v>
      </c>
    </row>
    <row r="78" spans="1:5" ht="12" customHeight="1" x14ac:dyDescent="0.15">
      <c r="A78" s="17" t="s">
        <v>46</v>
      </c>
      <c r="B78" s="22">
        <v>1030000</v>
      </c>
      <c r="C78" s="27">
        <v>1395570</v>
      </c>
      <c r="D78" s="55">
        <v>1000000</v>
      </c>
      <c r="E78" s="28">
        <f t="shared" si="15"/>
        <v>30000</v>
      </c>
    </row>
    <row r="79" spans="1:5" ht="12" customHeight="1" x14ac:dyDescent="0.15">
      <c r="A79" s="17" t="s">
        <v>47</v>
      </c>
      <c r="B79" s="23">
        <v>0</v>
      </c>
      <c r="C79" s="27">
        <v>24300</v>
      </c>
      <c r="D79" s="55">
        <v>0</v>
      </c>
      <c r="E79" s="28">
        <f t="shared" si="15"/>
        <v>0</v>
      </c>
    </row>
    <row r="80" spans="1:5" ht="12" customHeight="1" x14ac:dyDescent="0.15">
      <c r="A80" s="17" t="s">
        <v>48</v>
      </c>
      <c r="B80" s="22">
        <v>1300000</v>
      </c>
      <c r="C80" s="27">
        <v>1278058</v>
      </c>
      <c r="D80" s="55">
        <v>1300000</v>
      </c>
      <c r="E80" s="28">
        <f t="shared" si="15"/>
        <v>0</v>
      </c>
    </row>
    <row r="81" spans="1:151" ht="12" customHeight="1" x14ac:dyDescent="0.15">
      <c r="A81" s="17" t="s">
        <v>49</v>
      </c>
      <c r="B81" s="22">
        <v>1190000</v>
      </c>
      <c r="C81" s="27">
        <v>1190439</v>
      </c>
      <c r="D81" s="55">
        <v>1190000</v>
      </c>
      <c r="E81" s="28">
        <f t="shared" si="15"/>
        <v>0</v>
      </c>
    </row>
    <row r="82" spans="1:151" ht="12" customHeight="1" x14ac:dyDescent="0.15">
      <c r="A82" s="17" t="s">
        <v>50</v>
      </c>
      <c r="B82" s="22">
        <v>0</v>
      </c>
      <c r="C82" s="27">
        <v>0</v>
      </c>
      <c r="D82" s="55">
        <v>33263</v>
      </c>
      <c r="E82" s="28">
        <f t="shared" si="15"/>
        <v>-33263</v>
      </c>
    </row>
    <row r="83" spans="1:151" ht="12" customHeight="1" x14ac:dyDescent="0.15">
      <c r="A83" s="20" t="s">
        <v>51</v>
      </c>
      <c r="B83" s="22">
        <f>SUM(B63:B82)</f>
        <v>15333200</v>
      </c>
      <c r="C83" s="56">
        <f t="shared" ref="C83:D83" si="16">SUM(C63:C82)</f>
        <v>14421848</v>
      </c>
      <c r="D83" s="56">
        <f t="shared" si="16"/>
        <v>15641463</v>
      </c>
      <c r="E83" s="28">
        <f t="shared" si="15"/>
        <v>-308263</v>
      </c>
    </row>
    <row r="84" spans="1:151" s="3" customFormat="1" ht="12" customHeight="1" x14ac:dyDescent="0.15">
      <c r="A84" s="34" t="s">
        <v>72</v>
      </c>
      <c r="B84" s="43">
        <f>B61+B83</f>
        <v>136691556</v>
      </c>
      <c r="C84" s="61">
        <f t="shared" ref="C84:D84" si="17">C61+C83</f>
        <v>123343548</v>
      </c>
      <c r="D84" s="61">
        <f t="shared" si="17"/>
        <v>130368263</v>
      </c>
      <c r="E84" s="44">
        <f t="shared" si="15"/>
        <v>6323293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</row>
    <row r="85" spans="1:151" s="3" customFormat="1" ht="12" customHeight="1" x14ac:dyDescent="0.15">
      <c r="A85" s="34" t="s">
        <v>73</v>
      </c>
      <c r="B85" s="43">
        <f>B45-B84</f>
        <v>9740742</v>
      </c>
      <c r="C85" s="43">
        <f t="shared" ref="C85:D85" si="18">C45-C84</f>
        <v>14685251</v>
      </c>
      <c r="D85" s="43">
        <f t="shared" si="18"/>
        <v>5209737</v>
      </c>
      <c r="E85" s="44">
        <f t="shared" si="15"/>
        <v>4531005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</row>
    <row r="86" spans="1:151" s="3" customFormat="1" ht="12" customHeight="1" x14ac:dyDescent="0.15">
      <c r="A86" s="34" t="s">
        <v>74</v>
      </c>
      <c r="B86" s="45"/>
      <c r="C86" s="46"/>
      <c r="D86" s="48"/>
      <c r="E86" s="4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</row>
    <row r="87" spans="1:151" s="3" customFormat="1" ht="12" customHeight="1" x14ac:dyDescent="0.15">
      <c r="A87" s="34" t="s">
        <v>75</v>
      </c>
      <c r="B87" s="45"/>
      <c r="C87" s="46"/>
      <c r="D87" s="48"/>
      <c r="E87" s="4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</row>
    <row r="88" spans="1:151" s="3" customFormat="1" ht="12" customHeight="1" x14ac:dyDescent="0.15">
      <c r="A88" s="34" t="s">
        <v>76</v>
      </c>
      <c r="B88" s="30">
        <v>0</v>
      </c>
      <c r="C88" s="46">
        <v>466579</v>
      </c>
      <c r="D88" s="48">
        <v>0</v>
      </c>
      <c r="E88" s="44">
        <f>B88-D88</f>
        <v>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</row>
    <row r="89" spans="1:151" s="3" customFormat="1" ht="12" customHeight="1" x14ac:dyDescent="0.15">
      <c r="A89" s="34" t="s">
        <v>77</v>
      </c>
      <c r="B89" s="47">
        <v>0</v>
      </c>
      <c r="C89" s="48">
        <v>466579</v>
      </c>
      <c r="D89" s="48">
        <v>0</v>
      </c>
      <c r="E89" s="44">
        <f>B89-D89</f>
        <v>0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</row>
    <row r="90" spans="1:151" s="3" customFormat="1" ht="12" customHeight="1" x14ac:dyDescent="0.15">
      <c r="A90" s="34" t="s">
        <v>78</v>
      </c>
      <c r="B90" s="30"/>
      <c r="C90" s="46"/>
      <c r="D90" s="48"/>
      <c r="E90" s="4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</row>
    <row r="91" spans="1:151" s="3" customFormat="1" ht="12" customHeight="1" x14ac:dyDescent="0.15">
      <c r="A91" s="34" t="s">
        <v>79</v>
      </c>
      <c r="B91" s="47">
        <v>0</v>
      </c>
      <c r="C91" s="48">
        <v>0</v>
      </c>
      <c r="D91" s="48">
        <v>0</v>
      </c>
      <c r="E91" s="44">
        <f t="shared" ref="E91:E97" si="19">B91-D91</f>
        <v>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</row>
    <row r="92" spans="1:151" s="3" customFormat="1" ht="12" customHeight="1" x14ac:dyDescent="0.15">
      <c r="A92" s="34" t="s">
        <v>80</v>
      </c>
      <c r="B92" s="47">
        <v>0</v>
      </c>
      <c r="C92" s="48">
        <v>466579</v>
      </c>
      <c r="D92" s="48">
        <v>0</v>
      </c>
      <c r="E92" s="44">
        <f t="shared" si="19"/>
        <v>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</row>
    <row r="93" spans="1:151" s="3" customFormat="1" ht="12" customHeight="1" x14ac:dyDescent="0.15">
      <c r="A93" s="34" t="s">
        <v>81</v>
      </c>
      <c r="B93" s="43">
        <f>B85+B89</f>
        <v>9740742</v>
      </c>
      <c r="C93" s="43">
        <f t="shared" ref="C93:D93" si="20">C85+C89</f>
        <v>15151830</v>
      </c>
      <c r="D93" s="43">
        <f t="shared" si="20"/>
        <v>5209737</v>
      </c>
      <c r="E93" s="44">
        <f t="shared" si="19"/>
        <v>4531005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</row>
    <row r="94" spans="1:151" s="3" customFormat="1" ht="12" customHeight="1" x14ac:dyDescent="0.15">
      <c r="A94" s="49" t="s">
        <v>82</v>
      </c>
      <c r="B94" s="50">
        <v>5527300</v>
      </c>
      <c r="C94" s="48">
        <v>971700</v>
      </c>
      <c r="D94" s="48">
        <v>1209737</v>
      </c>
      <c r="E94" s="44">
        <f t="shared" si="19"/>
        <v>4317563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</row>
    <row r="95" spans="1:151" s="3" customFormat="1" ht="12" customHeight="1" x14ac:dyDescent="0.15">
      <c r="A95" s="51" t="s">
        <v>83</v>
      </c>
      <c r="B95" s="43">
        <f>B93-B94</f>
        <v>4213442</v>
      </c>
      <c r="C95" s="43">
        <f t="shared" ref="C95:D95" si="21">C93-C94</f>
        <v>14180130</v>
      </c>
      <c r="D95" s="43">
        <f t="shared" si="21"/>
        <v>4000000</v>
      </c>
      <c r="E95" s="44">
        <f t="shared" si="19"/>
        <v>213442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</row>
    <row r="96" spans="1:151" s="3" customFormat="1" ht="12" customHeight="1" x14ac:dyDescent="0.15">
      <c r="A96" s="51" t="s">
        <v>84</v>
      </c>
      <c r="B96" s="43">
        <v>0</v>
      </c>
      <c r="C96" s="48"/>
      <c r="D96" s="48"/>
      <c r="E96" s="44">
        <f t="shared" si="19"/>
        <v>0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</row>
    <row r="97" spans="1:151" s="3" customFormat="1" ht="12" customHeight="1" thickBot="1" x14ac:dyDescent="0.2">
      <c r="A97" s="52" t="s">
        <v>85</v>
      </c>
      <c r="B97" s="53">
        <v>0</v>
      </c>
      <c r="C97" s="62"/>
      <c r="D97" s="62"/>
      <c r="E97" s="54">
        <f t="shared" si="19"/>
        <v>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</row>
    <row r="98" spans="1:151" ht="0.75" customHeight="1" x14ac:dyDescent="0.15">
      <c r="A98" s="15"/>
      <c r="B98" s="4"/>
      <c r="C98" s="11"/>
      <c r="D98" s="11"/>
      <c r="E98" s="11"/>
    </row>
  </sheetData>
  <mergeCells count="1">
    <mergeCell ref="A1:E1"/>
  </mergeCells>
  <phoneticPr fontId="28"/>
  <printOptions horizontalCentered="1"/>
  <pageMargins left="0.59055118110236227" right="0.39370078740157483" top="0.39370078740157483" bottom="0.39370078740157483" header="0.51181102362204722" footer="0.19685039370078741"/>
  <pageSetup paperSize="9" scale="79" orientation="portrait" horizontalDpi="4294967293" verticalDpi="4294967293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2017-05-26T03:23:22Z</cp:lastPrinted>
  <dcterms:created xsi:type="dcterms:W3CDTF">2016-10-06T04:23:54Z</dcterms:created>
  <dcterms:modified xsi:type="dcterms:W3CDTF">2017-05-30T01:37:03Z</dcterms:modified>
</cp:coreProperties>
</file>