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codeName="ThisWorkbook" autoCompressPictures="0"/>
  <bookViews>
    <workbookView xWindow="600" yWindow="180" windowWidth="21080" windowHeight="13960" activeTab="2"/>
  </bookViews>
  <sheets>
    <sheet name="活動計算書" sheetId="18" r:id="rId1"/>
    <sheet name="貸借対照表" sheetId="19" r:id="rId2"/>
    <sheet name="財産目録" sheetId="17" r:id="rId3"/>
    <sheet name="財務諸表注記の２" sheetId="27" r:id="rId4"/>
    <sheet name="厚労省除く決算" sheetId="29" r:id="rId5"/>
  </sheets>
  <definedNames>
    <definedName name="_xlnm.Print_Area" localSheetId="0">活動計算書!$A$1:$I$129</definedName>
    <definedName name="_xlnm.Print_Area" localSheetId="4">厚労省除く決算!$A$1:$M$62</definedName>
    <definedName name="_xlnm.Print_Area" localSheetId="2">財産目録!$A$1:$I$62</definedName>
    <definedName name="_xlnm.Print_Area" localSheetId="3">財務諸表注記の２!$A$1:$M$62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29" l="1"/>
  <c r="L26" i="29"/>
  <c r="L59" i="29"/>
  <c r="L60" i="29"/>
  <c r="L62" i="29"/>
  <c r="K14" i="29"/>
  <c r="K26" i="29"/>
  <c r="K59" i="29"/>
  <c r="K60" i="29"/>
  <c r="K62" i="29"/>
  <c r="I14" i="29"/>
  <c r="I26" i="29"/>
  <c r="I59" i="29"/>
  <c r="I60" i="29"/>
  <c r="I62" i="29"/>
  <c r="H14" i="29"/>
  <c r="H26" i="29"/>
  <c r="H59" i="29"/>
  <c r="H60" i="29"/>
  <c r="H62" i="29"/>
  <c r="G14" i="29"/>
  <c r="G26" i="29"/>
  <c r="G59" i="29"/>
  <c r="G60" i="29"/>
  <c r="G62" i="29"/>
  <c r="F14" i="29"/>
  <c r="F26" i="29"/>
  <c r="F59" i="29"/>
  <c r="F60" i="29"/>
  <c r="F62" i="29"/>
  <c r="E14" i="29"/>
  <c r="E26" i="29"/>
  <c r="E59" i="29"/>
  <c r="E60" i="29"/>
  <c r="E62" i="29"/>
  <c r="J58" i="29"/>
  <c r="M58" i="29"/>
  <c r="J57" i="29"/>
  <c r="M57" i="29"/>
  <c r="J25" i="29"/>
  <c r="M25" i="29"/>
  <c r="J24" i="29"/>
  <c r="M24" i="29"/>
  <c r="J23" i="29"/>
  <c r="M23" i="29"/>
  <c r="J22" i="29"/>
  <c r="M22" i="29"/>
  <c r="J21" i="29"/>
  <c r="M21" i="29"/>
  <c r="J20" i="29"/>
  <c r="M20" i="29"/>
  <c r="J19" i="29"/>
  <c r="M19" i="29"/>
  <c r="J18" i="29"/>
  <c r="M18" i="29"/>
  <c r="J28" i="29"/>
  <c r="M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9" i="29"/>
  <c r="J17" i="29"/>
  <c r="J26" i="29"/>
  <c r="J60" i="29"/>
  <c r="J7" i="29"/>
  <c r="J8" i="29"/>
  <c r="J9" i="29"/>
  <c r="J10" i="29"/>
  <c r="J11" i="29"/>
  <c r="J12" i="29"/>
  <c r="J13" i="29"/>
  <c r="J14" i="29"/>
  <c r="J62" i="29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17" i="29"/>
  <c r="M26" i="29"/>
  <c r="M12" i="29"/>
  <c r="M13" i="29"/>
  <c r="M11" i="29"/>
  <c r="M9" i="29"/>
  <c r="M7" i="29"/>
  <c r="M10" i="29"/>
  <c r="M8" i="29"/>
  <c r="M59" i="29"/>
  <c r="M60" i="29"/>
  <c r="M14" i="29"/>
  <c r="M62" i="29"/>
  <c r="I124" i="18"/>
  <c r="G73" i="18"/>
  <c r="K59" i="27"/>
  <c r="M59" i="27"/>
  <c r="M60" i="27"/>
  <c r="M62" i="27"/>
  <c r="K60" i="27"/>
  <c r="K62" i="27"/>
  <c r="G21" i="19"/>
  <c r="H47" i="19"/>
  <c r="G50" i="17"/>
  <c r="G38" i="19"/>
  <c r="G14" i="17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5" i="18"/>
  <c r="G84" i="18"/>
  <c r="G83" i="18"/>
  <c r="G82" i="18"/>
  <c r="G81" i="18"/>
  <c r="G80" i="18"/>
  <c r="G79" i="18"/>
  <c r="G78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74" i="18"/>
  <c r="G41" i="18"/>
  <c r="G40" i="18"/>
  <c r="G39" i="18"/>
  <c r="G38" i="18"/>
  <c r="G37" i="18"/>
  <c r="G36" i="18"/>
  <c r="G35" i="18"/>
  <c r="G29" i="18"/>
  <c r="G27" i="18"/>
  <c r="G24" i="18"/>
  <c r="G23" i="18"/>
  <c r="G20" i="18"/>
  <c r="H21" i="18"/>
  <c r="G17" i="18"/>
  <c r="G16" i="18"/>
  <c r="G13" i="18"/>
  <c r="H11" i="18"/>
  <c r="G37" i="17"/>
  <c r="G32" i="17"/>
  <c r="G43" i="19"/>
  <c r="G40" i="19"/>
  <c r="G39" i="19"/>
  <c r="G37" i="19"/>
  <c r="G45" i="17"/>
  <c r="H53" i="17"/>
  <c r="G28" i="19"/>
  <c r="G30" i="19"/>
  <c r="G25" i="19"/>
  <c r="G26" i="19"/>
  <c r="G22" i="19"/>
  <c r="G20" i="19"/>
  <c r="G19" i="19"/>
  <c r="G15" i="19"/>
  <c r="G14" i="19"/>
  <c r="G13" i="19"/>
  <c r="G12" i="19"/>
  <c r="G11" i="19"/>
  <c r="G10" i="19"/>
  <c r="G9" i="19"/>
  <c r="G36" i="19"/>
  <c r="G31" i="19"/>
  <c r="I122" i="18"/>
  <c r="G29" i="17"/>
  <c r="G8" i="19"/>
  <c r="H18" i="18"/>
  <c r="G118" i="18"/>
  <c r="H16" i="19"/>
  <c r="H44" i="19"/>
  <c r="H41" i="19"/>
  <c r="G23" i="19"/>
  <c r="H32" i="19"/>
  <c r="G86" i="18"/>
  <c r="I45" i="19"/>
  <c r="I33" i="19"/>
  <c r="G42" i="18"/>
  <c r="H25" i="18"/>
  <c r="H56" i="17"/>
  <c r="H38" i="17"/>
  <c r="H22" i="17"/>
  <c r="H119" i="18"/>
  <c r="I57" i="17"/>
  <c r="I39" i="17"/>
  <c r="H14" i="18"/>
  <c r="H30" i="18"/>
  <c r="I31" i="18"/>
  <c r="H75" i="18"/>
  <c r="I120" i="18"/>
  <c r="I125" i="18"/>
  <c r="I127" i="18"/>
  <c r="I61" i="17"/>
  <c r="I62" i="17"/>
  <c r="I129" i="18"/>
  <c r="H48" i="19"/>
  <c r="I49" i="19"/>
  <c r="I50" i="19"/>
</calcChain>
</file>

<file path=xl/sharedStrings.xml><?xml version="1.0" encoding="utf-8"?>
<sst xmlns="http://schemas.openxmlformats.org/spreadsheetml/2006/main" count="421" uniqueCount="206">
  <si>
    <t>勘定科目</t>
  </si>
  <si>
    <t>流動資産合計</t>
  </si>
  <si>
    <t>建物</t>
  </si>
  <si>
    <t>車両運搬具</t>
  </si>
  <si>
    <t>工具器具備品</t>
  </si>
  <si>
    <t>出資金</t>
  </si>
  <si>
    <t>敷金</t>
  </si>
  <si>
    <t>固定資産合計</t>
  </si>
  <si>
    <t>資産合計</t>
  </si>
  <si>
    <t>流動負債合計</t>
  </si>
  <si>
    <t>固定負債合計</t>
  </si>
  <si>
    <t>負債合計</t>
  </si>
  <si>
    <t>賞与</t>
  </si>
  <si>
    <t>通勤交通費</t>
  </si>
  <si>
    <t>法定福利費</t>
  </si>
  <si>
    <t>広告宣伝費</t>
  </si>
  <si>
    <t>交際費</t>
  </si>
  <si>
    <t>会議費</t>
  </si>
  <si>
    <t>通信費</t>
  </si>
  <si>
    <t>消耗品費</t>
  </si>
  <si>
    <t>事務用品費</t>
  </si>
  <si>
    <t>修繕費</t>
  </si>
  <si>
    <t>水道光熱費</t>
  </si>
  <si>
    <t>新聞図書費</t>
  </si>
  <si>
    <t>諸会費</t>
  </si>
  <si>
    <t>支払手数料</t>
  </si>
  <si>
    <t>車両費</t>
  </si>
  <si>
    <t>リース料</t>
  </si>
  <si>
    <t>保険料</t>
  </si>
  <si>
    <t>寄付金</t>
  </si>
  <si>
    <t>減価償却費</t>
  </si>
  <si>
    <t>地代家賃</t>
  </si>
  <si>
    <t>租税公課</t>
  </si>
  <si>
    <t>受取利息</t>
  </si>
  <si>
    <t>受取寄付金</t>
  </si>
  <si>
    <t>収益合計</t>
    <rPh sb="0" eb="2">
      <t>シュウエキ</t>
    </rPh>
    <rPh sb="2" eb="4">
      <t>ゴウケイ</t>
    </rPh>
    <phoneticPr fontId="4"/>
  </si>
  <si>
    <t>まで</t>
  </si>
  <si>
    <t>1.</t>
  </si>
  <si>
    <t>旅費交通費</t>
  </si>
  <si>
    <t>2.</t>
  </si>
  <si>
    <t>科目</t>
    <rPh sb="0" eb="2">
      <t>カモク</t>
    </rPh>
    <phoneticPr fontId="4"/>
  </si>
  <si>
    <t>受取会費計</t>
  </si>
  <si>
    <t>受取会費</t>
  </si>
  <si>
    <t>受取寄付金計</t>
  </si>
  <si>
    <t>3.</t>
  </si>
  <si>
    <t>受取助成金等</t>
  </si>
  <si>
    <t>受取助成金計</t>
  </si>
  <si>
    <t>4.</t>
  </si>
  <si>
    <t>事業収益</t>
  </si>
  <si>
    <t>事業収益計</t>
  </si>
  <si>
    <t>６.</t>
  </si>
  <si>
    <t>その他収益</t>
  </si>
  <si>
    <t>受取配当</t>
  </si>
  <si>
    <t>雑収益</t>
  </si>
  <si>
    <t>その他の収益計</t>
  </si>
  <si>
    <t>人件費計</t>
  </si>
  <si>
    <t>その他の経費計</t>
  </si>
  <si>
    <t> 　　　</t>
  </si>
  <si>
    <t>税引前当期正味財産増減額</t>
  </si>
  <si>
    <t>法人税、住民税等</t>
  </si>
  <si>
    <t>当期正味財産増減額</t>
  </si>
  <si>
    <t>前期繰越正味財産額</t>
  </si>
  <si>
    <t> 　　</t>
  </si>
  <si>
    <t>次期繰越正味財産額</t>
  </si>
  <si>
    <t xml:space="preserve">  経常収益計</t>
  </si>
  <si>
    <t>Ⅱ 経常費用</t>
  </si>
  <si>
    <t>（１）人件費</t>
    <phoneticPr fontId="4"/>
  </si>
  <si>
    <t>（２）その他経費</t>
    <phoneticPr fontId="4"/>
  </si>
  <si>
    <t>　　経常費用計</t>
  </si>
  <si>
    <t>～</t>
  </si>
  <si>
    <t>(単位：円)</t>
    <rPh sb="1" eb="3">
      <t>タンイ</t>
    </rPh>
    <phoneticPr fontId="3"/>
  </si>
  <si>
    <t>前期繰越正味財産</t>
  </si>
  <si>
    <t>正味財産合計</t>
  </si>
  <si>
    <t>Ⅰ 資産の部</t>
  </si>
  <si>
    <t>流動資産</t>
  </si>
  <si>
    <t>(1)現金預金</t>
    <rPh sb="5" eb="7">
      <t>ヨキン</t>
    </rPh>
    <phoneticPr fontId="7"/>
  </si>
  <si>
    <t>手許現金</t>
    <rPh sb="0" eb="2">
      <t>テモト</t>
    </rPh>
    <rPh sb="2" eb="4">
      <t>ゲンキン</t>
    </rPh>
    <phoneticPr fontId="5"/>
  </si>
  <si>
    <t>現金預金計</t>
    <rPh sb="2" eb="4">
      <t>ヨキン</t>
    </rPh>
    <phoneticPr fontId="7"/>
  </si>
  <si>
    <t>(3)前渡金</t>
  </si>
  <si>
    <t>(4)立替金</t>
  </si>
  <si>
    <t>(5)未収入金</t>
  </si>
  <si>
    <t>(6)前払費用</t>
  </si>
  <si>
    <t>(7)仮払金</t>
  </si>
  <si>
    <t>(8)貸倒引当金</t>
  </si>
  <si>
    <t>固定資産</t>
  </si>
  <si>
    <t>減価累計額</t>
    <rPh sb="0" eb="2">
      <t>ゲンカ</t>
    </rPh>
    <rPh sb="2" eb="4">
      <t>ルイケイ</t>
    </rPh>
    <rPh sb="4" eb="5">
      <t>ガク</t>
    </rPh>
    <phoneticPr fontId="5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</si>
  <si>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5"/>
  </si>
  <si>
    <t>ソフトウエア</t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</si>
  <si>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5"/>
  </si>
  <si>
    <t>(3)投資その他の資産</t>
    <rPh sb="3" eb="5">
      <t>トウシ</t>
    </rPh>
    <rPh sb="7" eb="8">
      <t>タ</t>
    </rPh>
    <rPh sb="9" eb="11">
      <t>シサン</t>
    </rPh>
    <phoneticPr fontId="5"/>
  </si>
  <si>
    <t>Ⅱ 負債の部</t>
  </si>
  <si>
    <t>流動負債</t>
  </si>
  <si>
    <t>(1)未払金</t>
    <rPh sb="3" eb="4">
      <t>ミ</t>
    </rPh>
    <rPh sb="4" eb="5">
      <t>バラ</t>
    </rPh>
    <rPh sb="5" eb="6">
      <t>キン</t>
    </rPh>
    <phoneticPr fontId="7"/>
  </si>
  <si>
    <t>(2)未払法人税等</t>
    <rPh sb="3" eb="4">
      <t>ミ</t>
    </rPh>
    <rPh sb="4" eb="5">
      <t>バラ</t>
    </rPh>
    <phoneticPr fontId="7"/>
  </si>
  <si>
    <t>固定負債</t>
  </si>
  <si>
    <t>Ⅲ 正味財産の部</t>
  </si>
  <si>
    <t>当期正味財産増減額</t>
    <rPh sb="8" eb="9">
      <t>ガク</t>
    </rPh>
    <phoneticPr fontId="7"/>
  </si>
  <si>
    <t>負債及び正味財産合計</t>
  </si>
  <si>
    <t>金額</t>
    <rPh sb="0" eb="2">
      <t>キンガク</t>
    </rPh>
    <phoneticPr fontId="4"/>
  </si>
  <si>
    <t>（単位：円）</t>
    <rPh sb="1" eb="2">
      <t>タン</t>
    </rPh>
    <rPh sb="2" eb="3">
      <t>クライ</t>
    </rPh>
    <rPh sb="4" eb="5">
      <t>エン</t>
    </rPh>
    <phoneticPr fontId="4"/>
  </si>
  <si>
    <t>1.事業費</t>
    <rPh sb="2" eb="5">
      <t>ジギョウヒ</t>
    </rPh>
    <phoneticPr fontId="4"/>
  </si>
  <si>
    <t>事業費計</t>
    <rPh sb="0" eb="3">
      <t>ジギョウヒ</t>
    </rPh>
    <rPh sb="3" eb="4">
      <t>ケイ</t>
    </rPh>
    <phoneticPr fontId="4"/>
  </si>
  <si>
    <t>管理費計</t>
    <rPh sb="0" eb="3">
      <t>カンリヒ</t>
    </rPh>
    <rPh sb="3" eb="4">
      <t>ケイ</t>
    </rPh>
    <phoneticPr fontId="4"/>
  </si>
  <si>
    <t>（1）有形固定資産</t>
    <rPh sb="3" eb="5">
      <t>ユウケイ</t>
    </rPh>
    <rPh sb="5" eb="7">
      <t>コテイ</t>
    </rPh>
    <rPh sb="7" eb="9">
      <t>シサン</t>
    </rPh>
    <phoneticPr fontId="5"/>
  </si>
  <si>
    <t>（2）無形固定資産</t>
    <rPh sb="3" eb="5">
      <t>ムケイ</t>
    </rPh>
    <rPh sb="5" eb="7">
      <t>コテイ</t>
    </rPh>
    <rPh sb="7" eb="9">
      <t>シサン</t>
    </rPh>
    <phoneticPr fontId="5"/>
  </si>
  <si>
    <t>(1)長期借入金</t>
    <phoneticPr fontId="4"/>
  </si>
  <si>
    <t>特定非営利活動法人横浜成年後見つばさ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ヨコハマ</t>
    </rPh>
    <rPh sb="11" eb="13">
      <t>セイネン</t>
    </rPh>
    <rPh sb="13" eb="15">
      <t>コウケン</t>
    </rPh>
    <phoneticPr fontId="2"/>
  </si>
  <si>
    <t>事業合計</t>
    <rPh sb="0" eb="2">
      <t>ジギョウ</t>
    </rPh>
    <rPh sb="2" eb="4">
      <t>ゴウケイ</t>
    </rPh>
    <phoneticPr fontId="4"/>
  </si>
  <si>
    <t>&lt;運営管理&gt;</t>
  </si>
  <si>
    <t>合計</t>
    <phoneticPr fontId="4"/>
  </si>
  <si>
    <t>収益</t>
    <rPh sb="0" eb="2">
      <t>シュウエキ</t>
    </rPh>
    <phoneticPr fontId="4"/>
  </si>
  <si>
    <t>事業収入</t>
  </si>
  <si>
    <t>費用</t>
    <rPh sb="0" eb="2">
      <t>ヒヨウ</t>
    </rPh>
    <phoneticPr fontId="4"/>
  </si>
  <si>
    <t>人件費</t>
    <rPh sb="0" eb="3">
      <t>ジンケンヒ</t>
    </rPh>
    <phoneticPr fontId="4"/>
  </si>
  <si>
    <t>役員報酬</t>
  </si>
  <si>
    <t>役員賞与</t>
  </si>
  <si>
    <t>給料手当</t>
  </si>
  <si>
    <t>雑給</t>
  </si>
  <si>
    <t>人件費計</t>
    <rPh sb="0" eb="3">
      <t>ジンケンヒ</t>
    </rPh>
    <rPh sb="3" eb="4">
      <t>ケイ</t>
    </rPh>
    <phoneticPr fontId="4"/>
  </si>
  <si>
    <t>人件費以外の費用</t>
    <rPh sb="0" eb="3">
      <t>ジンケンヒ</t>
    </rPh>
    <rPh sb="3" eb="5">
      <t>イガイ</t>
    </rPh>
    <rPh sb="6" eb="8">
      <t>ヒヨウ</t>
    </rPh>
    <phoneticPr fontId="4"/>
  </si>
  <si>
    <t>荷造運賃</t>
  </si>
  <si>
    <t>謝金</t>
  </si>
  <si>
    <t>支払会費</t>
  </si>
  <si>
    <t>販売手数料</t>
  </si>
  <si>
    <t>印刷費</t>
  </si>
  <si>
    <t>賃借料</t>
  </si>
  <si>
    <t>支払報酬料</t>
  </si>
  <si>
    <t>研究開発費</t>
  </si>
  <si>
    <t>支払利息</t>
    <rPh sb="0" eb="2">
      <t>シハライ</t>
    </rPh>
    <rPh sb="2" eb="4">
      <t>リソク</t>
    </rPh>
    <phoneticPr fontId="4"/>
  </si>
  <si>
    <t>雑損失</t>
  </si>
  <si>
    <t>その他費用計</t>
    <rPh sb="2" eb="3">
      <t>タ</t>
    </rPh>
    <rPh sb="3" eb="5">
      <t>ヒヨウ</t>
    </rPh>
    <rPh sb="5" eb="6">
      <t>ケイ</t>
    </rPh>
    <phoneticPr fontId="4"/>
  </si>
  <si>
    <t>費用合計</t>
    <rPh sb="0" eb="2">
      <t>ヒヨウ</t>
    </rPh>
    <rPh sb="2" eb="4">
      <t>ゴウケイ</t>
    </rPh>
    <phoneticPr fontId="4"/>
  </si>
  <si>
    <t>当年度正味財産増減額</t>
    <rPh sb="0" eb="3">
      <t>トウネンド</t>
    </rPh>
    <rPh sb="3" eb="5">
      <t>ショウミ</t>
    </rPh>
    <rPh sb="5" eb="7">
      <t>ザイサン</t>
    </rPh>
    <rPh sb="7" eb="10">
      <t>ゾウゲンガク</t>
    </rPh>
    <phoneticPr fontId="4"/>
  </si>
  <si>
    <t>（単位：円）</t>
  </si>
  <si>
    <t>郵貯振替口座</t>
  </si>
  <si>
    <t xml:space="preserve">投資その他の資産計 </t>
    <rPh sb="0" eb="2">
      <t>トウシ</t>
    </rPh>
    <rPh sb="4" eb="5">
      <t>タ</t>
    </rPh>
    <rPh sb="6" eb="8">
      <t>シサン</t>
    </rPh>
    <rPh sb="8" eb="9">
      <t>ケイ</t>
    </rPh>
    <phoneticPr fontId="5"/>
  </si>
  <si>
    <t>成年後見事業</t>
    <rPh sb="0" eb="2">
      <t>セイネン</t>
    </rPh>
    <rPh sb="2" eb="4">
      <t>コウケン</t>
    </rPh>
    <rPh sb="4" eb="6">
      <t>ジギョウ</t>
    </rPh>
    <phoneticPr fontId="4"/>
  </si>
  <si>
    <t>1.管理費</t>
    <rPh sb="2" eb="5">
      <t>カンリヒ</t>
    </rPh>
    <phoneticPr fontId="4"/>
  </si>
  <si>
    <t>共通</t>
    <rPh sb="0" eb="2">
      <t>キョウツウ</t>
    </rPh>
    <phoneticPr fontId="4"/>
  </si>
  <si>
    <t>外注費</t>
    <rPh sb="0" eb="3">
      <t>ガイチュウヒ</t>
    </rPh>
    <phoneticPr fontId="4"/>
  </si>
  <si>
    <t>費用配賦基準</t>
    <rPh sb="0" eb="2">
      <t>ヒヨウ</t>
    </rPh>
    <rPh sb="2" eb="4">
      <t>ハイフ</t>
    </rPh>
    <rPh sb="4" eb="6">
      <t>キジュン</t>
    </rPh>
    <phoneticPr fontId="4"/>
  </si>
  <si>
    <t>1０％</t>
    <phoneticPr fontId="4"/>
  </si>
  <si>
    <t>郵貯銀普通口座</t>
    <rPh sb="2" eb="3">
      <t>ギン</t>
    </rPh>
    <rPh sb="3" eb="5">
      <t>フツウ</t>
    </rPh>
    <rPh sb="5" eb="7">
      <t>コウザ</t>
    </rPh>
    <phoneticPr fontId="4"/>
  </si>
  <si>
    <t>外部講師謝金</t>
    <rPh sb="0" eb="2">
      <t>ガイブ</t>
    </rPh>
    <rPh sb="2" eb="4">
      <t>コウシ</t>
    </rPh>
    <phoneticPr fontId="4"/>
  </si>
  <si>
    <t>&lt;後見受任事業&gt;</t>
    <rPh sb="3" eb="5">
      <t>ジュニン</t>
    </rPh>
    <phoneticPr fontId="4"/>
  </si>
  <si>
    <t>成年後見報酬</t>
    <rPh sb="0" eb="2">
      <t>セイネン</t>
    </rPh>
    <rPh sb="2" eb="4">
      <t>コウケン</t>
    </rPh>
    <rPh sb="4" eb="6">
      <t>ホウシュウ</t>
    </rPh>
    <phoneticPr fontId="4"/>
  </si>
  <si>
    <t>＜日揮助成事業＞</t>
    <rPh sb="1" eb="2">
      <t>ニチ</t>
    </rPh>
    <rPh sb="3" eb="5">
      <t>ジョセイ</t>
    </rPh>
    <rPh sb="5" eb="7">
      <t>ジギョウ</t>
    </rPh>
    <phoneticPr fontId="4"/>
  </si>
  <si>
    <t>&lt;市社協助成事業&gt;</t>
    <rPh sb="1" eb="2">
      <t>シ</t>
    </rPh>
    <rPh sb="2" eb="4">
      <t>シャキョウ</t>
    </rPh>
    <rPh sb="4" eb="6">
      <t>ジョセイ</t>
    </rPh>
    <phoneticPr fontId="4"/>
  </si>
  <si>
    <t>雑収入</t>
    <rPh sb="0" eb="1">
      <t>ザツ</t>
    </rPh>
    <rPh sb="1" eb="3">
      <t>シュウニュウ</t>
    </rPh>
    <phoneticPr fontId="4"/>
  </si>
  <si>
    <t>福利厚生費</t>
    <rPh sb="0" eb="2">
      <t>フクリ</t>
    </rPh>
    <rPh sb="2" eb="5">
      <t>コウセイヒ</t>
    </rPh>
    <phoneticPr fontId="4"/>
  </si>
  <si>
    <t>日揮助成金</t>
    <rPh sb="0" eb="1">
      <t>ニチ</t>
    </rPh>
    <rPh sb="2" eb="5">
      <t>ジョセイキン</t>
    </rPh>
    <phoneticPr fontId="4"/>
  </si>
  <si>
    <t>横浜市社協助成金</t>
    <rPh sb="0" eb="3">
      <t>ヨコハマシ</t>
    </rPh>
    <rPh sb="3" eb="5">
      <t>シャキョウ</t>
    </rPh>
    <rPh sb="5" eb="7">
      <t>ジョセイ</t>
    </rPh>
    <rPh sb="7" eb="8">
      <t>キン</t>
    </rPh>
    <phoneticPr fontId="4"/>
  </si>
  <si>
    <t>福利厚生費</t>
  </si>
  <si>
    <t>福利厚生費</t>
    <rPh sb="0" eb="2">
      <t>フクリ</t>
    </rPh>
    <rPh sb="2" eb="5">
      <t>コウセイヒ</t>
    </rPh>
    <phoneticPr fontId="4"/>
  </si>
  <si>
    <t>つばさ基金</t>
    <rPh sb="3" eb="5">
      <t>キキン</t>
    </rPh>
    <phoneticPr fontId="4"/>
  </si>
  <si>
    <t>(2)棚卸資産（貯蔵品=切手）</t>
    <rPh sb="8" eb="11">
      <t>チョゾウヒン</t>
    </rPh>
    <rPh sb="12" eb="14">
      <t>キッテ</t>
    </rPh>
    <phoneticPr fontId="4"/>
  </si>
  <si>
    <t>１．経常収益</t>
    <rPh sb="2" eb="4">
      <t>ケイジョウ</t>
    </rPh>
    <rPh sb="4" eb="6">
      <t>シュウエキ</t>
    </rPh>
    <phoneticPr fontId="4"/>
  </si>
  <si>
    <t>Ⅲ．経常外収益</t>
    <rPh sb="2" eb="4">
      <t>ケイジョウ</t>
    </rPh>
    <rPh sb="4" eb="5">
      <t>ガイ</t>
    </rPh>
    <rPh sb="5" eb="7">
      <t>シュウエキ</t>
    </rPh>
    <phoneticPr fontId="4"/>
  </si>
  <si>
    <t>　経常外収益計</t>
    <rPh sb="1" eb="3">
      <t>ケイジョウ</t>
    </rPh>
    <rPh sb="3" eb="4">
      <t>ガイ</t>
    </rPh>
    <rPh sb="4" eb="6">
      <t>シュウエキ</t>
    </rPh>
    <rPh sb="6" eb="7">
      <t>ケイ</t>
    </rPh>
    <phoneticPr fontId="4"/>
  </si>
  <si>
    <t>　経常外費用計</t>
    <rPh sb="1" eb="3">
      <t>ケイジョウ</t>
    </rPh>
    <rPh sb="3" eb="4">
      <t>ガイ</t>
    </rPh>
    <rPh sb="4" eb="6">
      <t>ヒヨウ</t>
    </rPh>
    <rPh sb="6" eb="7">
      <t>ケイ</t>
    </rPh>
    <phoneticPr fontId="4"/>
  </si>
  <si>
    <t>未払い金合計</t>
    <rPh sb="0" eb="2">
      <t>ミバラ</t>
    </rPh>
    <rPh sb="3" eb="4">
      <t>キン</t>
    </rPh>
    <rPh sb="4" eb="6">
      <t>ゴウケイ</t>
    </rPh>
    <phoneticPr fontId="4"/>
  </si>
  <si>
    <t>成年後見報酬</t>
    <rPh sb="0" eb="2">
      <t>セイネン</t>
    </rPh>
    <rPh sb="2" eb="4">
      <t>コウケン</t>
    </rPh>
    <rPh sb="4" eb="6">
      <t>ホウシュウ</t>
    </rPh>
    <phoneticPr fontId="4"/>
  </si>
  <si>
    <t>外注費</t>
    <rPh sb="0" eb="3">
      <t>ガイチュウヒ</t>
    </rPh>
    <phoneticPr fontId="4"/>
  </si>
  <si>
    <t>(2)棚卸資産</t>
    <phoneticPr fontId="4"/>
  </si>
  <si>
    <t>（単位：円）</t>
    <rPh sb="1" eb="3">
      <t>タンイ</t>
    </rPh>
    <rPh sb="4" eb="5">
      <t>エン</t>
    </rPh>
    <phoneticPr fontId="4"/>
  </si>
  <si>
    <t>正会員受取会費</t>
    <phoneticPr fontId="4"/>
  </si>
  <si>
    <t>横浜銀行普通</t>
    <rPh sb="0" eb="2">
      <t>ヨコハマ</t>
    </rPh>
    <rPh sb="2" eb="4">
      <t>ギンコウ</t>
    </rPh>
    <phoneticPr fontId="4"/>
  </si>
  <si>
    <t>(5)未収入（成年後見事業）</t>
    <rPh sb="7" eb="9">
      <t>セイネン</t>
    </rPh>
    <rPh sb="9" eb="11">
      <t>コウケン</t>
    </rPh>
    <rPh sb="11" eb="13">
      <t>ジギョウ</t>
    </rPh>
    <phoneticPr fontId="4"/>
  </si>
  <si>
    <t>つばさ基金（預金）</t>
    <rPh sb="6" eb="8">
      <t>ヨキン</t>
    </rPh>
    <phoneticPr fontId="4"/>
  </si>
  <si>
    <t>敷金(事務所)</t>
    <rPh sb="3" eb="5">
      <t>ジム</t>
    </rPh>
    <rPh sb="5" eb="6">
      <t>ショ</t>
    </rPh>
    <phoneticPr fontId="4"/>
  </si>
  <si>
    <t>＜任意契約事業＞</t>
    <rPh sb="1" eb="3">
      <t>ニンイ</t>
    </rPh>
    <rPh sb="3" eb="5">
      <t>ケイヤク</t>
    </rPh>
    <rPh sb="5" eb="7">
      <t>ジギョウ</t>
    </rPh>
    <phoneticPr fontId="4"/>
  </si>
  <si>
    <t>2016年度決算　部門別決算</t>
    <rPh sb="4" eb="6">
      <t>ネンド</t>
    </rPh>
    <rPh sb="6" eb="8">
      <t>ケッサン</t>
    </rPh>
    <rPh sb="9" eb="11">
      <t>ブモン</t>
    </rPh>
    <rPh sb="11" eb="12">
      <t>ベツ</t>
    </rPh>
    <rPh sb="12" eb="14">
      <t>ケッサン</t>
    </rPh>
    <phoneticPr fontId="8"/>
  </si>
  <si>
    <t>＜厚労省補助金事業＞</t>
    <rPh sb="1" eb="3">
      <t>コウロウ</t>
    </rPh>
    <rPh sb="3" eb="4">
      <t>ショウ</t>
    </rPh>
    <rPh sb="4" eb="7">
      <t>ホジョキン</t>
    </rPh>
    <rPh sb="7" eb="9">
      <t>ジギョウ</t>
    </rPh>
    <phoneticPr fontId="4"/>
  </si>
  <si>
    <t>\</t>
    <phoneticPr fontId="4"/>
  </si>
  <si>
    <t>つばさ基金給付</t>
    <rPh sb="3" eb="5">
      <t>キキン</t>
    </rPh>
    <rPh sb="5" eb="7">
      <t>キュウフ</t>
    </rPh>
    <phoneticPr fontId="4"/>
  </si>
  <si>
    <t>９０％</t>
    <phoneticPr fontId="4"/>
  </si>
  <si>
    <t>一部３５％</t>
    <rPh sb="0" eb="1">
      <t>イチブ</t>
    </rPh>
    <phoneticPr fontId="4"/>
  </si>
  <si>
    <t>市社協基準による自主財源比</t>
    <rPh sb="0" eb="3">
      <t>シシャキョウ</t>
    </rPh>
    <rPh sb="3" eb="5">
      <t>キジュン</t>
    </rPh>
    <rPh sb="8" eb="10">
      <t>ジシュ</t>
    </rPh>
    <rPh sb="10" eb="12">
      <t>ザイゲン</t>
    </rPh>
    <rPh sb="12" eb="13">
      <t>ヒ</t>
    </rPh>
    <phoneticPr fontId="4"/>
  </si>
  <si>
    <t>助成金、補助金による独自決算根拠による</t>
    <rPh sb="0" eb="3">
      <t>ジョセイキン</t>
    </rPh>
    <rPh sb="4" eb="7">
      <t>ホジョキン</t>
    </rPh>
    <rPh sb="10" eb="12">
      <t>ドクジ</t>
    </rPh>
    <rPh sb="12" eb="14">
      <t>ケッサン</t>
    </rPh>
    <rPh sb="14" eb="16">
      <t>コンキョ</t>
    </rPh>
    <phoneticPr fontId="4"/>
  </si>
  <si>
    <t>3.</t>
    <phoneticPr fontId="4"/>
  </si>
  <si>
    <t>厚労省補助事業助成金</t>
    <rPh sb="0" eb="3">
      <t>コウロウショウ</t>
    </rPh>
    <rPh sb="3" eb="5">
      <t>ホジョ</t>
    </rPh>
    <rPh sb="5" eb="7">
      <t>ジギョウ</t>
    </rPh>
    <rPh sb="7" eb="10">
      <t>ジョセイキン</t>
    </rPh>
    <phoneticPr fontId="4"/>
  </si>
  <si>
    <t>受取補助金</t>
    <rPh sb="0" eb="2">
      <t>ウケトリ</t>
    </rPh>
    <rPh sb="2" eb="5">
      <t>ホジョキン</t>
    </rPh>
    <phoneticPr fontId="4"/>
  </si>
  <si>
    <t>受取補助金計</t>
    <rPh sb="0" eb="2">
      <t>ウケトリ</t>
    </rPh>
    <rPh sb="2" eb="5">
      <t>ホジョキン</t>
    </rPh>
    <rPh sb="5" eb="6">
      <t>ケイ</t>
    </rPh>
    <phoneticPr fontId="4"/>
  </si>
  <si>
    <t>団体賛助会員受取会費</t>
    <rPh sb="0" eb="2">
      <t>ダンタイ</t>
    </rPh>
    <rPh sb="2" eb="4">
      <t>サンジョ</t>
    </rPh>
    <rPh sb="4" eb="6">
      <t>カイイン</t>
    </rPh>
    <rPh sb="6" eb="8">
      <t>ウケトリ</t>
    </rPh>
    <rPh sb="8" eb="10">
      <t>カイヒ</t>
    </rPh>
    <phoneticPr fontId="4"/>
  </si>
  <si>
    <t>個人賛助会員受取会費</t>
    <rPh sb="0" eb="2">
      <t>コジン</t>
    </rPh>
    <rPh sb="2" eb="4">
      <t>サンジョ</t>
    </rPh>
    <rPh sb="4" eb="6">
      <t>カイイン</t>
    </rPh>
    <rPh sb="6" eb="8">
      <t>ウケトリ</t>
    </rPh>
    <rPh sb="8" eb="10">
      <t>カイヒ</t>
    </rPh>
    <phoneticPr fontId="4"/>
  </si>
  <si>
    <t>受取入寄付金</t>
    <rPh sb="1" eb="2">
      <t>トリ</t>
    </rPh>
    <phoneticPr fontId="4"/>
  </si>
  <si>
    <t>受取会費</t>
    <rPh sb="0" eb="2">
      <t>ウケトリ</t>
    </rPh>
    <phoneticPr fontId="4"/>
  </si>
  <si>
    <t>受取助成金</t>
    <rPh sb="0" eb="2">
      <t>ウケトリ</t>
    </rPh>
    <phoneticPr fontId="4"/>
  </si>
  <si>
    <t>受取補助金</t>
    <rPh sb="0" eb="2">
      <t>ウケトリ</t>
    </rPh>
    <rPh sb="2" eb="5">
      <t>ホジョキン</t>
    </rPh>
    <phoneticPr fontId="4"/>
  </si>
  <si>
    <t>横浜市社協関連事業</t>
    <rPh sb="0" eb="3">
      <t>ヨコハマシ</t>
    </rPh>
    <rPh sb="3" eb="5">
      <t>シャキョウ</t>
    </rPh>
    <rPh sb="5" eb="7">
      <t>カンレン</t>
    </rPh>
    <rPh sb="7" eb="9">
      <t>ジギョウ</t>
    </rPh>
    <phoneticPr fontId="4"/>
  </si>
  <si>
    <t>郵貯厚労省口座</t>
    <rPh sb="0" eb="2">
      <t>ユウチョ</t>
    </rPh>
    <rPh sb="2" eb="5">
      <t>コウロウショウ</t>
    </rPh>
    <rPh sb="5" eb="7">
      <t>コウザ</t>
    </rPh>
    <phoneticPr fontId="4"/>
  </si>
  <si>
    <t>厚労省補助金返済分</t>
    <rPh sb="0" eb="3">
      <t>コウロウショウ</t>
    </rPh>
    <rPh sb="3" eb="6">
      <t>ホジョキン</t>
    </rPh>
    <rPh sb="6" eb="8">
      <t>ヘンサイ</t>
    </rPh>
    <rPh sb="8" eb="9">
      <t>ブン</t>
    </rPh>
    <phoneticPr fontId="4"/>
  </si>
  <si>
    <t>報酬課税分</t>
    <rPh sb="0" eb="2">
      <t>ホウシュウ</t>
    </rPh>
    <rPh sb="2" eb="4">
      <t>カゼイ</t>
    </rPh>
    <rPh sb="4" eb="5">
      <t>ブン</t>
    </rPh>
    <phoneticPr fontId="4"/>
  </si>
  <si>
    <t>給与課税分</t>
    <rPh sb="0" eb="2">
      <t>キュウヨ</t>
    </rPh>
    <rPh sb="2" eb="4">
      <t>カゼイ</t>
    </rPh>
    <rPh sb="4" eb="5">
      <t>ブン</t>
    </rPh>
    <phoneticPr fontId="4"/>
  </si>
  <si>
    <t>預り金合計</t>
    <rPh sb="0" eb="1">
      <t>アズカ</t>
    </rPh>
    <rPh sb="2" eb="3">
      <t>キン</t>
    </rPh>
    <rPh sb="3" eb="5">
      <t>ゴウケイ</t>
    </rPh>
    <phoneticPr fontId="4"/>
  </si>
  <si>
    <t>2016年度　財産目録</t>
    <rPh sb="4" eb="6">
      <t>ネンド</t>
    </rPh>
    <rPh sb="7" eb="9">
      <t>ザイサン</t>
    </rPh>
    <rPh sb="9" eb="11">
      <t>モクロク</t>
    </rPh>
    <phoneticPr fontId="8"/>
  </si>
  <si>
    <t>2017年3月31日現在</t>
    <rPh sb="4" eb="5">
      <t>ネン</t>
    </rPh>
    <rPh sb="6" eb="7">
      <t>ツキ</t>
    </rPh>
    <rPh sb="9" eb="10">
      <t>ニチ</t>
    </rPh>
    <rPh sb="10" eb="12">
      <t>ゲンザイ</t>
    </rPh>
    <phoneticPr fontId="4"/>
  </si>
  <si>
    <t>2016年度　貸借対照表</t>
    <rPh sb="4" eb="6">
      <t>ネンド</t>
    </rPh>
    <rPh sb="7" eb="9">
      <t>タイシャク</t>
    </rPh>
    <rPh sb="9" eb="12">
      <t>タイショウヒョウ</t>
    </rPh>
    <phoneticPr fontId="8"/>
  </si>
  <si>
    <t>Ⅳ．経常外費用(つばさ基金給付)</t>
    <rPh sb="2" eb="4">
      <t>ケイジョウ</t>
    </rPh>
    <rPh sb="4" eb="5">
      <t>ガイ</t>
    </rPh>
    <rPh sb="5" eb="7">
      <t>ヒヨウ</t>
    </rPh>
    <rPh sb="11" eb="13">
      <t>キキン</t>
    </rPh>
    <rPh sb="13" eb="15">
      <t>キュウフ</t>
    </rPh>
    <phoneticPr fontId="4"/>
  </si>
  <si>
    <t>,</t>
    <phoneticPr fontId="4"/>
  </si>
  <si>
    <t>(3)預り金（源泉所得税）</t>
    <rPh sb="3" eb="4">
      <t>アズカ</t>
    </rPh>
    <rPh sb="5" eb="6">
      <t>キン</t>
    </rPh>
    <rPh sb="7" eb="9">
      <t>ゲンセン</t>
    </rPh>
    <rPh sb="9" eb="12">
      <t>ショトクゼイ</t>
    </rPh>
    <phoneticPr fontId="7"/>
  </si>
  <si>
    <t>(4)短期借入金</t>
    <rPh sb="3" eb="5">
      <t>タンキ</t>
    </rPh>
    <rPh sb="5" eb="7">
      <t>カリイレ</t>
    </rPh>
    <rPh sb="7" eb="8">
      <t>キン</t>
    </rPh>
    <phoneticPr fontId="4"/>
  </si>
  <si>
    <t>(5)前受金（会費、賛助会費2016年度分）</t>
    <rPh sb="3" eb="5">
      <t>マエウケ</t>
    </rPh>
    <rPh sb="5" eb="6">
      <t>キン</t>
    </rPh>
    <rPh sb="7" eb="9">
      <t>カイヒ</t>
    </rPh>
    <rPh sb="10" eb="12">
      <t>サンジョ</t>
    </rPh>
    <rPh sb="12" eb="14">
      <t>カイヒ</t>
    </rPh>
    <rPh sb="18" eb="20">
      <t>ネンド</t>
    </rPh>
    <rPh sb="20" eb="21">
      <t>ブン</t>
    </rPh>
    <phoneticPr fontId="4"/>
  </si>
  <si>
    <t>(3)預り金</t>
    <rPh sb="3" eb="4">
      <t>アズカ</t>
    </rPh>
    <rPh sb="5" eb="6">
      <t>キン</t>
    </rPh>
    <phoneticPr fontId="7"/>
  </si>
  <si>
    <t>(5)前受金</t>
    <rPh sb="3" eb="5">
      <t>マエウケ</t>
    </rPh>
    <rPh sb="5" eb="6">
      <t>キン</t>
    </rPh>
    <phoneticPr fontId="4"/>
  </si>
  <si>
    <t>2016年度　活動計算書</t>
    <rPh sb="4" eb="6">
      <t>ネンド</t>
    </rPh>
    <rPh sb="7" eb="9">
      <t>カツドウ</t>
    </rPh>
    <rPh sb="9" eb="12">
      <t>ケイサンショ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</si>
</sst>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$-F800]dddd\,\ mmmm\ dd\,\ yyyy"/>
    <numFmt numFmtId="179" formatCode="#,##0.0;&quot;▲ &quot;#,##0.0"/>
  </numFmts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HGS創英ﾌﾟﾚｾﾞﾝｽEB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6" fillId="0" borderId="0" applyFont="0" applyFill="0" applyBorder="0" applyAlignment="0" applyProtection="0">
      <alignment vertical="center"/>
    </xf>
    <xf numFmtId="0" fontId="3" fillId="0" borderId="0"/>
    <xf numFmtId="0" fontId="21" fillId="0" borderId="0">
      <alignment vertical="center"/>
    </xf>
    <xf numFmtId="38" fontId="21" fillId="0" borderId="0">
      <alignment vertical="center"/>
    </xf>
  </cellStyleXfs>
  <cellXfs count="259">
    <xf numFmtId="0" fontId="0" fillId="0" borderId="0" xfId="0">
      <alignment vertical="center"/>
    </xf>
    <xf numFmtId="0" fontId="10" fillId="2" borderId="0" xfId="0" applyFont="1" applyFill="1" applyBorder="1" applyAlignment="1">
      <alignment vertical="center" shrinkToFit="1"/>
    </xf>
    <xf numFmtId="176" fontId="12" fillId="0" borderId="11" xfId="2" applyNumberFormat="1" applyFont="1" applyBorder="1">
      <alignment vertical="center"/>
    </xf>
    <xf numFmtId="176" fontId="12" fillId="0" borderId="9" xfId="2" applyNumberFormat="1" applyFont="1" applyBorder="1">
      <alignment vertical="center"/>
    </xf>
    <xf numFmtId="176" fontId="14" fillId="0" borderId="0" xfId="2" applyNumberFormat="1" applyFont="1">
      <alignment vertical="center"/>
    </xf>
    <xf numFmtId="0" fontId="0" fillId="0" borderId="14" xfId="0" applyBorder="1">
      <alignment vertical="center"/>
    </xf>
    <xf numFmtId="0" fontId="12" fillId="0" borderId="0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15" xfId="0" applyFont="1" applyBorder="1">
      <alignment vertical="center"/>
    </xf>
    <xf numFmtId="0" fontId="0" fillId="4" borderId="6" xfId="0" applyFill="1" applyBorder="1">
      <alignment vertical="center"/>
    </xf>
    <xf numFmtId="0" fontId="12" fillId="4" borderId="3" xfId="0" applyFont="1" applyFill="1" applyBorder="1">
      <alignment vertical="center"/>
    </xf>
    <xf numFmtId="0" fontId="12" fillId="4" borderId="3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6" fontId="12" fillId="0" borderId="14" xfId="2" applyNumberFormat="1" applyFont="1" applyBorder="1" applyAlignment="1">
      <alignment vertical="center" shrinkToFit="1"/>
    </xf>
    <xf numFmtId="0" fontId="12" fillId="0" borderId="10" xfId="0" applyFont="1" applyBorder="1">
      <alignment vertical="center"/>
    </xf>
    <xf numFmtId="0" fontId="9" fillId="0" borderId="5" xfId="0" applyFont="1" applyBorder="1" applyAlignment="1">
      <alignment vertical="center" shrinkToFit="1"/>
    </xf>
    <xf numFmtId="31" fontId="10" fillId="2" borderId="0" xfId="0" applyNumberFormat="1" applyFont="1" applyFill="1" applyBorder="1" applyAlignment="1">
      <alignment vertical="center" shrinkToFit="1"/>
    </xf>
    <xf numFmtId="177" fontId="10" fillId="2" borderId="0" xfId="0" applyNumberFormat="1" applyFont="1" applyFill="1" applyBorder="1" applyAlignment="1">
      <alignment vertical="center" shrinkToFit="1"/>
    </xf>
    <xf numFmtId="38" fontId="0" fillId="0" borderId="14" xfId="2" applyFont="1" applyBorder="1">
      <alignment vertical="center"/>
    </xf>
    <xf numFmtId="38" fontId="0" fillId="0" borderId="0" xfId="2" applyFont="1" applyBorder="1">
      <alignment vertical="center"/>
    </xf>
    <xf numFmtId="38" fontId="12" fillId="0" borderId="0" xfId="2" applyFont="1" applyBorder="1">
      <alignment vertical="center"/>
    </xf>
    <xf numFmtId="38" fontId="12" fillId="0" borderId="18" xfId="2" applyFont="1" applyBorder="1">
      <alignment vertical="center"/>
    </xf>
    <xf numFmtId="38" fontId="12" fillId="0" borderId="15" xfId="2" applyFont="1" applyBorder="1">
      <alignment vertical="center"/>
    </xf>
    <xf numFmtId="38" fontId="0" fillId="4" borderId="6" xfId="2" applyFont="1" applyFill="1" applyBorder="1">
      <alignment vertical="center"/>
    </xf>
    <xf numFmtId="38" fontId="12" fillId="4" borderId="3" xfId="2" applyFont="1" applyFill="1" applyBorder="1">
      <alignment vertical="center"/>
    </xf>
    <xf numFmtId="38" fontId="12" fillId="4" borderId="3" xfId="2" applyFont="1" applyFill="1" applyBorder="1" applyAlignment="1">
      <alignment vertical="center" shrinkToFit="1"/>
    </xf>
    <xf numFmtId="38" fontId="12" fillId="0" borderId="0" xfId="2" applyFont="1" applyBorder="1" applyAlignment="1">
      <alignment vertical="center" shrinkToFit="1"/>
    </xf>
    <xf numFmtId="38" fontId="12" fillId="0" borderId="18" xfId="2" applyFont="1" applyBorder="1" applyAlignment="1">
      <alignment vertical="center" shrinkToFit="1"/>
    </xf>
    <xf numFmtId="38" fontId="0" fillId="0" borderId="0" xfId="2" applyFont="1">
      <alignment vertical="center"/>
    </xf>
    <xf numFmtId="176" fontId="17" fillId="0" borderId="11" xfId="2" applyNumberFormat="1" applyFont="1" applyBorder="1">
      <alignment vertical="center"/>
    </xf>
    <xf numFmtId="38" fontId="12" fillId="0" borderId="23" xfId="2" applyFont="1" applyBorder="1" applyAlignment="1">
      <alignment vertical="center" shrinkToFit="1"/>
    </xf>
    <xf numFmtId="176" fontId="17" fillId="0" borderId="9" xfId="2" applyNumberFormat="1" applyFont="1" applyBorder="1">
      <alignment vertical="center"/>
    </xf>
    <xf numFmtId="0" fontId="12" fillId="0" borderId="14" xfId="0" applyFont="1" applyBorder="1">
      <alignment vertical="center"/>
    </xf>
    <xf numFmtId="0" fontId="12" fillId="4" borderId="17" xfId="0" applyFont="1" applyFill="1" applyBorder="1">
      <alignment vertical="center"/>
    </xf>
    <xf numFmtId="0" fontId="12" fillId="4" borderId="18" xfId="0" applyFont="1" applyFill="1" applyBorder="1">
      <alignment vertical="center"/>
    </xf>
    <xf numFmtId="0" fontId="12" fillId="0" borderId="10" xfId="0" applyFont="1" applyBorder="1" applyAlignment="1">
      <alignment vertical="center" shrinkToFit="1"/>
    </xf>
    <xf numFmtId="176" fontId="13" fillId="0" borderId="11" xfId="2" applyNumberFormat="1" applyFont="1" applyBorder="1">
      <alignment vertical="center"/>
    </xf>
    <xf numFmtId="176" fontId="13" fillId="0" borderId="9" xfId="2" applyNumberFormat="1" applyFont="1" applyBorder="1">
      <alignment vertical="center"/>
    </xf>
    <xf numFmtId="176" fontId="18" fillId="0" borderId="11" xfId="2" applyNumberFormat="1" applyFont="1" applyBorder="1">
      <alignment vertical="center"/>
    </xf>
    <xf numFmtId="176" fontId="17" fillId="0" borderId="13" xfId="2" applyNumberFormat="1" applyFont="1" applyBorder="1">
      <alignment vertical="center"/>
    </xf>
    <xf numFmtId="176" fontId="17" fillId="0" borderId="12" xfId="2" applyNumberFormat="1" applyFont="1" applyBorder="1">
      <alignment vertical="center"/>
    </xf>
    <xf numFmtId="0" fontId="12" fillId="4" borderId="23" xfId="0" applyFont="1" applyFill="1" applyBorder="1" applyAlignment="1">
      <alignment vertical="center" shrinkToFit="1"/>
    </xf>
    <xf numFmtId="176" fontId="12" fillId="4" borderId="13" xfId="2" applyNumberFormat="1" applyFont="1" applyFill="1" applyBorder="1">
      <alignment vertical="center"/>
    </xf>
    <xf numFmtId="176" fontId="17" fillId="4" borderId="13" xfId="2" applyNumberFormat="1" applyFont="1" applyFill="1" applyBorder="1">
      <alignment vertical="center"/>
    </xf>
    <xf numFmtId="176" fontId="17" fillId="4" borderId="9" xfId="2" applyNumberFormat="1" applyFont="1" applyFill="1" applyBorder="1">
      <alignment vertical="center"/>
    </xf>
    <xf numFmtId="177" fontId="10" fillId="2" borderId="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4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wrapText="1"/>
    </xf>
    <xf numFmtId="0" fontId="19" fillId="0" borderId="35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27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42" xfId="0" applyFont="1" applyBorder="1">
      <alignment vertical="center"/>
    </xf>
    <xf numFmtId="0" fontId="19" fillId="0" borderId="43" xfId="0" applyFont="1" applyBorder="1">
      <alignment vertical="center"/>
    </xf>
    <xf numFmtId="176" fontId="19" fillId="0" borderId="26" xfId="2" applyNumberFormat="1" applyFont="1" applyBorder="1">
      <alignment vertical="center"/>
    </xf>
    <xf numFmtId="0" fontId="19" fillId="5" borderId="45" xfId="0" applyFont="1" applyFill="1" applyBorder="1">
      <alignment vertical="center"/>
    </xf>
    <xf numFmtId="0" fontId="19" fillId="5" borderId="46" xfId="0" applyFont="1" applyFill="1" applyBorder="1">
      <alignment vertical="center"/>
    </xf>
    <xf numFmtId="0" fontId="19" fillId="5" borderId="47" xfId="0" applyFont="1" applyFill="1" applyBorder="1">
      <alignment vertical="center"/>
    </xf>
    <xf numFmtId="0" fontId="19" fillId="5" borderId="48" xfId="0" applyFont="1" applyFill="1" applyBorder="1">
      <alignment vertical="center"/>
    </xf>
    <xf numFmtId="176" fontId="19" fillId="5" borderId="49" xfId="2" applyNumberFormat="1" applyFont="1" applyFill="1" applyBorder="1">
      <alignment vertical="center"/>
    </xf>
    <xf numFmtId="176" fontId="19" fillId="5" borderId="48" xfId="2" applyNumberFormat="1" applyFont="1" applyFill="1" applyBorder="1">
      <alignment vertical="center"/>
    </xf>
    <xf numFmtId="176" fontId="19" fillId="5" borderId="50" xfId="2" applyNumberFormat="1" applyFont="1" applyFill="1" applyBorder="1">
      <alignment vertical="center"/>
    </xf>
    <xf numFmtId="176" fontId="19" fillId="5" borderId="51" xfId="2" applyNumberFormat="1" applyFont="1" applyFill="1" applyBorder="1">
      <alignment vertical="center"/>
    </xf>
    <xf numFmtId="0" fontId="19" fillId="0" borderId="52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54" xfId="0" applyFont="1" applyBorder="1">
      <alignment vertical="center"/>
    </xf>
    <xf numFmtId="0" fontId="19" fillId="0" borderId="55" xfId="0" applyFont="1" applyBorder="1">
      <alignment vertical="center"/>
    </xf>
    <xf numFmtId="176" fontId="19" fillId="0" borderId="56" xfId="2" applyNumberFormat="1" applyFont="1" applyBorder="1">
      <alignment vertical="center"/>
    </xf>
    <xf numFmtId="0" fontId="19" fillId="6" borderId="27" xfId="0" applyFont="1" applyFill="1" applyBorder="1">
      <alignment vertical="center"/>
    </xf>
    <xf numFmtId="0" fontId="19" fillId="6" borderId="1" xfId="0" applyFont="1" applyFill="1" applyBorder="1">
      <alignment vertical="center"/>
    </xf>
    <xf numFmtId="0" fontId="19" fillId="6" borderId="42" xfId="0" applyFont="1" applyFill="1" applyBorder="1">
      <alignment vertical="center"/>
    </xf>
    <xf numFmtId="0" fontId="19" fillId="6" borderId="43" xfId="0" applyFont="1" applyFill="1" applyBorder="1">
      <alignment vertical="center"/>
    </xf>
    <xf numFmtId="176" fontId="19" fillId="6" borderId="26" xfId="2" applyNumberFormat="1" applyFont="1" applyFill="1" applyBorder="1">
      <alignment vertical="center"/>
    </xf>
    <xf numFmtId="176" fontId="19" fillId="6" borderId="43" xfId="2" applyNumberFormat="1" applyFont="1" applyFill="1" applyBorder="1">
      <alignment vertical="center"/>
    </xf>
    <xf numFmtId="176" fontId="19" fillId="6" borderId="44" xfId="2" applyNumberFormat="1" applyFont="1" applyFill="1" applyBorder="1">
      <alignment vertical="center"/>
    </xf>
    <xf numFmtId="176" fontId="19" fillId="6" borderId="29" xfId="2" applyNumberFormat="1" applyFont="1" applyFill="1" applyBorder="1">
      <alignment vertical="center"/>
    </xf>
    <xf numFmtId="0" fontId="19" fillId="0" borderId="8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59" xfId="0" applyFont="1" applyBorder="1">
      <alignment vertical="center"/>
    </xf>
    <xf numFmtId="176" fontId="13" fillId="0" borderId="12" xfId="2" applyNumberFormat="1" applyFont="1" applyBorder="1">
      <alignment vertical="center"/>
    </xf>
    <xf numFmtId="176" fontId="11" fillId="0" borderId="13" xfId="2" applyNumberFormat="1" applyFont="1" applyBorder="1">
      <alignment vertical="center"/>
    </xf>
    <xf numFmtId="0" fontId="9" fillId="0" borderId="4" xfId="0" applyFont="1" applyBorder="1" applyAlignment="1">
      <alignment vertical="center" shrinkToFit="1"/>
    </xf>
    <xf numFmtId="176" fontId="0" fillId="0" borderId="14" xfId="2" applyNumberFormat="1" applyFont="1" applyBorder="1">
      <alignment vertical="center"/>
    </xf>
    <xf numFmtId="176" fontId="0" fillId="0" borderId="11" xfId="2" applyNumberFormat="1" applyFont="1" applyBorder="1">
      <alignment vertical="center"/>
    </xf>
    <xf numFmtId="176" fontId="12" fillId="0" borderId="14" xfId="2" applyNumberFormat="1" applyFont="1" applyBorder="1" applyAlignment="1">
      <alignment horizontal="left" vertical="center" shrinkToFit="1"/>
    </xf>
    <xf numFmtId="176" fontId="12" fillId="0" borderId="13" xfId="2" applyNumberFormat="1" applyFont="1" applyBorder="1">
      <alignment vertical="center"/>
    </xf>
    <xf numFmtId="176" fontId="12" fillId="0" borderId="12" xfId="2" applyNumberFormat="1" applyFont="1" applyBorder="1">
      <alignment vertical="center"/>
    </xf>
    <xf numFmtId="176" fontId="12" fillId="4" borderId="9" xfId="2" applyNumberFormat="1" applyFont="1" applyFill="1" applyBorder="1">
      <alignment vertical="center"/>
    </xf>
    <xf numFmtId="176" fontId="17" fillId="0" borderId="9" xfId="2" applyNumberFormat="1" applyFont="1" applyBorder="1" applyAlignment="1">
      <alignment vertical="center" shrinkToFit="1"/>
    </xf>
    <xf numFmtId="176" fontId="12" fillId="0" borderId="17" xfId="0" applyNumberFormat="1" applyFont="1" applyBorder="1" applyAlignment="1">
      <alignment vertical="center" shrinkToFit="1"/>
    </xf>
    <xf numFmtId="176" fontId="12" fillId="4" borderId="6" xfId="2" applyNumberFormat="1" applyFont="1" applyFill="1" applyBorder="1">
      <alignment vertical="center"/>
    </xf>
    <xf numFmtId="176" fontId="12" fillId="0" borderId="14" xfId="2" applyNumberFormat="1" applyFont="1" applyBorder="1">
      <alignment vertical="center"/>
    </xf>
    <xf numFmtId="0" fontId="12" fillId="4" borderId="18" xfId="0" applyFont="1" applyFill="1" applyBorder="1" applyAlignment="1">
      <alignment vertical="center" shrinkToFit="1"/>
    </xf>
    <xf numFmtId="0" fontId="12" fillId="0" borderId="16" xfId="0" applyFont="1" applyBorder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17" xfId="0" applyFont="1" applyBorder="1">
      <alignment vertical="center"/>
    </xf>
    <xf numFmtId="0" fontId="12" fillId="0" borderId="23" xfId="0" applyFont="1" applyBorder="1" applyAlignment="1">
      <alignment vertical="center" shrinkToFit="1"/>
    </xf>
    <xf numFmtId="0" fontId="12" fillId="4" borderId="7" xfId="0" applyFont="1" applyFill="1" applyBorder="1" applyAlignment="1">
      <alignment vertical="center" shrinkToFit="1"/>
    </xf>
    <xf numFmtId="0" fontId="12" fillId="7" borderId="3" xfId="0" applyFont="1" applyFill="1" applyBorder="1">
      <alignment vertical="center"/>
    </xf>
    <xf numFmtId="0" fontId="12" fillId="7" borderId="3" xfId="0" applyFont="1" applyFill="1" applyBorder="1" applyAlignment="1">
      <alignment vertical="center" shrinkToFit="1"/>
    </xf>
    <xf numFmtId="0" fontId="12" fillId="7" borderId="7" xfId="0" applyFont="1" applyFill="1" applyBorder="1" applyAlignment="1">
      <alignment vertical="center" shrinkToFit="1"/>
    </xf>
    <xf numFmtId="176" fontId="12" fillId="7" borderId="9" xfId="2" applyNumberFormat="1" applyFont="1" applyFill="1" applyBorder="1">
      <alignment vertical="center"/>
    </xf>
    <xf numFmtId="176" fontId="17" fillId="7" borderId="9" xfId="2" applyNumberFormat="1" applyFont="1" applyFill="1" applyBorder="1">
      <alignment vertical="center"/>
    </xf>
    <xf numFmtId="176" fontId="19" fillId="5" borderId="45" xfId="2" applyNumberFormat="1" applyFont="1" applyFill="1" applyBorder="1">
      <alignment vertical="center"/>
    </xf>
    <xf numFmtId="176" fontId="19" fillId="6" borderId="27" xfId="2" applyNumberFormat="1" applyFont="1" applyFill="1" applyBorder="1">
      <alignment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76" fontId="19" fillId="0" borderId="63" xfId="2" applyNumberFormat="1" applyFont="1" applyFill="1" applyBorder="1">
      <alignment vertical="center"/>
    </xf>
    <xf numFmtId="176" fontId="19" fillId="0" borderId="65" xfId="2" applyNumberFormat="1" applyFont="1" applyFill="1" applyBorder="1">
      <alignment vertical="center"/>
    </xf>
    <xf numFmtId="176" fontId="19" fillId="6" borderId="63" xfId="2" applyNumberFormat="1" applyFont="1" applyFill="1" applyBorder="1">
      <alignment vertical="center"/>
    </xf>
    <xf numFmtId="176" fontId="19" fillId="5" borderId="64" xfId="2" applyNumberFormat="1" applyFont="1" applyFill="1" applyBorder="1">
      <alignment vertical="center"/>
    </xf>
    <xf numFmtId="176" fontId="19" fillId="6" borderId="26" xfId="2" applyNumberFormat="1" applyFont="1" applyFill="1" applyBorder="1" applyAlignment="1">
      <alignment vertical="center" shrinkToFit="1"/>
    </xf>
    <xf numFmtId="176" fontId="19" fillId="6" borderId="43" xfId="2" applyNumberFormat="1" applyFont="1" applyFill="1" applyBorder="1" applyAlignment="1">
      <alignment vertical="center" shrinkToFit="1"/>
    </xf>
    <xf numFmtId="176" fontId="19" fillId="6" borderId="44" xfId="2" applyNumberFormat="1" applyFont="1" applyFill="1" applyBorder="1" applyAlignment="1">
      <alignment vertical="center" shrinkToFit="1"/>
    </xf>
    <xf numFmtId="176" fontId="19" fillId="6" borderId="27" xfId="2" applyNumberFormat="1" applyFont="1" applyFill="1" applyBorder="1" applyAlignment="1">
      <alignment vertical="center" shrinkToFit="1"/>
    </xf>
    <xf numFmtId="176" fontId="19" fillId="6" borderId="29" xfId="2" applyNumberFormat="1" applyFont="1" applyFill="1" applyBorder="1" applyAlignment="1">
      <alignment vertical="center" shrinkToFit="1"/>
    </xf>
    <xf numFmtId="176" fontId="19" fillId="5" borderId="49" xfId="2" applyNumberFormat="1" applyFont="1" applyFill="1" applyBorder="1" applyAlignment="1">
      <alignment vertical="center" shrinkToFit="1"/>
    </xf>
    <xf numFmtId="176" fontId="19" fillId="5" borderId="48" xfId="2" applyNumberFormat="1" applyFont="1" applyFill="1" applyBorder="1" applyAlignment="1">
      <alignment vertical="center" shrinkToFit="1"/>
    </xf>
    <xf numFmtId="176" fontId="19" fillId="5" borderId="50" xfId="2" applyNumberFormat="1" applyFont="1" applyFill="1" applyBorder="1" applyAlignment="1">
      <alignment vertical="center" shrinkToFit="1"/>
    </xf>
    <xf numFmtId="176" fontId="19" fillId="5" borderId="45" xfId="2" applyNumberFormat="1" applyFont="1" applyFill="1" applyBorder="1" applyAlignment="1">
      <alignment vertical="center" shrinkToFit="1"/>
    </xf>
    <xf numFmtId="176" fontId="19" fillId="5" borderId="51" xfId="2" applyNumberFormat="1" applyFont="1" applyFill="1" applyBorder="1" applyAlignment="1">
      <alignment vertical="center" shrinkToFit="1"/>
    </xf>
    <xf numFmtId="176" fontId="19" fillId="0" borderId="25" xfId="2" applyNumberFormat="1" applyFont="1" applyBorder="1" applyAlignment="1">
      <alignment vertical="center" shrinkToFit="1"/>
    </xf>
    <xf numFmtId="176" fontId="19" fillId="0" borderId="59" xfId="2" applyNumberFormat="1" applyFont="1" applyBorder="1" applyAlignment="1">
      <alignment vertical="center" shrinkToFit="1"/>
    </xf>
    <xf numFmtId="176" fontId="19" fillId="0" borderId="9" xfId="2" applyNumberFormat="1" applyFont="1" applyBorder="1" applyAlignment="1">
      <alignment vertical="center" shrinkToFit="1"/>
    </xf>
    <xf numFmtId="176" fontId="19" fillId="0" borderId="3" xfId="2" applyNumberFormat="1" applyFont="1" applyBorder="1" applyAlignment="1">
      <alignment vertical="center" shrinkToFit="1"/>
    </xf>
    <xf numFmtId="176" fontId="19" fillId="0" borderId="7" xfId="2" applyNumberFormat="1" applyFont="1" applyBorder="1" applyAlignment="1">
      <alignment vertical="center" shrinkToFit="1"/>
    </xf>
    <xf numFmtId="176" fontId="14" fillId="0" borderId="0" xfId="2" applyNumberFormat="1" applyFont="1" applyAlignment="1">
      <alignment vertical="center" shrinkToFit="1"/>
    </xf>
    <xf numFmtId="38" fontId="12" fillId="0" borderId="18" xfId="2" applyFont="1" applyBorder="1" applyAlignment="1">
      <alignment horizontal="left" vertical="center" shrinkToFit="1"/>
    </xf>
    <xf numFmtId="38" fontId="0" fillId="3" borderId="3" xfId="2" applyFont="1" applyFill="1" applyBorder="1" applyAlignment="1">
      <alignment horizontal="center" vertical="center"/>
    </xf>
    <xf numFmtId="38" fontId="12" fillId="0" borderId="0" xfId="2" applyFont="1" applyBorder="1" applyAlignment="1">
      <alignment horizontal="left" vertical="center" shrinkToFit="1"/>
    </xf>
    <xf numFmtId="38" fontId="12" fillId="0" borderId="15" xfId="2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176" fontId="0" fillId="0" borderId="0" xfId="0" applyNumberFormat="1">
      <alignment vertical="center"/>
    </xf>
    <xf numFmtId="0" fontId="19" fillId="5" borderId="67" xfId="0" applyFont="1" applyFill="1" applyBorder="1">
      <alignment vertical="center"/>
    </xf>
    <xf numFmtId="0" fontId="19" fillId="5" borderId="18" xfId="0" applyFont="1" applyFill="1" applyBorder="1">
      <alignment vertical="center"/>
    </xf>
    <xf numFmtId="176" fontId="19" fillId="5" borderId="23" xfId="2" applyNumberFormat="1" applyFont="1" applyFill="1" applyBorder="1" applyAlignment="1">
      <alignment vertical="center" shrinkToFit="1"/>
    </xf>
    <xf numFmtId="0" fontId="19" fillId="5" borderId="69" xfId="0" applyFont="1" applyFill="1" applyBorder="1">
      <alignment vertical="center"/>
    </xf>
    <xf numFmtId="0" fontId="19" fillId="5" borderId="70" xfId="0" applyFont="1" applyFill="1" applyBorder="1">
      <alignment vertical="center"/>
    </xf>
    <xf numFmtId="176" fontId="19" fillId="5" borderId="71" xfId="2" quotePrefix="1" applyNumberFormat="1" applyFont="1" applyFill="1" applyBorder="1" applyAlignment="1">
      <alignment horizontal="right" vertical="center" shrinkToFit="1"/>
    </xf>
    <xf numFmtId="176" fontId="19" fillId="5" borderId="70" xfId="2" quotePrefix="1" applyNumberFormat="1" applyFont="1" applyFill="1" applyBorder="1" applyAlignment="1">
      <alignment horizontal="right" vertical="center" shrinkToFit="1"/>
    </xf>
    <xf numFmtId="176" fontId="19" fillId="5" borderId="13" xfId="2" applyNumberFormat="1" applyFont="1" applyFill="1" applyBorder="1" applyAlignment="1">
      <alignment horizontal="right" vertical="center" shrinkToFit="1"/>
    </xf>
    <xf numFmtId="176" fontId="19" fillId="5" borderId="18" xfId="2" quotePrefix="1" applyNumberFormat="1" applyFont="1" applyFill="1" applyBorder="1" applyAlignment="1">
      <alignment horizontal="right" vertical="center" shrinkToFit="1"/>
    </xf>
    <xf numFmtId="176" fontId="12" fillId="0" borderId="72" xfId="2" applyNumberFormat="1" applyFont="1" applyBorder="1" applyAlignment="1">
      <alignment vertical="center" shrinkToFit="1"/>
    </xf>
    <xf numFmtId="176" fontId="17" fillId="0" borderId="73" xfId="2" applyNumberFormat="1" applyFont="1" applyBorder="1">
      <alignment vertical="center"/>
    </xf>
    <xf numFmtId="38" fontId="0" fillId="0" borderId="72" xfId="2" applyFont="1" applyBorder="1">
      <alignment vertical="center"/>
    </xf>
    <xf numFmtId="0" fontId="12" fillId="0" borderId="0" xfId="0" applyFont="1" applyBorder="1" applyAlignment="1">
      <alignment vertical="center" shrinkToFit="1"/>
    </xf>
    <xf numFmtId="38" fontId="0" fillId="0" borderId="0" xfId="0" applyNumberForma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>
      <alignment vertical="center"/>
    </xf>
    <xf numFmtId="176" fontId="19" fillId="0" borderId="52" xfId="2" applyNumberFormat="1" applyFont="1" applyFill="1" applyBorder="1">
      <alignment vertical="center"/>
    </xf>
    <xf numFmtId="0" fontId="12" fillId="0" borderId="0" xfId="0" applyFont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76" fontId="19" fillId="0" borderId="43" xfId="2" applyNumberFormat="1" applyFont="1" applyFill="1" applyBorder="1">
      <alignment vertical="center"/>
    </xf>
    <xf numFmtId="176" fontId="19" fillId="0" borderId="55" xfId="2" applyNumberFormat="1" applyFont="1" applyFill="1" applyBorder="1">
      <alignment vertical="center"/>
    </xf>
    <xf numFmtId="176" fontId="20" fillId="0" borderId="43" xfId="2" applyNumberFormat="1" applyFont="1" applyFill="1" applyBorder="1">
      <alignment vertical="center"/>
    </xf>
    <xf numFmtId="176" fontId="19" fillId="0" borderId="59" xfId="2" applyNumberFormat="1" applyFont="1" applyFill="1" applyBorder="1" applyAlignment="1">
      <alignment vertical="center" shrinkToFit="1"/>
    </xf>
    <xf numFmtId="0" fontId="19" fillId="8" borderId="40" xfId="0" applyFont="1" applyFill="1" applyBorder="1" applyAlignment="1">
      <alignment horizontal="center" vertical="center" wrapText="1"/>
    </xf>
    <xf numFmtId="176" fontId="19" fillId="8" borderId="44" xfId="2" applyNumberFormat="1" applyFont="1" applyFill="1" applyBorder="1">
      <alignment vertical="center"/>
    </xf>
    <xf numFmtId="176" fontId="19" fillId="8" borderId="57" xfId="2" applyNumberFormat="1" applyFont="1" applyFill="1" applyBorder="1">
      <alignment vertical="center"/>
    </xf>
    <xf numFmtId="0" fontId="19" fillId="8" borderId="12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8" borderId="41" xfId="0" applyFont="1" applyFill="1" applyBorder="1" applyAlignment="1">
      <alignment horizontal="center" vertical="center" wrapText="1"/>
    </xf>
    <xf numFmtId="176" fontId="19" fillId="8" borderId="29" xfId="2" applyNumberFormat="1" applyFont="1" applyFill="1" applyBorder="1">
      <alignment vertical="center"/>
    </xf>
    <xf numFmtId="176" fontId="19" fillId="8" borderId="58" xfId="2" applyNumberFormat="1" applyFont="1" applyFill="1" applyBorder="1">
      <alignment vertical="center"/>
    </xf>
    <xf numFmtId="177" fontId="10" fillId="2" borderId="0" xfId="0" applyNumberFormat="1" applyFont="1" applyFill="1" applyBorder="1" applyAlignment="1">
      <alignment horizontal="right" vertical="center" shrinkToFit="1"/>
    </xf>
    <xf numFmtId="177" fontId="10" fillId="2" borderId="0" xfId="0" applyNumberFormat="1" applyFont="1" applyFill="1" applyBorder="1" applyAlignment="1">
      <alignment horizontal="center" vertical="center" shrinkToFit="1"/>
    </xf>
    <xf numFmtId="0" fontId="0" fillId="0" borderId="16" xfId="0" applyFill="1" applyBorder="1">
      <alignment vertical="center"/>
    </xf>
    <xf numFmtId="0" fontId="12" fillId="0" borderId="15" xfId="0" applyFont="1" applyFill="1" applyBorder="1">
      <alignment vertical="center"/>
    </xf>
    <xf numFmtId="176" fontId="12" fillId="0" borderId="16" xfId="2" applyNumberFormat="1" applyFont="1" applyFill="1" applyBorder="1">
      <alignment vertical="center"/>
    </xf>
    <xf numFmtId="176" fontId="17" fillId="0" borderId="12" xfId="2" applyNumberFormat="1" applyFont="1" applyFill="1" applyBorder="1">
      <alignment vertical="center"/>
    </xf>
    <xf numFmtId="0" fontId="0" fillId="3" borderId="6" xfId="0" applyFill="1" applyBorder="1">
      <alignment vertical="center"/>
    </xf>
    <xf numFmtId="0" fontId="12" fillId="3" borderId="3" xfId="0" applyFont="1" applyFill="1" applyBorder="1">
      <alignment vertical="center"/>
    </xf>
    <xf numFmtId="176" fontId="12" fillId="3" borderId="6" xfId="2" applyNumberFormat="1" applyFont="1" applyFill="1" applyBorder="1">
      <alignment vertical="center"/>
    </xf>
    <xf numFmtId="176" fontId="17" fillId="3" borderId="9" xfId="2" applyNumberFormat="1" applyFont="1" applyFill="1" applyBorder="1">
      <alignment vertical="center"/>
    </xf>
    <xf numFmtId="0" fontId="12" fillId="0" borderId="0" xfId="0" applyFont="1" applyBorder="1" applyAlignment="1">
      <alignment vertical="center" shrinkToFit="1"/>
    </xf>
    <xf numFmtId="38" fontId="12" fillId="0" borderId="0" xfId="2" applyFont="1" applyBorder="1" applyAlignment="1">
      <alignment horizontal="left" vertical="center" shrinkToFit="1"/>
    </xf>
    <xf numFmtId="0" fontId="12" fillId="0" borderId="75" xfId="0" applyFont="1" applyBorder="1">
      <alignment vertical="center"/>
    </xf>
    <xf numFmtId="0" fontId="0" fillId="0" borderId="75" xfId="0" applyBorder="1">
      <alignment vertical="center"/>
    </xf>
    <xf numFmtId="176" fontId="17" fillId="0" borderId="76" xfId="2" applyNumberFormat="1" applyFont="1" applyBorder="1">
      <alignment vertical="center"/>
    </xf>
    <xf numFmtId="38" fontId="0" fillId="0" borderId="75" xfId="2" applyFont="1" applyBorder="1">
      <alignment vertical="center"/>
    </xf>
    <xf numFmtId="176" fontId="12" fillId="0" borderId="73" xfId="2" applyNumberFormat="1" applyFont="1" applyBorder="1">
      <alignment vertical="center"/>
    </xf>
    <xf numFmtId="176" fontId="12" fillId="0" borderId="76" xfId="2" applyNumberFormat="1" applyFont="1" applyBorder="1">
      <alignment vertical="center"/>
    </xf>
    <xf numFmtId="176" fontId="12" fillId="0" borderId="75" xfId="2" applyNumberFormat="1" applyFont="1" applyBorder="1" applyAlignment="1">
      <alignment horizontal="right" vertical="center" shrinkToFit="1"/>
    </xf>
    <xf numFmtId="38" fontId="12" fillId="0" borderId="0" xfId="2" applyFont="1" applyBorder="1" applyAlignment="1">
      <alignment horizontal="left" vertical="center" shrinkToFit="1"/>
    </xf>
    <xf numFmtId="176" fontId="13" fillId="0" borderId="73" xfId="2" applyNumberFormat="1" applyFont="1" applyBorder="1">
      <alignment vertical="center"/>
    </xf>
    <xf numFmtId="38" fontId="12" fillId="0" borderId="60" xfId="2" applyFont="1" applyBorder="1">
      <alignment vertical="center"/>
    </xf>
    <xf numFmtId="38" fontId="12" fillId="0" borderId="60" xfId="2" applyFont="1" applyBorder="1" applyAlignment="1">
      <alignment horizontal="left" vertical="center" shrinkToFit="1"/>
    </xf>
    <xf numFmtId="176" fontId="12" fillId="0" borderId="68" xfId="2" applyNumberFormat="1" applyFont="1" applyBorder="1">
      <alignment vertical="center"/>
    </xf>
    <xf numFmtId="176" fontId="17" fillId="0" borderId="77" xfId="2" applyNumberFormat="1" applyFont="1" applyBorder="1">
      <alignment vertical="center"/>
    </xf>
    <xf numFmtId="176" fontId="13" fillId="0" borderId="68" xfId="2" applyNumberFormat="1" applyFont="1" applyBorder="1">
      <alignment vertical="center"/>
    </xf>
    <xf numFmtId="176" fontId="12" fillId="0" borderId="77" xfId="2" applyNumberFormat="1" applyFont="1" applyBorder="1">
      <alignment vertical="center"/>
    </xf>
    <xf numFmtId="176" fontId="13" fillId="0" borderId="73" xfId="2" applyNumberFormat="1" applyFont="1" applyFill="1" applyBorder="1">
      <alignment vertical="center"/>
    </xf>
    <xf numFmtId="176" fontId="13" fillId="0" borderId="68" xfId="2" applyNumberFormat="1" applyFont="1" applyFill="1" applyBorder="1">
      <alignment vertical="center"/>
    </xf>
    <xf numFmtId="176" fontId="19" fillId="5" borderId="78" xfId="2" quotePrefix="1" applyNumberFormat="1" applyFont="1" applyFill="1" applyBorder="1" applyAlignment="1">
      <alignment horizontal="right" vertical="center" shrinkToFit="1"/>
    </xf>
    <xf numFmtId="179" fontId="14" fillId="0" borderId="0" xfId="2" applyNumberFormat="1" applyFont="1" applyAlignment="1">
      <alignment vertical="center" shrinkToFit="1"/>
    </xf>
    <xf numFmtId="38" fontId="12" fillId="0" borderId="0" xfId="2" applyFont="1" applyBorder="1" applyAlignment="1">
      <alignment horizontal="left" vertical="center" shrinkToFit="1"/>
    </xf>
    <xf numFmtId="176" fontId="14" fillId="9" borderId="0" xfId="2" applyNumberFormat="1" applyFont="1" applyFill="1" applyAlignment="1">
      <alignment vertical="center" shrinkToFit="1"/>
    </xf>
    <xf numFmtId="0" fontId="0" fillId="0" borderId="0" xfId="0" applyFill="1">
      <alignment vertical="center"/>
    </xf>
    <xf numFmtId="38" fontId="12" fillId="0" borderId="0" xfId="2" applyFont="1" applyBorder="1" applyAlignment="1">
      <alignment horizontal="left" vertical="center" shrinkToFit="1"/>
    </xf>
    <xf numFmtId="38" fontId="12" fillId="0" borderId="18" xfId="2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38" fontId="12" fillId="0" borderId="0" xfId="2" quotePrefix="1" applyFont="1" applyBorder="1">
      <alignment vertical="center"/>
    </xf>
    <xf numFmtId="0" fontId="19" fillId="10" borderId="43" xfId="0" applyFont="1" applyFill="1" applyBorder="1">
      <alignment vertical="center"/>
    </xf>
    <xf numFmtId="176" fontId="19" fillId="10" borderId="26" xfId="2" applyNumberFormat="1" applyFont="1" applyFill="1" applyBorder="1">
      <alignment vertical="center"/>
    </xf>
    <xf numFmtId="0" fontId="0" fillId="0" borderId="14" xfId="0" applyFill="1" applyBorder="1">
      <alignment vertical="center"/>
    </xf>
    <xf numFmtId="0" fontId="12" fillId="0" borderId="0" xfId="0" applyFont="1" applyFill="1" applyBorder="1">
      <alignment vertical="center"/>
    </xf>
    <xf numFmtId="176" fontId="12" fillId="0" borderId="14" xfId="2" applyNumberFormat="1" applyFont="1" applyFill="1" applyBorder="1">
      <alignment vertical="center"/>
    </xf>
    <xf numFmtId="176" fontId="17" fillId="0" borderId="73" xfId="2" applyNumberFormat="1" applyFont="1" applyFill="1" applyBorder="1">
      <alignment vertical="center"/>
    </xf>
    <xf numFmtId="176" fontId="17" fillId="0" borderId="11" xfId="2" applyNumberFormat="1" applyFont="1" applyFill="1" applyBorder="1">
      <alignment vertical="center"/>
    </xf>
    <xf numFmtId="176" fontId="13" fillId="0" borderId="77" xfId="2" applyNumberFormat="1" applyFont="1" applyBorder="1">
      <alignment vertical="center"/>
    </xf>
    <xf numFmtId="38" fontId="12" fillId="0" borderId="0" xfId="2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38" fontId="0" fillId="0" borderId="18" xfId="2" applyFont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 shrinkToFit="1"/>
    </xf>
    <xf numFmtId="177" fontId="10" fillId="2" borderId="0" xfId="0" applyNumberFormat="1" applyFont="1" applyFill="1" applyBorder="1" applyAlignment="1">
      <alignment horizontal="left" vertical="center" shrinkToFit="1"/>
    </xf>
    <xf numFmtId="38" fontId="0" fillId="3" borderId="6" xfId="2" applyFont="1" applyFill="1" applyBorder="1" applyAlignment="1">
      <alignment horizontal="center" vertical="center"/>
    </xf>
    <xf numFmtId="38" fontId="0" fillId="3" borderId="3" xfId="2" applyFont="1" applyFill="1" applyBorder="1" applyAlignment="1">
      <alignment horizontal="center" vertical="center"/>
    </xf>
    <xf numFmtId="38" fontId="12" fillId="0" borderId="18" xfId="2" applyFont="1" applyBorder="1" applyAlignment="1">
      <alignment horizontal="left" vertical="center" shrinkToFit="1"/>
    </xf>
    <xf numFmtId="177" fontId="22" fillId="2" borderId="0" xfId="0" applyNumberFormat="1" applyFont="1" applyFill="1" applyBorder="1" applyAlignment="1">
      <alignment horizontal="right" vertical="center" shrinkToFit="1"/>
    </xf>
    <xf numFmtId="38" fontId="0" fillId="3" borderId="6" xfId="2" applyFont="1" applyFill="1" applyBorder="1" applyAlignment="1">
      <alignment horizontal="center" vertical="center" wrapText="1"/>
    </xf>
    <xf numFmtId="38" fontId="0" fillId="3" borderId="3" xfId="2" applyFont="1" applyFill="1" applyBorder="1" applyAlignment="1">
      <alignment horizontal="center" vertical="center" wrapText="1"/>
    </xf>
    <xf numFmtId="38" fontId="0" fillId="3" borderId="7" xfId="2" applyFont="1" applyFill="1" applyBorder="1" applyAlignment="1">
      <alignment horizontal="center" vertical="center" wrapText="1"/>
    </xf>
    <xf numFmtId="38" fontId="12" fillId="0" borderId="10" xfId="2" applyFont="1" applyBorder="1" applyAlignment="1">
      <alignment horizontal="left" vertical="center" shrinkToFit="1"/>
    </xf>
    <xf numFmtId="38" fontId="12" fillId="0" borderId="15" xfId="2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38" fontId="12" fillId="0" borderId="60" xfId="2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31" fontId="10" fillId="2" borderId="0" xfId="0" applyNumberFormat="1" applyFont="1" applyFill="1" applyBorder="1" applyAlignment="1">
      <alignment horizontal="right" vertical="center" shrinkToFit="1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 shrinkToFit="1"/>
    </xf>
    <xf numFmtId="31" fontId="10" fillId="2" borderId="0" xfId="0" applyNumberFormat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176" fontId="14" fillId="0" borderId="15" xfId="2" applyNumberFormat="1" applyFont="1" applyBorder="1" applyAlignment="1">
      <alignment horizontal="center" vertical="center" shrinkToFit="1"/>
    </xf>
    <xf numFmtId="176" fontId="14" fillId="0" borderId="15" xfId="2" applyNumberFormat="1" applyFont="1" applyBorder="1" applyAlignment="1">
      <alignment horizontal="left" vertical="center" shrinkToFit="1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</cellXfs>
  <cellStyles count="6">
    <cellStyle name="Excel Built-in Comma [0]" xfId="5"/>
    <cellStyle name="Excel Built-in Normal" xfId="4"/>
    <cellStyle name="桁区切り" xfId="2" builtinId="6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9" tint="0.39997558519241921"/>
  </sheetPr>
  <dimension ref="A1:L129"/>
  <sheetViews>
    <sheetView topLeftCell="B48" workbookViewId="0">
      <selection activeCell="L110" sqref="L110"/>
    </sheetView>
  </sheetViews>
  <sheetFormatPr baseColWidth="12" defaultColWidth="8.83203125" defaultRowHeight="17" x14ac:dyDescent="0"/>
  <cols>
    <col min="1" max="1" width="5" customWidth="1"/>
    <col min="2" max="4" width="3.1640625" customWidth="1"/>
    <col min="5" max="5" width="24.5" customWidth="1"/>
    <col min="6" max="6" width="4.1640625" customWidth="1"/>
    <col min="7" max="9" width="12.6640625" customWidth="1"/>
  </cols>
  <sheetData>
    <row r="1" spans="1:12" ht="23">
      <c r="A1" s="92"/>
      <c r="B1" s="225" t="s">
        <v>205</v>
      </c>
      <c r="C1" s="225"/>
      <c r="D1" s="225"/>
      <c r="E1" s="225"/>
      <c r="F1" s="225"/>
      <c r="G1" s="225"/>
      <c r="H1" s="225"/>
      <c r="I1" s="225"/>
      <c r="J1" s="21"/>
      <c r="K1" s="21"/>
      <c r="L1" s="21"/>
    </row>
    <row r="2" spans="1:12" ht="18">
      <c r="A2" s="1"/>
      <c r="B2" s="1"/>
      <c r="C2" s="22"/>
      <c r="D2" s="227">
        <v>42461</v>
      </c>
      <c r="E2" s="227"/>
      <c r="F2" s="51" t="s">
        <v>69</v>
      </c>
      <c r="G2" s="228">
        <v>42825</v>
      </c>
      <c r="H2" s="228"/>
      <c r="I2" s="23" t="s">
        <v>36</v>
      </c>
      <c r="J2" s="22"/>
      <c r="K2" s="22"/>
      <c r="L2" s="23"/>
    </row>
    <row r="3" spans="1:12" ht="18">
      <c r="A3" s="1"/>
      <c r="B3" s="1"/>
      <c r="C3" s="22"/>
      <c r="D3" s="178"/>
      <c r="E3" s="178"/>
      <c r="F3" s="232" t="s">
        <v>106</v>
      </c>
      <c r="G3" s="232"/>
      <c r="H3" s="232"/>
      <c r="I3" s="232"/>
      <c r="J3" s="22"/>
      <c r="K3" s="22"/>
      <c r="L3" s="23"/>
    </row>
    <row r="4" spans="1:12">
      <c r="B4" s="226" t="s">
        <v>70</v>
      </c>
      <c r="C4" s="226"/>
      <c r="D4" s="226"/>
      <c r="E4" s="226"/>
      <c r="F4" s="226"/>
      <c r="G4" s="226"/>
      <c r="H4" s="226"/>
      <c r="I4" s="226"/>
    </row>
    <row r="5" spans="1:12" ht="17.25" customHeight="1">
      <c r="B5" s="229" t="s">
        <v>40</v>
      </c>
      <c r="C5" s="230"/>
      <c r="D5" s="230"/>
      <c r="E5" s="230"/>
      <c r="F5" s="140"/>
      <c r="G5" s="233" t="s">
        <v>98</v>
      </c>
      <c r="H5" s="234"/>
      <c r="I5" s="235"/>
    </row>
    <row r="6" spans="1:12">
      <c r="B6" s="24" t="s">
        <v>156</v>
      </c>
      <c r="C6" s="25"/>
      <c r="D6" s="25"/>
      <c r="E6" s="25"/>
      <c r="F6" s="25"/>
      <c r="G6" s="93"/>
      <c r="H6" s="94"/>
      <c r="I6" s="94"/>
    </row>
    <row r="7" spans="1:12">
      <c r="B7" s="24"/>
      <c r="C7" s="26" t="s">
        <v>37</v>
      </c>
      <c r="D7" s="224" t="s">
        <v>42</v>
      </c>
      <c r="E7" s="224"/>
      <c r="F7" s="141"/>
      <c r="G7" s="95"/>
      <c r="H7" s="2"/>
      <c r="I7" s="2"/>
    </row>
    <row r="8" spans="1:12">
      <c r="B8" s="24"/>
      <c r="C8" s="26"/>
      <c r="D8" s="224" t="s">
        <v>165</v>
      </c>
      <c r="E8" s="224"/>
      <c r="F8" s="141"/>
      <c r="G8" s="2">
        <v>285000</v>
      </c>
      <c r="H8" s="35"/>
      <c r="I8" s="35"/>
    </row>
    <row r="9" spans="1:12">
      <c r="B9" s="24"/>
      <c r="C9" s="26"/>
      <c r="D9" s="224" t="s">
        <v>184</v>
      </c>
      <c r="E9" s="224"/>
      <c r="F9" s="141"/>
      <c r="G9" s="2">
        <v>296000</v>
      </c>
      <c r="H9" s="35"/>
      <c r="I9" s="35"/>
    </row>
    <row r="10" spans="1:12">
      <c r="B10" s="193"/>
      <c r="C10" s="26"/>
      <c r="D10" s="224" t="s">
        <v>183</v>
      </c>
      <c r="E10" s="224"/>
      <c r="F10" s="212"/>
      <c r="G10" s="195">
        <v>40000</v>
      </c>
      <c r="H10" s="192"/>
      <c r="I10" s="192"/>
    </row>
    <row r="11" spans="1:12">
      <c r="B11" s="24"/>
      <c r="C11" s="27"/>
      <c r="D11" s="231" t="s">
        <v>41</v>
      </c>
      <c r="E11" s="231"/>
      <c r="F11" s="139"/>
      <c r="G11" s="96"/>
      <c r="H11" s="37">
        <f>SUM(G8:G10)</f>
        <v>621000</v>
      </c>
      <c r="I11" s="35"/>
    </row>
    <row r="12" spans="1:12">
      <c r="B12" s="24"/>
      <c r="C12" s="26" t="s">
        <v>39</v>
      </c>
      <c r="D12" s="224" t="s">
        <v>34</v>
      </c>
      <c r="E12" s="224"/>
      <c r="F12" s="141"/>
      <c r="G12" s="2"/>
      <c r="H12" s="35"/>
      <c r="I12" s="35"/>
    </row>
    <row r="13" spans="1:12">
      <c r="B13" s="24"/>
      <c r="C13" s="26"/>
      <c r="D13" s="224" t="s">
        <v>34</v>
      </c>
      <c r="E13" s="224"/>
      <c r="F13" s="141"/>
      <c r="G13" s="2">
        <f>財務諸表注記の２!M9</f>
        <v>365249</v>
      </c>
      <c r="H13" s="35"/>
      <c r="I13" s="35"/>
    </row>
    <row r="14" spans="1:12">
      <c r="B14" s="24"/>
      <c r="C14" s="26"/>
      <c r="D14" s="224" t="s">
        <v>43</v>
      </c>
      <c r="E14" s="224"/>
      <c r="F14" s="141"/>
      <c r="G14" s="2"/>
      <c r="H14" s="46">
        <f>SUM(G13:G13)</f>
        <v>365249</v>
      </c>
      <c r="I14" s="35"/>
    </row>
    <row r="15" spans="1:12">
      <c r="B15" s="24"/>
      <c r="C15" s="28" t="s">
        <v>44</v>
      </c>
      <c r="D15" s="237" t="s">
        <v>45</v>
      </c>
      <c r="E15" s="237"/>
      <c r="F15" s="142"/>
      <c r="G15" s="97"/>
      <c r="H15" s="46"/>
      <c r="I15" s="35"/>
    </row>
    <row r="16" spans="1:12">
      <c r="B16" s="156"/>
      <c r="C16" s="26"/>
      <c r="D16" s="224" t="s">
        <v>151</v>
      </c>
      <c r="E16" s="224"/>
      <c r="F16" s="236"/>
      <c r="G16" s="2">
        <f>財務諸表注記の２!G10</f>
        <v>800000</v>
      </c>
      <c r="H16" s="35"/>
      <c r="I16" s="35"/>
    </row>
    <row r="17" spans="2:9">
      <c r="B17" s="24"/>
      <c r="C17" s="26"/>
      <c r="D17" s="224" t="s">
        <v>150</v>
      </c>
      <c r="E17" s="224"/>
      <c r="F17" s="141"/>
      <c r="G17" s="2">
        <f>財務諸表注記の２!F10</f>
        <v>300000</v>
      </c>
      <c r="H17" s="35"/>
      <c r="I17" s="35"/>
    </row>
    <row r="18" spans="2:9">
      <c r="B18" s="24"/>
      <c r="C18" s="27"/>
      <c r="D18" s="231" t="s">
        <v>46</v>
      </c>
      <c r="E18" s="231"/>
      <c r="F18" s="139"/>
      <c r="G18" s="96"/>
      <c r="H18" s="202">
        <f>G16+G17</f>
        <v>1100000</v>
      </c>
      <c r="I18" s="35"/>
    </row>
    <row r="19" spans="2:9">
      <c r="B19" s="193"/>
      <c r="C19" s="215" t="s">
        <v>179</v>
      </c>
      <c r="D19" s="237" t="s">
        <v>181</v>
      </c>
      <c r="E19" s="237"/>
      <c r="F19" s="209"/>
      <c r="G19" s="194"/>
      <c r="H19" s="155"/>
      <c r="I19" s="155"/>
    </row>
    <row r="20" spans="2:9">
      <c r="B20" s="156"/>
      <c r="C20" s="26"/>
      <c r="D20" s="224" t="s">
        <v>180</v>
      </c>
      <c r="E20" s="224"/>
      <c r="F20" s="209"/>
      <c r="G20" s="2">
        <f>財務諸表注記の２!H11</f>
        <v>1882000</v>
      </c>
      <c r="H20" s="35"/>
      <c r="I20" s="35"/>
    </row>
    <row r="21" spans="2:9">
      <c r="B21" s="24"/>
      <c r="C21" s="27"/>
      <c r="D21" s="231" t="s">
        <v>182</v>
      </c>
      <c r="E21" s="231"/>
      <c r="F21" s="213"/>
      <c r="G21" s="96"/>
      <c r="H21" s="202">
        <f>G20</f>
        <v>1882000</v>
      </c>
      <c r="I21" s="35"/>
    </row>
    <row r="22" spans="2:9">
      <c r="B22" s="24"/>
      <c r="C22" s="26" t="s">
        <v>47</v>
      </c>
      <c r="D22" s="224" t="s">
        <v>48</v>
      </c>
      <c r="E22" s="224"/>
      <c r="F22" s="141"/>
      <c r="G22" s="2"/>
      <c r="H22" s="35"/>
      <c r="I22" s="35"/>
    </row>
    <row r="23" spans="2:9">
      <c r="B23" s="24"/>
      <c r="C23" s="26"/>
      <c r="D23" s="224" t="s">
        <v>136</v>
      </c>
      <c r="E23" s="224"/>
      <c r="F23" s="141"/>
      <c r="G23" s="2">
        <f>財務諸表注記の２!E8</f>
        <v>7421100</v>
      </c>
      <c r="H23" s="35"/>
      <c r="I23" s="35"/>
    </row>
    <row r="24" spans="2:9">
      <c r="B24" s="24"/>
      <c r="C24" s="26"/>
      <c r="D24" s="224" t="s">
        <v>189</v>
      </c>
      <c r="E24" s="224"/>
      <c r="F24" s="141"/>
      <c r="G24" s="2">
        <f>財務諸表注記の２!G8</f>
        <v>1400</v>
      </c>
      <c r="H24" s="35"/>
      <c r="I24" s="35"/>
    </row>
    <row r="25" spans="2:9">
      <c r="B25" s="24"/>
      <c r="C25" s="199"/>
      <c r="D25" s="239" t="s">
        <v>49</v>
      </c>
      <c r="E25" s="239"/>
      <c r="F25" s="200"/>
      <c r="G25" s="201"/>
      <c r="H25" s="202">
        <f>SUM(G23:G24)</f>
        <v>7422500</v>
      </c>
      <c r="I25" s="35"/>
    </row>
    <row r="26" spans="2:9">
      <c r="B26" s="24"/>
      <c r="C26" s="26" t="s">
        <v>50</v>
      </c>
      <c r="D26" s="224" t="s">
        <v>51</v>
      </c>
      <c r="E26" s="224"/>
      <c r="F26" s="141"/>
      <c r="G26" s="2"/>
      <c r="H26" s="35"/>
      <c r="I26" s="35"/>
    </row>
    <row r="27" spans="2:9">
      <c r="B27" s="24"/>
      <c r="C27" s="26"/>
      <c r="D27" s="224" t="s">
        <v>33</v>
      </c>
      <c r="E27" s="224"/>
      <c r="F27" s="141"/>
      <c r="G27" s="2">
        <f>財務諸表注記の２!K13</f>
        <v>256</v>
      </c>
      <c r="H27" s="35"/>
      <c r="I27" s="35"/>
    </row>
    <row r="28" spans="2:9">
      <c r="B28" s="24"/>
      <c r="C28" s="26"/>
      <c r="D28" s="224" t="s">
        <v>52</v>
      </c>
      <c r="E28" s="224"/>
      <c r="F28" s="141"/>
      <c r="G28" s="2">
        <v>0</v>
      </c>
      <c r="H28" s="35"/>
      <c r="I28" s="35"/>
    </row>
    <row r="29" spans="2:9">
      <c r="B29" s="24"/>
      <c r="C29" s="26"/>
      <c r="D29" s="224" t="s">
        <v>53</v>
      </c>
      <c r="E29" s="224"/>
      <c r="F29" s="141"/>
      <c r="G29" s="2">
        <f>財務諸表注記の２!K12</f>
        <v>3000</v>
      </c>
      <c r="H29" s="35"/>
      <c r="I29" s="35"/>
    </row>
    <row r="30" spans="2:9">
      <c r="B30" s="24"/>
      <c r="C30" s="26"/>
      <c r="D30" s="224" t="s">
        <v>54</v>
      </c>
      <c r="E30" s="224"/>
      <c r="F30" s="141"/>
      <c r="G30" s="2"/>
      <c r="H30" s="37">
        <f>SUM(G27:G29)</f>
        <v>3256</v>
      </c>
      <c r="I30" s="45"/>
    </row>
    <row r="31" spans="2:9">
      <c r="B31" s="29" t="s">
        <v>64</v>
      </c>
      <c r="C31" s="30"/>
      <c r="D31" s="31"/>
      <c r="E31" s="31"/>
      <c r="F31" s="31"/>
      <c r="G31" s="98"/>
      <c r="H31" s="50"/>
      <c r="I31" s="50">
        <f>SUM(H8:H30)</f>
        <v>11394005</v>
      </c>
    </row>
    <row r="32" spans="2:9">
      <c r="B32" s="24" t="s">
        <v>65</v>
      </c>
      <c r="C32" s="26"/>
      <c r="D32" s="32"/>
      <c r="E32" s="32"/>
      <c r="F32" s="32"/>
      <c r="G32" s="19"/>
      <c r="H32" s="35"/>
      <c r="I32" s="35"/>
    </row>
    <row r="33" spans="2:9">
      <c r="B33" s="24"/>
      <c r="C33" s="26" t="s">
        <v>100</v>
      </c>
      <c r="D33" s="32"/>
      <c r="E33" s="32"/>
      <c r="F33" s="32"/>
      <c r="G33" s="19"/>
      <c r="H33" s="35"/>
      <c r="I33" s="35"/>
    </row>
    <row r="34" spans="2:9">
      <c r="B34" s="24"/>
      <c r="C34" s="26"/>
      <c r="D34" s="224" t="s">
        <v>66</v>
      </c>
      <c r="E34" s="224"/>
      <c r="F34" s="141"/>
      <c r="G34" s="95"/>
      <c r="H34" s="35"/>
      <c r="I34" s="35"/>
    </row>
    <row r="35" spans="2:9">
      <c r="B35" s="24"/>
      <c r="C35" s="26"/>
      <c r="D35" s="32"/>
      <c r="E35" s="32" t="s">
        <v>116</v>
      </c>
      <c r="F35" s="32"/>
      <c r="G35" s="19">
        <f>財務諸表注記の２!J19</f>
        <v>1941800</v>
      </c>
      <c r="H35" s="35"/>
      <c r="I35" s="35"/>
    </row>
    <row r="36" spans="2:9">
      <c r="B36" s="24"/>
      <c r="C36" s="26"/>
      <c r="D36" s="32"/>
      <c r="E36" s="32" t="s">
        <v>117</v>
      </c>
      <c r="F36" s="32"/>
      <c r="G36" s="19">
        <f>財務諸表注記の２!J20</f>
        <v>0</v>
      </c>
      <c r="H36" s="35"/>
      <c r="I36" s="35"/>
    </row>
    <row r="37" spans="2:9">
      <c r="B37" s="24"/>
      <c r="C37" s="26"/>
      <c r="D37" s="32"/>
      <c r="E37" s="32" t="s">
        <v>12</v>
      </c>
      <c r="F37" s="32"/>
      <c r="G37" s="19">
        <f>財務諸表注記の２!J21</f>
        <v>0</v>
      </c>
      <c r="H37" s="35"/>
      <c r="I37" s="35"/>
    </row>
    <row r="38" spans="2:9">
      <c r="B38" s="24"/>
      <c r="C38" s="26"/>
      <c r="D38" s="32"/>
      <c r="E38" s="32" t="s">
        <v>14</v>
      </c>
      <c r="F38" s="32"/>
      <c r="G38" s="19">
        <f>財務諸表注記の２!J22</f>
        <v>0</v>
      </c>
      <c r="H38" s="35"/>
      <c r="I38" s="35"/>
    </row>
    <row r="39" spans="2:9">
      <c r="B39" s="24"/>
      <c r="C39" s="26"/>
      <c r="D39" s="32"/>
      <c r="E39" s="32" t="s">
        <v>13</v>
      </c>
      <c r="F39" s="32"/>
      <c r="G39" s="19">
        <f>財務諸表注記の２!J23</f>
        <v>310570</v>
      </c>
      <c r="H39" s="35"/>
      <c r="I39" s="35"/>
    </row>
    <row r="40" spans="2:9">
      <c r="B40" s="24"/>
      <c r="C40" s="26"/>
      <c r="D40" s="32"/>
      <c r="E40" s="32" t="s">
        <v>153</v>
      </c>
      <c r="F40" s="32"/>
      <c r="G40" s="19">
        <f>財務諸表注記の２!J24</f>
        <v>0</v>
      </c>
      <c r="H40" s="35"/>
      <c r="I40" s="35"/>
    </row>
    <row r="41" spans="2:9">
      <c r="B41" s="156"/>
      <c r="C41" s="26"/>
      <c r="D41" s="32"/>
      <c r="E41" s="32" t="s">
        <v>145</v>
      </c>
      <c r="F41" s="32"/>
      <c r="G41" s="154">
        <f>財務諸表注記の２!J25</f>
        <v>4447060</v>
      </c>
      <c r="H41" s="155"/>
      <c r="I41" s="155"/>
    </row>
    <row r="42" spans="2:9">
      <c r="B42" s="24"/>
      <c r="C42" s="26"/>
      <c r="D42" s="32"/>
      <c r="E42" s="33" t="s">
        <v>55</v>
      </c>
      <c r="F42" s="33"/>
      <c r="G42" s="99">
        <f>SUM(G35:G41)</f>
        <v>6699430</v>
      </c>
      <c r="H42" s="35"/>
      <c r="I42" s="35"/>
    </row>
    <row r="43" spans="2:9">
      <c r="B43" s="24"/>
      <c r="C43" s="26"/>
      <c r="D43" s="224" t="s">
        <v>67</v>
      </c>
      <c r="E43" s="224"/>
      <c r="F43" s="141"/>
      <c r="G43" s="95"/>
      <c r="H43" s="35"/>
      <c r="I43" s="35"/>
    </row>
    <row r="44" spans="2:9">
      <c r="B44" s="193"/>
      <c r="C44" s="26"/>
      <c r="D44" s="197"/>
      <c r="E44" s="197" t="s">
        <v>139</v>
      </c>
      <c r="F44" s="197"/>
      <c r="G44" s="196">
        <f>財務諸表注記の２!J28</f>
        <v>181194</v>
      </c>
      <c r="H44" s="192"/>
      <c r="I44" s="192"/>
    </row>
    <row r="45" spans="2:9">
      <c r="B45" s="24"/>
      <c r="C45" s="26"/>
      <c r="D45" s="32"/>
      <c r="E45" s="32" t="s">
        <v>120</v>
      </c>
      <c r="F45" s="32"/>
      <c r="G45" s="19">
        <f>財務諸表注記の２!J29</f>
        <v>0</v>
      </c>
      <c r="H45" s="35"/>
      <c r="I45" s="35"/>
    </row>
    <row r="46" spans="2:9">
      <c r="B46" s="24"/>
      <c r="C46" s="26"/>
      <c r="D46" s="32"/>
      <c r="E46" s="32" t="s">
        <v>15</v>
      </c>
      <c r="F46" s="32"/>
      <c r="G46" s="19">
        <f>財務諸表注記の２!J30</f>
        <v>0</v>
      </c>
      <c r="H46" s="35"/>
      <c r="I46" s="35"/>
    </row>
    <row r="47" spans="2:9">
      <c r="B47" s="24"/>
      <c r="C47" s="26"/>
      <c r="D47" s="32"/>
      <c r="E47" s="32" t="s">
        <v>16</v>
      </c>
      <c r="F47" s="32"/>
      <c r="G47" s="19">
        <f>財務諸表注記の２!J31</f>
        <v>15000</v>
      </c>
      <c r="H47" s="35"/>
      <c r="I47" s="35"/>
    </row>
    <row r="48" spans="2:9">
      <c r="B48" s="24"/>
      <c r="C48" s="26"/>
      <c r="D48" s="32"/>
      <c r="E48" s="32" t="s">
        <v>17</v>
      </c>
      <c r="F48" s="32"/>
      <c r="G48" s="19">
        <f>財務諸表注記の２!J32</f>
        <v>4500</v>
      </c>
      <c r="H48" s="35"/>
      <c r="I48" s="35"/>
    </row>
    <row r="49" spans="2:9">
      <c r="B49" s="24"/>
      <c r="C49" s="26"/>
      <c r="D49" s="32"/>
      <c r="E49" s="32" t="s">
        <v>121</v>
      </c>
      <c r="F49" s="32"/>
      <c r="G49" s="19">
        <f>財務諸表注記の２!J33</f>
        <v>405137</v>
      </c>
      <c r="H49" s="35"/>
      <c r="I49" s="35"/>
    </row>
    <row r="50" spans="2:9">
      <c r="B50" s="24"/>
      <c r="C50" s="26"/>
      <c r="D50" s="32"/>
      <c r="E50" s="32" t="s">
        <v>38</v>
      </c>
      <c r="F50" s="32"/>
      <c r="G50" s="19">
        <f>財務諸表注記の２!J34</f>
        <v>381720</v>
      </c>
      <c r="H50" s="35"/>
      <c r="I50" s="35"/>
    </row>
    <row r="51" spans="2:9">
      <c r="B51" s="24"/>
      <c r="C51" s="26"/>
      <c r="D51" s="32"/>
      <c r="E51" s="32" t="s">
        <v>18</v>
      </c>
      <c r="F51" s="32"/>
      <c r="G51" s="19">
        <f>財務諸表注記の２!J35</f>
        <v>285086</v>
      </c>
      <c r="H51" s="35"/>
      <c r="I51" s="35"/>
    </row>
    <row r="52" spans="2:9">
      <c r="B52" s="24"/>
      <c r="C52" s="26"/>
      <c r="D52" s="32"/>
      <c r="E52" s="32" t="s">
        <v>122</v>
      </c>
      <c r="F52" s="32"/>
      <c r="G52" s="19">
        <f>財務諸表注記の２!J36</f>
        <v>4500</v>
      </c>
      <c r="H52" s="35"/>
      <c r="I52" s="35"/>
    </row>
    <row r="53" spans="2:9">
      <c r="B53" s="24"/>
      <c r="C53" s="26"/>
      <c r="D53" s="32"/>
      <c r="E53" s="32" t="s">
        <v>123</v>
      </c>
      <c r="F53" s="32"/>
      <c r="G53" s="19">
        <f>財務諸表注記の２!J37</f>
        <v>0</v>
      </c>
      <c r="H53" s="35"/>
      <c r="I53" s="35"/>
    </row>
    <row r="54" spans="2:9">
      <c r="B54" s="24"/>
      <c r="C54" s="26"/>
      <c r="D54" s="32"/>
      <c r="E54" s="32" t="s">
        <v>124</v>
      </c>
      <c r="F54" s="32"/>
      <c r="G54" s="19">
        <f>財務諸表注記の２!J38</f>
        <v>374356</v>
      </c>
      <c r="H54" s="35"/>
      <c r="I54" s="35"/>
    </row>
    <row r="55" spans="2:9">
      <c r="B55" s="24"/>
      <c r="C55" s="26"/>
      <c r="D55" s="32"/>
      <c r="E55" s="32" t="s">
        <v>19</v>
      </c>
      <c r="F55" s="32"/>
      <c r="G55" s="19">
        <f>財務諸表注記の２!J39</f>
        <v>87479</v>
      </c>
      <c r="H55" s="35"/>
      <c r="I55" s="35"/>
    </row>
    <row r="56" spans="2:9">
      <c r="B56" s="24"/>
      <c r="C56" s="26"/>
      <c r="D56" s="32"/>
      <c r="E56" s="32" t="s">
        <v>20</v>
      </c>
      <c r="F56" s="32"/>
      <c r="G56" s="19">
        <f>財務諸表注記の２!J40</f>
        <v>42016</v>
      </c>
      <c r="H56" s="35"/>
      <c r="I56" s="35"/>
    </row>
    <row r="57" spans="2:9">
      <c r="B57" s="24"/>
      <c r="C57" s="26"/>
      <c r="D57" s="32"/>
      <c r="E57" s="32" t="s">
        <v>21</v>
      </c>
      <c r="F57" s="32"/>
      <c r="G57" s="19">
        <f>財務諸表注記の２!J41</f>
        <v>0</v>
      </c>
      <c r="H57" s="35"/>
      <c r="I57" s="35"/>
    </row>
    <row r="58" spans="2:9">
      <c r="B58" s="24"/>
      <c r="C58" s="26"/>
      <c r="D58" s="32"/>
      <c r="E58" s="32" t="s">
        <v>22</v>
      </c>
      <c r="F58" s="32"/>
      <c r="G58" s="19">
        <f>財務諸表注記の２!J42</f>
        <v>54626</v>
      </c>
      <c r="H58" s="35"/>
      <c r="I58" s="35"/>
    </row>
    <row r="59" spans="2:9">
      <c r="B59" s="24"/>
      <c r="C59" s="26"/>
      <c r="D59" s="32"/>
      <c r="E59" s="32" t="s">
        <v>23</v>
      </c>
      <c r="F59" s="32"/>
      <c r="G59" s="19">
        <f>財務諸表注記の２!J43</f>
        <v>24820</v>
      </c>
      <c r="H59" s="35"/>
      <c r="I59" s="35"/>
    </row>
    <row r="60" spans="2:9">
      <c r="B60" s="24"/>
      <c r="C60" s="26"/>
      <c r="D60" s="32"/>
      <c r="E60" s="32" t="s">
        <v>24</v>
      </c>
      <c r="F60" s="32"/>
      <c r="G60" s="19">
        <f>財務諸表注記の２!J44</f>
        <v>0</v>
      </c>
      <c r="H60" s="35"/>
      <c r="I60" s="35"/>
    </row>
    <row r="61" spans="2:9">
      <c r="B61" s="24"/>
      <c r="C61" s="26"/>
      <c r="D61" s="32"/>
      <c r="E61" s="32" t="s">
        <v>25</v>
      </c>
      <c r="F61" s="32"/>
      <c r="G61" s="19">
        <f>財務諸表注記の２!J45</f>
        <v>7286</v>
      </c>
      <c r="H61" s="35"/>
      <c r="I61" s="35"/>
    </row>
    <row r="62" spans="2:9">
      <c r="B62" s="24"/>
      <c r="C62" s="26"/>
      <c r="D62" s="32"/>
      <c r="E62" s="32" t="s">
        <v>26</v>
      </c>
      <c r="F62" s="32"/>
      <c r="G62" s="19">
        <f>財務諸表注記の２!J46</f>
        <v>0</v>
      </c>
      <c r="H62" s="35"/>
      <c r="I62" s="35"/>
    </row>
    <row r="63" spans="2:9">
      <c r="B63" s="24"/>
      <c r="C63" s="26"/>
      <c r="D63" s="32"/>
      <c r="E63" s="32" t="s">
        <v>31</v>
      </c>
      <c r="F63" s="32"/>
      <c r="G63" s="19">
        <f>財務諸表注記の２!J47</f>
        <v>1211760</v>
      </c>
      <c r="H63" s="35"/>
      <c r="I63" s="35"/>
    </row>
    <row r="64" spans="2:9">
      <c r="B64" s="24"/>
      <c r="C64" s="26"/>
      <c r="D64" s="32"/>
      <c r="E64" s="32" t="s">
        <v>125</v>
      </c>
      <c r="F64" s="32"/>
      <c r="G64" s="19">
        <f>財務諸表注記の２!J48</f>
        <v>0</v>
      </c>
      <c r="H64" s="35"/>
      <c r="I64" s="35"/>
    </row>
    <row r="65" spans="2:12">
      <c r="B65" s="24"/>
      <c r="C65" s="26"/>
      <c r="D65" s="32"/>
      <c r="E65" s="32" t="s">
        <v>27</v>
      </c>
      <c r="F65" s="32"/>
      <c r="G65" s="19">
        <f>財務諸表注記の２!J49</f>
        <v>143842</v>
      </c>
      <c r="H65" s="35"/>
      <c r="I65" s="35"/>
    </row>
    <row r="66" spans="2:12">
      <c r="B66" s="24"/>
      <c r="C66" s="26"/>
      <c r="D66" s="32"/>
      <c r="E66" s="32" t="s">
        <v>28</v>
      </c>
      <c r="F66" s="32"/>
      <c r="G66" s="19">
        <f>財務諸表注記の２!J50</f>
        <v>76557</v>
      </c>
      <c r="H66" s="35"/>
      <c r="I66" s="35"/>
    </row>
    <row r="67" spans="2:12">
      <c r="B67" s="24"/>
      <c r="C67" s="26"/>
      <c r="D67" s="32"/>
      <c r="E67" s="32" t="s">
        <v>32</v>
      </c>
      <c r="F67" s="32"/>
      <c r="G67" s="19">
        <f>財務諸表注記の２!J51</f>
        <v>37675</v>
      </c>
      <c r="H67" s="35"/>
      <c r="I67" s="35"/>
    </row>
    <row r="68" spans="2:12">
      <c r="B68" s="24"/>
      <c r="C68" s="26"/>
      <c r="D68" s="32"/>
      <c r="E68" s="32" t="s">
        <v>126</v>
      </c>
      <c r="F68" s="32"/>
      <c r="G68" s="19">
        <f>財務諸表注記の２!J52</f>
        <v>241200</v>
      </c>
      <c r="H68" s="35"/>
      <c r="I68" s="35"/>
    </row>
    <row r="69" spans="2:12">
      <c r="B69" s="24"/>
      <c r="C69" s="26"/>
      <c r="D69" s="32"/>
      <c r="E69" s="32" t="s">
        <v>29</v>
      </c>
      <c r="F69" s="32"/>
      <c r="G69" s="19">
        <f>財務諸表注記の２!J53</f>
        <v>0</v>
      </c>
      <c r="H69" s="35"/>
      <c r="I69" s="35"/>
    </row>
    <row r="70" spans="2:12">
      <c r="B70" s="24"/>
      <c r="C70" s="26"/>
      <c r="D70" s="32"/>
      <c r="E70" s="32" t="s">
        <v>127</v>
      </c>
      <c r="F70" s="32"/>
      <c r="G70" s="19">
        <f>財務諸表注記の２!J54</f>
        <v>0</v>
      </c>
      <c r="H70" s="35"/>
      <c r="I70" s="35"/>
    </row>
    <row r="71" spans="2:12">
      <c r="B71" s="24"/>
      <c r="C71" s="26"/>
      <c r="D71" s="32"/>
      <c r="E71" s="32" t="s">
        <v>30</v>
      </c>
      <c r="F71" s="32"/>
      <c r="G71" s="19">
        <f>財務諸表注記の２!J55</f>
        <v>274862</v>
      </c>
      <c r="H71" s="35"/>
      <c r="I71" s="35"/>
    </row>
    <row r="72" spans="2:12">
      <c r="B72" s="24"/>
      <c r="C72" s="26"/>
      <c r="D72" s="32"/>
      <c r="E72" s="32" t="s">
        <v>128</v>
      </c>
      <c r="F72" s="32"/>
      <c r="G72" s="19">
        <f>財務諸表注記の２!J56</f>
        <v>0</v>
      </c>
      <c r="H72" s="35"/>
      <c r="I72" s="35"/>
    </row>
    <row r="73" spans="2:12">
      <c r="B73" s="24"/>
      <c r="C73" s="26"/>
      <c r="D73" s="32"/>
      <c r="E73" s="32" t="s">
        <v>129</v>
      </c>
      <c r="F73" s="32"/>
      <c r="G73" s="19">
        <f>財務諸表注記の２!J57</f>
        <v>0</v>
      </c>
      <c r="H73" s="35"/>
      <c r="I73" s="35"/>
    </row>
    <row r="74" spans="2:12">
      <c r="B74" s="24"/>
      <c r="C74" s="26"/>
      <c r="D74" s="32"/>
      <c r="E74" s="33" t="s">
        <v>56</v>
      </c>
      <c r="F74" s="36"/>
      <c r="G74" s="99">
        <f>SUM(G44:G73)</f>
        <v>3853616</v>
      </c>
      <c r="H74" s="35"/>
      <c r="I74" s="35"/>
    </row>
    <row r="75" spans="2:12">
      <c r="B75" s="5"/>
      <c r="C75" s="7"/>
      <c r="D75" s="238" t="s">
        <v>101</v>
      </c>
      <c r="E75" s="238"/>
      <c r="F75" s="143"/>
      <c r="G75" s="100"/>
      <c r="H75" s="37">
        <f>G42+G74</f>
        <v>10553046</v>
      </c>
      <c r="I75" s="35"/>
    </row>
    <row r="76" spans="2:12">
      <c r="B76" s="5"/>
      <c r="C76" s="26" t="s">
        <v>137</v>
      </c>
      <c r="D76" s="32"/>
      <c r="E76" s="32"/>
      <c r="F76" s="32"/>
      <c r="G76" s="19"/>
      <c r="H76" s="35"/>
      <c r="I76" s="35"/>
    </row>
    <row r="77" spans="2:12">
      <c r="B77" s="5"/>
      <c r="C77" s="26"/>
      <c r="D77" s="224" t="s">
        <v>66</v>
      </c>
      <c r="E77" s="224"/>
      <c r="F77" s="141"/>
      <c r="G77" s="95"/>
      <c r="H77" s="35"/>
      <c r="I77" s="35"/>
    </row>
    <row r="78" spans="2:12">
      <c r="B78" s="5"/>
      <c r="C78" s="26"/>
      <c r="D78" s="32"/>
      <c r="E78" s="32" t="s">
        <v>114</v>
      </c>
      <c r="F78" s="32"/>
      <c r="G78" s="19">
        <f>財務諸表注記の２!K17</f>
        <v>0</v>
      </c>
      <c r="H78" s="35"/>
      <c r="I78" s="35"/>
      <c r="J78" s="34"/>
      <c r="K78" s="34"/>
      <c r="L78" s="34"/>
    </row>
    <row r="79" spans="2:12">
      <c r="B79" s="5"/>
      <c r="C79" s="26"/>
      <c r="D79" s="32"/>
      <c r="E79" s="32" t="s">
        <v>115</v>
      </c>
      <c r="F79" s="32"/>
      <c r="G79" s="19">
        <f>財務諸表注記の２!K18</f>
        <v>0</v>
      </c>
      <c r="H79" s="35"/>
      <c r="I79" s="35"/>
      <c r="J79" s="34"/>
      <c r="K79" s="34"/>
      <c r="L79" s="34"/>
    </row>
    <row r="80" spans="2:12">
      <c r="B80" s="5"/>
      <c r="C80" s="26"/>
      <c r="D80" s="32"/>
      <c r="E80" s="32" t="s">
        <v>116</v>
      </c>
      <c r="F80" s="32"/>
      <c r="G80" s="19">
        <f>財務諸表注記の２!K19</f>
        <v>88000</v>
      </c>
      <c r="H80" s="35"/>
      <c r="I80" s="35"/>
      <c r="J80" s="34"/>
      <c r="K80" s="34"/>
      <c r="L80" s="34"/>
    </row>
    <row r="81" spans="2:12">
      <c r="B81" s="5"/>
      <c r="C81" s="26"/>
      <c r="D81" s="32"/>
      <c r="E81" s="32" t="s">
        <v>117</v>
      </c>
      <c r="F81" s="32"/>
      <c r="G81" s="19">
        <f>財務諸表注記の２!K20</f>
        <v>0</v>
      </c>
      <c r="H81" s="35"/>
      <c r="I81" s="35"/>
      <c r="J81" s="34"/>
      <c r="K81" s="34"/>
      <c r="L81" s="34"/>
    </row>
    <row r="82" spans="2:12">
      <c r="B82" s="5"/>
      <c r="C82" s="26"/>
      <c r="D82" s="32"/>
      <c r="E82" s="32" t="s">
        <v>12</v>
      </c>
      <c r="F82" s="32"/>
      <c r="G82" s="19">
        <f>財務諸表注記の２!K21</f>
        <v>0</v>
      </c>
      <c r="H82" s="35"/>
      <c r="I82" s="35"/>
      <c r="J82" s="34"/>
      <c r="K82" s="34"/>
      <c r="L82" s="34"/>
    </row>
    <row r="83" spans="2:12">
      <c r="B83" s="5"/>
      <c r="C83" s="26"/>
      <c r="D83" s="32"/>
      <c r="E83" s="32" t="s">
        <v>14</v>
      </c>
      <c r="F83" s="32"/>
      <c r="G83" s="19">
        <f>財務諸表注記の２!K22</f>
        <v>0</v>
      </c>
      <c r="H83" s="35"/>
      <c r="I83" s="35"/>
      <c r="J83" s="34"/>
      <c r="K83" s="34"/>
      <c r="L83" s="34"/>
    </row>
    <row r="84" spans="2:12">
      <c r="B84" s="5"/>
      <c r="C84" s="26"/>
      <c r="D84" s="32"/>
      <c r="E84" s="32" t="s">
        <v>13</v>
      </c>
      <c r="F84" s="32"/>
      <c r="G84" s="19">
        <f>財務諸表注記の２!K23</f>
        <v>8568</v>
      </c>
      <c r="H84" s="35"/>
      <c r="I84" s="35"/>
      <c r="J84" s="34"/>
      <c r="K84" s="34"/>
      <c r="L84" s="34"/>
    </row>
    <row r="85" spans="2:12">
      <c r="B85" s="5"/>
      <c r="C85" s="26"/>
      <c r="D85" s="32"/>
      <c r="E85" s="32" t="s">
        <v>152</v>
      </c>
      <c r="F85" s="32"/>
      <c r="G85" s="19">
        <f>財務諸表注記の２!K24</f>
        <v>0</v>
      </c>
      <c r="H85" s="35"/>
      <c r="I85" s="35"/>
      <c r="J85" s="34"/>
      <c r="K85" s="34"/>
      <c r="L85" s="34"/>
    </row>
    <row r="86" spans="2:12">
      <c r="B86" s="5"/>
      <c r="C86" s="26"/>
      <c r="D86" s="32"/>
      <c r="E86" s="33" t="s">
        <v>55</v>
      </c>
      <c r="F86" s="33"/>
      <c r="G86" s="99">
        <f>SUM(G78:G85)</f>
        <v>96568</v>
      </c>
      <c r="H86" s="35"/>
      <c r="I86" s="35"/>
      <c r="J86" s="34"/>
      <c r="K86" s="34"/>
      <c r="L86" s="34"/>
    </row>
    <row r="87" spans="2:12">
      <c r="B87" s="5"/>
      <c r="C87" s="26"/>
      <c r="D87" s="224" t="s">
        <v>67</v>
      </c>
      <c r="E87" s="224"/>
      <c r="F87" s="141"/>
      <c r="G87" s="95"/>
      <c r="H87" s="35"/>
      <c r="I87" s="35"/>
      <c r="J87" s="34"/>
      <c r="K87" s="34"/>
      <c r="L87" s="34"/>
    </row>
    <row r="88" spans="2:12">
      <c r="B88" s="191"/>
      <c r="C88" s="26"/>
      <c r="D88" s="189"/>
      <c r="E88" s="189" t="s">
        <v>162</v>
      </c>
      <c r="F88" s="189"/>
      <c r="G88" s="196">
        <f>財務諸表注記の２!K28</f>
        <v>20133</v>
      </c>
      <c r="H88" s="192"/>
      <c r="I88" s="192"/>
      <c r="J88" s="34"/>
      <c r="K88" s="34"/>
      <c r="L88" s="34"/>
    </row>
    <row r="89" spans="2:12">
      <c r="B89" s="5"/>
      <c r="C89" s="26"/>
      <c r="D89" s="32"/>
      <c r="E89" s="32" t="s">
        <v>120</v>
      </c>
      <c r="F89" s="32"/>
      <c r="G89" s="19">
        <f>財務諸表注記の２!K29</f>
        <v>1080</v>
      </c>
      <c r="H89" s="35"/>
      <c r="I89" s="35"/>
      <c r="J89" s="34"/>
      <c r="K89" s="34"/>
      <c r="L89" s="34"/>
    </row>
    <row r="90" spans="2:12">
      <c r="B90" s="5"/>
      <c r="C90" s="26"/>
      <c r="D90" s="32"/>
      <c r="E90" s="32" t="s">
        <v>15</v>
      </c>
      <c r="F90" s="32"/>
      <c r="G90" s="19">
        <f>財務諸表注記の２!K30</f>
        <v>3240</v>
      </c>
      <c r="H90" s="35"/>
      <c r="I90" s="35"/>
      <c r="J90" s="34"/>
      <c r="K90" s="34"/>
      <c r="L90" s="34"/>
    </row>
    <row r="91" spans="2:12">
      <c r="B91" s="5"/>
      <c r="C91" s="26"/>
      <c r="D91" s="32"/>
      <c r="E91" s="32" t="s">
        <v>16</v>
      </c>
      <c r="F91" s="32"/>
      <c r="G91" s="19">
        <f>財務諸表注記の２!K31</f>
        <v>25000</v>
      </c>
      <c r="H91" s="35"/>
      <c r="I91" s="35"/>
      <c r="J91" s="34"/>
      <c r="K91" s="34"/>
      <c r="L91" s="34"/>
    </row>
    <row r="92" spans="2:12">
      <c r="B92" s="5"/>
      <c r="C92" s="26"/>
      <c r="D92" s="32"/>
      <c r="E92" s="32" t="s">
        <v>17</v>
      </c>
      <c r="F92" s="32"/>
      <c r="G92" s="19">
        <f>財務諸表注記の２!K32</f>
        <v>2580</v>
      </c>
      <c r="H92" s="35"/>
      <c r="I92" s="35"/>
      <c r="J92" s="34"/>
      <c r="K92" s="34"/>
      <c r="L92" s="34"/>
    </row>
    <row r="93" spans="2:12">
      <c r="B93" s="5"/>
      <c r="C93" s="26"/>
      <c r="D93" s="32"/>
      <c r="E93" s="32" t="s">
        <v>121</v>
      </c>
      <c r="F93" s="32"/>
      <c r="G93" s="19">
        <f>財務諸表注記の２!K33</f>
        <v>0</v>
      </c>
      <c r="H93" s="35"/>
      <c r="I93" s="35"/>
      <c r="J93" s="34"/>
      <c r="K93" s="34"/>
      <c r="L93" s="34"/>
    </row>
    <row r="94" spans="2:12">
      <c r="B94" s="5"/>
      <c r="C94" s="26"/>
      <c r="D94" s="32"/>
      <c r="E94" s="32" t="s">
        <v>38</v>
      </c>
      <c r="F94" s="32"/>
      <c r="G94" s="19">
        <f>財務諸表注記の２!K34</f>
        <v>158624</v>
      </c>
      <c r="H94" s="35"/>
      <c r="I94" s="35"/>
      <c r="J94" s="34"/>
      <c r="K94" s="34"/>
      <c r="L94" s="34"/>
    </row>
    <row r="95" spans="2:12">
      <c r="B95" s="5"/>
      <c r="C95" s="26"/>
      <c r="D95" s="32"/>
      <c r="E95" s="32" t="s">
        <v>18</v>
      </c>
      <c r="F95" s="32"/>
      <c r="G95" s="19">
        <f>財務諸表注記の２!K35</f>
        <v>28400</v>
      </c>
      <c r="H95" s="35"/>
      <c r="I95" s="35"/>
      <c r="J95" s="34"/>
      <c r="K95" s="34"/>
      <c r="L95" s="34"/>
    </row>
    <row r="96" spans="2:12">
      <c r="B96" s="5"/>
      <c r="C96" s="26"/>
      <c r="D96" s="32"/>
      <c r="E96" s="32" t="s">
        <v>122</v>
      </c>
      <c r="F96" s="32"/>
      <c r="G96" s="19">
        <f>財務諸表注記の２!K36</f>
        <v>12500</v>
      </c>
      <c r="H96" s="35"/>
      <c r="I96" s="35"/>
      <c r="J96" s="34"/>
      <c r="K96" s="34"/>
      <c r="L96" s="34"/>
    </row>
    <row r="97" spans="2:12">
      <c r="B97" s="5"/>
      <c r="C97" s="26"/>
      <c r="D97" s="32"/>
      <c r="E97" s="32" t="s">
        <v>123</v>
      </c>
      <c r="F97" s="32"/>
      <c r="G97" s="19">
        <f>財務諸表注記の２!K37</f>
        <v>0</v>
      </c>
      <c r="H97" s="35"/>
      <c r="I97" s="35"/>
      <c r="J97" s="34"/>
      <c r="K97" s="34"/>
      <c r="L97" s="34"/>
    </row>
    <row r="98" spans="2:12">
      <c r="B98" s="5"/>
      <c r="C98" s="26"/>
      <c r="D98" s="32"/>
      <c r="E98" s="32" t="s">
        <v>124</v>
      </c>
      <c r="F98" s="32"/>
      <c r="G98" s="19">
        <f>財務諸表注記の２!K38</f>
        <v>370</v>
      </c>
      <c r="H98" s="35"/>
      <c r="I98" s="35"/>
      <c r="J98" s="34"/>
      <c r="K98" s="34"/>
      <c r="L98" s="34"/>
    </row>
    <row r="99" spans="2:12">
      <c r="B99" s="5"/>
      <c r="C99" s="26"/>
      <c r="D99" s="32"/>
      <c r="E99" s="32" t="s">
        <v>19</v>
      </c>
      <c r="F99" s="32"/>
      <c r="G99" s="19">
        <f>財務諸表注記の２!K39</f>
        <v>12971</v>
      </c>
      <c r="H99" s="35"/>
      <c r="I99" s="35"/>
      <c r="J99" s="34"/>
      <c r="K99" s="34"/>
      <c r="L99" s="34"/>
    </row>
    <row r="100" spans="2:12">
      <c r="B100" s="5"/>
      <c r="C100" s="26"/>
      <c r="D100" s="32"/>
      <c r="E100" s="32" t="s">
        <v>20</v>
      </c>
      <c r="F100" s="32"/>
      <c r="G100" s="19">
        <f>財務諸表注記の２!K40</f>
        <v>41259</v>
      </c>
      <c r="H100" s="35"/>
      <c r="I100" s="35"/>
      <c r="J100" s="34"/>
      <c r="K100" s="34"/>
      <c r="L100" s="34"/>
    </row>
    <row r="101" spans="2:12">
      <c r="B101" s="5"/>
      <c r="C101" s="26"/>
      <c r="D101" s="32"/>
      <c r="E101" s="32" t="s">
        <v>21</v>
      </c>
      <c r="F101" s="32"/>
      <c r="G101" s="19">
        <f>財務諸表注記の２!K41</f>
        <v>0</v>
      </c>
      <c r="H101" s="35"/>
      <c r="I101" s="35"/>
      <c r="J101" s="34"/>
      <c r="K101" s="34"/>
      <c r="L101" s="34"/>
    </row>
    <row r="102" spans="2:12">
      <c r="B102" s="5"/>
      <c r="C102" s="26"/>
      <c r="D102" s="32"/>
      <c r="E102" s="32" t="s">
        <v>22</v>
      </c>
      <c r="F102" s="32"/>
      <c r="G102" s="19">
        <f>財務諸表注記の２!K42</f>
        <v>3798</v>
      </c>
      <c r="H102" s="35"/>
      <c r="I102" s="35"/>
      <c r="J102" s="34"/>
      <c r="K102" s="34"/>
      <c r="L102" s="34"/>
    </row>
    <row r="103" spans="2:12">
      <c r="B103" s="5"/>
      <c r="C103" s="26"/>
      <c r="D103" s="32"/>
      <c r="E103" s="32" t="s">
        <v>23</v>
      </c>
      <c r="F103" s="32"/>
      <c r="G103" s="19">
        <f>財務諸表注記の２!K43</f>
        <v>214</v>
      </c>
      <c r="H103" s="35"/>
      <c r="I103" s="35"/>
      <c r="J103" s="34"/>
      <c r="K103" s="34"/>
      <c r="L103" s="34"/>
    </row>
    <row r="104" spans="2:12">
      <c r="B104" s="5"/>
      <c r="C104" s="26"/>
      <c r="D104" s="32"/>
      <c r="E104" s="32" t="s">
        <v>24</v>
      </c>
      <c r="F104" s="32"/>
      <c r="G104" s="19">
        <f>財務諸表注記の２!K44</f>
        <v>0</v>
      </c>
      <c r="H104" s="35"/>
      <c r="I104" s="35"/>
      <c r="J104" s="34"/>
      <c r="K104" s="34"/>
      <c r="L104" s="34"/>
    </row>
    <row r="105" spans="2:12">
      <c r="B105" s="5"/>
      <c r="C105" s="26"/>
      <c r="D105" s="32"/>
      <c r="E105" s="32" t="s">
        <v>25</v>
      </c>
      <c r="F105" s="32"/>
      <c r="G105" s="19">
        <f>財務諸表注記の２!K45</f>
        <v>781</v>
      </c>
      <c r="H105" s="35"/>
      <c r="I105" s="35"/>
      <c r="J105" s="34"/>
      <c r="K105" s="34"/>
      <c r="L105" s="34"/>
    </row>
    <row r="106" spans="2:12">
      <c r="B106" s="5"/>
      <c r="C106" s="26"/>
      <c r="D106" s="32"/>
      <c r="E106" s="32" t="s">
        <v>26</v>
      </c>
      <c r="F106" s="32"/>
      <c r="G106" s="19">
        <f>財務諸表注記の２!K46</f>
        <v>0</v>
      </c>
      <c r="H106" s="35"/>
      <c r="I106" s="35"/>
      <c r="J106" s="34"/>
      <c r="K106" s="34"/>
      <c r="L106" s="34"/>
    </row>
    <row r="107" spans="2:12">
      <c r="B107" s="5"/>
      <c r="C107" s="26"/>
      <c r="D107" s="32"/>
      <c r="E107" s="32" t="s">
        <v>31</v>
      </c>
      <c r="F107" s="32"/>
      <c r="G107" s="19">
        <f>財務諸表注記の２!K47</f>
        <v>84240</v>
      </c>
      <c r="H107" s="35"/>
      <c r="I107" s="35"/>
      <c r="J107" s="34"/>
      <c r="K107" s="34"/>
      <c r="L107" s="34"/>
    </row>
    <row r="108" spans="2:12">
      <c r="B108" s="5"/>
      <c r="C108" s="26"/>
      <c r="D108" s="32"/>
      <c r="E108" s="32" t="s">
        <v>125</v>
      </c>
      <c r="F108" s="32"/>
      <c r="G108" s="19">
        <f>財務諸表注記の２!K48</f>
        <v>0</v>
      </c>
      <c r="H108" s="35"/>
      <c r="I108" s="35"/>
      <c r="J108" s="34"/>
      <c r="K108" s="34"/>
      <c r="L108" s="34"/>
    </row>
    <row r="109" spans="2:12">
      <c r="B109" s="5"/>
      <c r="C109" s="26"/>
      <c r="D109" s="32"/>
      <c r="E109" s="32" t="s">
        <v>27</v>
      </c>
      <c r="F109" s="32"/>
      <c r="G109" s="19">
        <f>財務諸表注記の２!K49</f>
        <v>10000</v>
      </c>
      <c r="H109" s="35"/>
      <c r="I109" s="35"/>
      <c r="J109" s="34"/>
      <c r="K109" s="34"/>
      <c r="L109" s="34"/>
    </row>
    <row r="110" spans="2:12">
      <c r="B110" s="5"/>
      <c r="C110" s="26"/>
      <c r="D110" s="32"/>
      <c r="E110" s="32" t="s">
        <v>28</v>
      </c>
      <c r="F110" s="32"/>
      <c r="G110" s="19">
        <f>財務諸表注記の２!K50</f>
        <v>8507</v>
      </c>
      <c r="H110" s="35"/>
      <c r="I110" s="35"/>
      <c r="J110" s="34"/>
      <c r="K110" s="34"/>
      <c r="L110" s="34"/>
    </row>
    <row r="111" spans="2:12">
      <c r="B111" s="5"/>
      <c r="C111" s="26"/>
      <c r="D111" s="32"/>
      <c r="E111" s="32" t="s">
        <v>32</v>
      </c>
      <c r="F111" s="32"/>
      <c r="G111" s="19">
        <f>財務諸表注記の２!K51</f>
        <v>725</v>
      </c>
      <c r="H111" s="35"/>
      <c r="I111" s="35"/>
      <c r="J111" s="34"/>
      <c r="K111" s="34"/>
      <c r="L111" s="34"/>
    </row>
    <row r="112" spans="2:12">
      <c r="B112" s="5"/>
      <c r="C112" s="26"/>
      <c r="D112" s="32"/>
      <c r="E112" s="32" t="s">
        <v>126</v>
      </c>
      <c r="F112" s="32"/>
      <c r="G112" s="19">
        <f>財務諸表注記の２!K52</f>
        <v>10800</v>
      </c>
      <c r="H112" s="35"/>
      <c r="I112" s="35"/>
      <c r="J112" s="34"/>
      <c r="K112" s="34"/>
      <c r="L112" s="34"/>
    </row>
    <row r="113" spans="2:12">
      <c r="B113" s="5"/>
      <c r="C113" s="26"/>
      <c r="D113" s="32"/>
      <c r="E113" s="32" t="s">
        <v>29</v>
      </c>
      <c r="F113" s="32"/>
      <c r="G113" s="19">
        <f>財務諸表注記の２!K53</f>
        <v>70200</v>
      </c>
      <c r="H113" s="35"/>
      <c r="I113" s="35"/>
      <c r="J113" s="34"/>
      <c r="K113" s="34"/>
      <c r="L113" s="34"/>
    </row>
    <row r="114" spans="2:12">
      <c r="B114" s="5"/>
      <c r="C114" s="26"/>
      <c r="D114" s="32"/>
      <c r="E114" s="32" t="s">
        <v>127</v>
      </c>
      <c r="F114" s="32"/>
      <c r="G114" s="19">
        <f>財務諸表注記の２!K54</f>
        <v>0</v>
      </c>
      <c r="H114" s="35"/>
      <c r="I114" s="35"/>
      <c r="J114" s="34"/>
      <c r="K114" s="34"/>
      <c r="L114" s="34"/>
    </row>
    <row r="115" spans="2:12">
      <c r="B115" s="5"/>
      <c r="C115" s="26"/>
      <c r="D115" s="32"/>
      <c r="E115" s="32" t="s">
        <v>30</v>
      </c>
      <c r="F115" s="32"/>
      <c r="G115" s="19">
        <f>財務諸表注記の２!K55</f>
        <v>31341</v>
      </c>
      <c r="H115" s="35"/>
      <c r="I115" s="35"/>
      <c r="J115" s="34"/>
      <c r="K115" s="34"/>
      <c r="L115" s="34"/>
    </row>
    <row r="116" spans="2:12">
      <c r="B116" s="5"/>
      <c r="C116" s="26"/>
      <c r="D116" s="32"/>
      <c r="E116" s="32" t="s">
        <v>128</v>
      </c>
      <c r="F116" s="32"/>
      <c r="G116" s="19">
        <f>財務諸表注記の２!K56</f>
        <v>0</v>
      </c>
      <c r="H116" s="35"/>
      <c r="I116" s="35"/>
      <c r="J116" s="34"/>
      <c r="K116" s="34"/>
      <c r="L116" s="34"/>
    </row>
    <row r="117" spans="2:12">
      <c r="B117" s="5"/>
      <c r="C117" s="26"/>
      <c r="D117" s="32"/>
      <c r="E117" s="32" t="s">
        <v>129</v>
      </c>
      <c r="F117" s="32"/>
      <c r="G117" s="19">
        <f>財務諸表注記の２!K57</f>
        <v>0</v>
      </c>
      <c r="H117" s="35"/>
      <c r="I117" s="35"/>
      <c r="J117" s="34"/>
      <c r="K117" s="34"/>
      <c r="L117" s="34"/>
    </row>
    <row r="118" spans="2:12">
      <c r="B118" s="5"/>
      <c r="C118" s="26"/>
      <c r="D118" s="32"/>
      <c r="E118" s="33" t="s">
        <v>56</v>
      </c>
      <c r="F118" s="36"/>
      <c r="G118" s="99">
        <f>SUM(G88:G117)</f>
        <v>526763</v>
      </c>
      <c r="H118" s="35"/>
      <c r="I118" s="35"/>
      <c r="J118" s="34"/>
      <c r="K118" s="34"/>
      <c r="L118" s="34"/>
    </row>
    <row r="119" spans="2:12">
      <c r="B119" s="5"/>
      <c r="C119" s="7"/>
      <c r="D119" s="238" t="s">
        <v>102</v>
      </c>
      <c r="E119" s="238"/>
      <c r="F119" s="143"/>
      <c r="G119" s="100"/>
      <c r="H119" s="37">
        <f>G86+G118</f>
        <v>623331</v>
      </c>
      <c r="I119" s="35"/>
      <c r="J119" s="34"/>
      <c r="K119" s="34"/>
      <c r="L119" s="34"/>
    </row>
    <row r="120" spans="2:12">
      <c r="B120" s="11" t="s">
        <v>68</v>
      </c>
      <c r="C120" s="12"/>
      <c r="D120" s="12"/>
      <c r="E120" s="12"/>
      <c r="F120" s="12"/>
      <c r="G120" s="101"/>
      <c r="H120" s="50"/>
      <c r="I120" s="50">
        <f>H75+H119</f>
        <v>11176377</v>
      </c>
      <c r="J120" s="34"/>
      <c r="K120" s="34"/>
      <c r="L120" s="34"/>
    </row>
    <row r="121" spans="2:12">
      <c r="B121" s="180" t="s">
        <v>157</v>
      </c>
      <c r="C121" s="181"/>
      <c r="D121" s="181"/>
      <c r="E121" s="181"/>
      <c r="F121" s="181"/>
      <c r="G121" s="182">
        <v>0</v>
      </c>
      <c r="H121" s="183"/>
      <c r="I121" s="183"/>
      <c r="J121" s="34"/>
      <c r="K121" s="34"/>
      <c r="L121" s="34"/>
    </row>
    <row r="122" spans="2:12">
      <c r="B122" s="184" t="s">
        <v>158</v>
      </c>
      <c r="C122" s="185"/>
      <c r="D122" s="185"/>
      <c r="E122" s="185"/>
      <c r="F122" s="185"/>
      <c r="G122" s="186"/>
      <c r="H122" s="187"/>
      <c r="I122" s="187">
        <f>SUM(G121)</f>
        <v>0</v>
      </c>
      <c r="J122" s="34"/>
      <c r="K122" s="34"/>
      <c r="L122" s="34"/>
    </row>
    <row r="123" spans="2:12">
      <c r="B123" s="218" t="s">
        <v>198</v>
      </c>
      <c r="C123" s="219"/>
      <c r="D123" s="219"/>
      <c r="E123" s="219"/>
      <c r="F123" s="219"/>
      <c r="G123" s="220">
        <v>75000</v>
      </c>
      <c r="H123" s="221"/>
      <c r="I123" s="221">
        <v>75000</v>
      </c>
      <c r="J123" s="34"/>
      <c r="K123" s="34"/>
      <c r="L123" s="34"/>
    </row>
    <row r="124" spans="2:12">
      <c r="B124" s="184" t="s">
        <v>159</v>
      </c>
      <c r="C124" s="185"/>
      <c r="D124" s="185"/>
      <c r="E124" s="185"/>
      <c r="F124" s="185"/>
      <c r="G124" s="186"/>
      <c r="H124" s="187"/>
      <c r="I124" s="187">
        <f>SUM(I123)</f>
        <v>75000</v>
      </c>
      <c r="J124" s="34"/>
      <c r="K124" s="34"/>
      <c r="L124" s="34"/>
    </row>
    <row r="125" spans="2:12">
      <c r="B125" s="11"/>
      <c r="C125" s="12"/>
      <c r="D125" s="12" t="s">
        <v>58</v>
      </c>
      <c r="E125" s="12"/>
      <c r="F125" s="12"/>
      <c r="G125" s="101"/>
      <c r="H125" s="50"/>
      <c r="I125" s="50">
        <f>I31-I120+I122-I124</f>
        <v>142628</v>
      </c>
      <c r="J125" s="34"/>
      <c r="K125" s="34"/>
      <c r="L125" s="34"/>
    </row>
    <row r="126" spans="2:12">
      <c r="B126" s="5"/>
      <c r="C126" s="6"/>
      <c r="D126" s="6" t="s">
        <v>59</v>
      </c>
      <c r="E126" s="6"/>
      <c r="F126" s="6"/>
      <c r="G126" s="102"/>
      <c r="H126" s="35"/>
      <c r="I126" s="222">
        <v>87700</v>
      </c>
      <c r="J126" s="34"/>
      <c r="K126" s="34"/>
      <c r="L126" s="34"/>
    </row>
    <row r="127" spans="2:12">
      <c r="B127" s="5" t="s">
        <v>57</v>
      </c>
      <c r="C127" s="6"/>
      <c r="D127" s="6" t="s">
        <v>60</v>
      </c>
      <c r="E127" s="6"/>
      <c r="F127" s="6"/>
      <c r="G127" s="102"/>
      <c r="H127" s="35"/>
      <c r="I127" s="35">
        <f>I125-I126</f>
        <v>54928</v>
      </c>
      <c r="J127" s="34"/>
      <c r="K127" s="34"/>
      <c r="L127" s="34"/>
    </row>
    <row r="128" spans="2:12">
      <c r="B128" s="5"/>
      <c r="C128" s="6"/>
      <c r="D128" s="6" t="s">
        <v>61</v>
      </c>
      <c r="E128" s="6"/>
      <c r="F128" s="6"/>
      <c r="G128" s="102"/>
      <c r="H128" s="35"/>
      <c r="I128" s="35">
        <v>4026831</v>
      </c>
      <c r="J128" s="34"/>
      <c r="K128" s="34"/>
      <c r="L128" s="34"/>
    </row>
    <row r="129" spans="2:12">
      <c r="B129" s="11" t="s">
        <v>62</v>
      </c>
      <c r="C129" s="12"/>
      <c r="D129" s="12" t="s">
        <v>63</v>
      </c>
      <c r="E129" s="12"/>
      <c r="F129" s="12"/>
      <c r="G129" s="101"/>
      <c r="H129" s="50"/>
      <c r="I129" s="50">
        <f>I127+I128</f>
        <v>4081759</v>
      </c>
      <c r="J129" s="34"/>
      <c r="K129" s="34"/>
      <c r="L129" s="34"/>
    </row>
  </sheetData>
  <mergeCells count="37">
    <mergeCell ref="D20:E20"/>
    <mergeCell ref="D19:E19"/>
    <mergeCell ref="D21:E21"/>
    <mergeCell ref="D119:E119"/>
    <mergeCell ref="D34:E34"/>
    <mergeCell ref="D43:E43"/>
    <mergeCell ref="D77:E77"/>
    <mergeCell ref="D87:E87"/>
    <mergeCell ref="D75:E75"/>
    <mergeCell ref="D23:E23"/>
    <mergeCell ref="D30:E30"/>
    <mergeCell ref="D25:E25"/>
    <mergeCell ref="D26:E26"/>
    <mergeCell ref="D27:E27"/>
    <mergeCell ref="D28:E28"/>
    <mergeCell ref="D29:E29"/>
    <mergeCell ref="D16:F16"/>
    <mergeCell ref="D18:E18"/>
    <mergeCell ref="D12:E12"/>
    <mergeCell ref="D13:E13"/>
    <mergeCell ref="D15:E15"/>
    <mergeCell ref="D10:E10"/>
    <mergeCell ref="B1:I1"/>
    <mergeCell ref="B4:I4"/>
    <mergeCell ref="D24:E24"/>
    <mergeCell ref="D2:E2"/>
    <mergeCell ref="G2:H2"/>
    <mergeCell ref="B5:E5"/>
    <mergeCell ref="D7:E7"/>
    <mergeCell ref="D8:E8"/>
    <mergeCell ref="D11:E11"/>
    <mergeCell ref="D14:E14"/>
    <mergeCell ref="D17:E17"/>
    <mergeCell ref="D9:E9"/>
    <mergeCell ref="F3:I3"/>
    <mergeCell ref="G5:I5"/>
    <mergeCell ref="D22:E22"/>
  </mergeCells>
  <phoneticPr fontId="4"/>
  <pageMargins left="0.70866141732283472" right="0.70866141732283472" top="0.35433070866141736" bottom="0.35433070866141736" header="0.31496062992125984" footer="0.31496062992125984"/>
  <pageSetup paperSize="9" scale="9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9" tint="0.39997558519241921"/>
  </sheetPr>
  <dimension ref="A1:I50"/>
  <sheetViews>
    <sheetView topLeftCell="B41" workbookViewId="0">
      <selection activeCell="G37" sqref="G37"/>
    </sheetView>
  </sheetViews>
  <sheetFormatPr baseColWidth="12" defaultColWidth="8.83203125" defaultRowHeight="17" x14ac:dyDescent="0"/>
  <cols>
    <col min="1" max="1" width="4.5" customWidth="1"/>
    <col min="2" max="3" width="3.33203125" customWidth="1"/>
    <col min="4" max="4" width="3.83203125" customWidth="1"/>
    <col min="5" max="5" width="20.1640625" customWidth="1"/>
    <col min="6" max="6" width="3.6640625" customWidth="1"/>
    <col min="7" max="9" width="14.5" customWidth="1"/>
  </cols>
  <sheetData>
    <row r="1" spans="1:9" ht="23">
      <c r="A1" s="92"/>
      <c r="B1" s="225" t="s">
        <v>197</v>
      </c>
      <c r="C1" s="225"/>
      <c r="D1" s="225"/>
      <c r="E1" s="225"/>
      <c r="F1" s="225"/>
      <c r="G1" s="225"/>
      <c r="H1" s="225"/>
      <c r="I1" s="225"/>
    </row>
    <row r="2" spans="1:9" ht="18">
      <c r="A2" s="1"/>
      <c r="B2" s="1"/>
      <c r="C2" s="22"/>
      <c r="D2" s="245"/>
      <c r="E2" s="245"/>
      <c r="F2" s="51"/>
      <c r="G2" s="246" t="s">
        <v>196</v>
      </c>
      <c r="H2" s="246"/>
      <c r="I2" s="23"/>
    </row>
    <row r="3" spans="1:9" ht="18">
      <c r="A3" s="1"/>
      <c r="B3" s="1"/>
      <c r="C3" s="22"/>
      <c r="D3" s="179"/>
      <c r="E3" s="179"/>
      <c r="F3" s="179"/>
      <c r="G3" s="241" t="s">
        <v>106</v>
      </c>
      <c r="H3" s="241"/>
      <c r="I3" s="241"/>
    </row>
    <row r="4" spans="1:9">
      <c r="I4" s="15" t="s">
        <v>164</v>
      </c>
    </row>
    <row r="5" spans="1:9" ht="18" thickBot="1">
      <c r="B5" s="242" t="s">
        <v>40</v>
      </c>
      <c r="C5" s="243"/>
      <c r="D5" s="243"/>
      <c r="E5" s="243"/>
      <c r="F5" s="53"/>
      <c r="G5" s="244" t="s">
        <v>98</v>
      </c>
      <c r="H5" s="244"/>
      <c r="I5" s="244"/>
    </row>
    <row r="6" spans="1:9" ht="18" thickTop="1">
      <c r="B6" s="38" t="s">
        <v>73</v>
      </c>
      <c r="C6" s="6"/>
      <c r="D6" s="6"/>
      <c r="E6" s="9"/>
      <c r="F6" s="41"/>
      <c r="G6" s="2"/>
      <c r="H6" s="2"/>
      <c r="I6" s="2"/>
    </row>
    <row r="7" spans="1:9">
      <c r="B7" s="38"/>
      <c r="C7" s="6" t="s">
        <v>37</v>
      </c>
      <c r="D7" s="6" t="s">
        <v>74</v>
      </c>
      <c r="E7" s="9"/>
      <c r="F7" s="41"/>
      <c r="G7" s="2"/>
      <c r="H7" s="2"/>
      <c r="I7" s="2"/>
    </row>
    <row r="8" spans="1:9">
      <c r="B8" s="38"/>
      <c r="C8" s="6"/>
      <c r="D8" s="6" t="s">
        <v>75</v>
      </c>
      <c r="E8" s="9"/>
      <c r="F8" s="41"/>
      <c r="G8" s="194">
        <f>財産目録!G14</f>
        <v>1604431</v>
      </c>
      <c r="H8" s="2"/>
      <c r="I8" s="2"/>
    </row>
    <row r="9" spans="1:9">
      <c r="B9" s="38"/>
      <c r="C9" s="6"/>
      <c r="D9" s="6" t="s">
        <v>163</v>
      </c>
      <c r="E9" s="9"/>
      <c r="F9" s="41"/>
      <c r="G9" s="194">
        <f>財産目録!G15</f>
        <v>10767</v>
      </c>
      <c r="H9" s="2"/>
      <c r="I9" s="2"/>
    </row>
    <row r="10" spans="1:9">
      <c r="B10" s="38"/>
      <c r="C10" s="6"/>
      <c r="D10" s="6" t="s">
        <v>78</v>
      </c>
      <c r="E10" s="9"/>
      <c r="F10" s="41"/>
      <c r="G10" s="194">
        <f>財産目録!G16</f>
        <v>0</v>
      </c>
      <c r="H10" s="2"/>
      <c r="I10" s="2"/>
    </row>
    <row r="11" spans="1:9">
      <c r="B11" s="38"/>
      <c r="C11" s="6"/>
      <c r="D11" s="6" t="s">
        <v>79</v>
      </c>
      <c r="E11" s="9"/>
      <c r="F11" s="41"/>
      <c r="G11" s="194">
        <f>財産目録!G17</f>
        <v>11876</v>
      </c>
      <c r="H11" s="2"/>
      <c r="I11" s="2"/>
    </row>
    <row r="12" spans="1:9">
      <c r="B12" s="38"/>
      <c r="C12" s="6"/>
      <c r="D12" s="6" t="s">
        <v>80</v>
      </c>
      <c r="E12" s="9"/>
      <c r="F12" s="41"/>
      <c r="G12" s="194">
        <f>財産目録!G18</f>
        <v>545000</v>
      </c>
      <c r="H12" s="2"/>
      <c r="I12" s="2"/>
    </row>
    <row r="13" spans="1:9">
      <c r="B13" s="38"/>
      <c r="C13" s="6"/>
      <c r="D13" s="6" t="s">
        <v>81</v>
      </c>
      <c r="E13" s="9"/>
      <c r="F13" s="41"/>
      <c r="G13" s="198">
        <f>財産目録!G19</f>
        <v>0</v>
      </c>
      <c r="H13" s="2"/>
      <c r="I13" s="2"/>
    </row>
    <row r="14" spans="1:9">
      <c r="B14" s="38"/>
      <c r="C14" s="6"/>
      <c r="D14" s="6" t="s">
        <v>82</v>
      </c>
      <c r="E14" s="9"/>
      <c r="F14" s="41"/>
      <c r="G14" s="205">
        <f>財産目録!G20</f>
        <v>0</v>
      </c>
      <c r="H14" s="2"/>
      <c r="I14" s="2"/>
    </row>
    <row r="15" spans="1:9">
      <c r="B15" s="38"/>
      <c r="C15" s="6"/>
      <c r="D15" s="6" t="s">
        <v>83</v>
      </c>
      <c r="E15" s="9"/>
      <c r="F15" s="41"/>
      <c r="G15" s="203">
        <f>財産目録!G21</f>
        <v>0</v>
      </c>
      <c r="H15" s="2"/>
      <c r="I15" s="2"/>
    </row>
    <row r="16" spans="1:9">
      <c r="B16" s="38"/>
      <c r="C16" s="6"/>
      <c r="D16" s="6" t="s">
        <v>1</v>
      </c>
      <c r="E16" s="9"/>
      <c r="F16" s="41"/>
      <c r="G16" s="44"/>
      <c r="H16" s="45">
        <f>SUM(G8:G15)</f>
        <v>2172074</v>
      </c>
      <c r="I16" s="2"/>
    </row>
    <row r="17" spans="2:9">
      <c r="B17" s="38"/>
      <c r="C17" s="6" t="s">
        <v>39</v>
      </c>
      <c r="D17" s="6" t="s">
        <v>84</v>
      </c>
      <c r="E17" s="9"/>
      <c r="F17" s="41"/>
      <c r="G17" s="44"/>
      <c r="H17" s="2"/>
      <c r="I17" s="2"/>
    </row>
    <row r="18" spans="2:9">
      <c r="B18" s="38"/>
      <c r="C18" s="6"/>
      <c r="D18" s="240" t="s">
        <v>103</v>
      </c>
      <c r="E18" s="240"/>
      <c r="F18" s="52"/>
      <c r="G18" s="44"/>
      <c r="H18" s="2"/>
      <c r="I18" s="2"/>
    </row>
    <row r="19" spans="2:9">
      <c r="B19" s="38"/>
      <c r="C19" s="6"/>
      <c r="D19" s="9"/>
      <c r="E19" s="9" t="s">
        <v>2</v>
      </c>
      <c r="F19" s="41"/>
      <c r="G19" s="42">
        <f>財産目録!G25</f>
        <v>0</v>
      </c>
      <c r="H19" s="2"/>
      <c r="I19" s="2"/>
    </row>
    <row r="20" spans="2:9">
      <c r="B20" s="38"/>
      <c r="C20" s="6"/>
      <c r="D20" s="9"/>
      <c r="E20" s="9" t="s">
        <v>3</v>
      </c>
      <c r="F20" s="41"/>
      <c r="G20" s="42">
        <f>財産目録!G26</f>
        <v>0</v>
      </c>
      <c r="H20" s="2"/>
      <c r="I20" s="2"/>
    </row>
    <row r="21" spans="2:9">
      <c r="B21" s="38"/>
      <c r="C21" s="6"/>
      <c r="D21" s="9"/>
      <c r="E21" s="9" t="s">
        <v>4</v>
      </c>
      <c r="F21" s="41"/>
      <c r="G21" s="42">
        <f>財産目録!G27</f>
        <v>291112</v>
      </c>
      <c r="H21" s="2"/>
      <c r="I21" s="2"/>
    </row>
    <row r="22" spans="2:9">
      <c r="B22" s="38"/>
      <c r="C22" s="6"/>
      <c r="D22" s="9"/>
      <c r="E22" s="9" t="s">
        <v>85</v>
      </c>
      <c r="F22" s="41"/>
      <c r="G22" s="42">
        <f>財産目録!G28</f>
        <v>0</v>
      </c>
      <c r="H22" s="2"/>
      <c r="I22" s="2"/>
    </row>
    <row r="23" spans="2:9">
      <c r="B23" s="38"/>
      <c r="C23" s="6"/>
      <c r="D23" s="9"/>
      <c r="E23" s="9" t="s">
        <v>86</v>
      </c>
      <c r="F23" s="41"/>
      <c r="G23" s="43">
        <f>SUM(G19:G22)</f>
        <v>291112</v>
      </c>
      <c r="H23" s="2"/>
      <c r="I23" s="2"/>
    </row>
    <row r="24" spans="2:9">
      <c r="B24" s="38"/>
      <c r="C24" s="6"/>
      <c r="D24" s="240" t="s">
        <v>104</v>
      </c>
      <c r="E24" s="240"/>
      <c r="F24" s="52"/>
      <c r="G24" s="44"/>
      <c r="H24" s="2"/>
      <c r="I24" s="2"/>
    </row>
    <row r="25" spans="2:9">
      <c r="B25" s="38"/>
      <c r="C25" s="6"/>
      <c r="D25" s="6"/>
      <c r="E25" s="9" t="s">
        <v>87</v>
      </c>
      <c r="F25" s="41"/>
      <c r="G25" s="42">
        <f>財産目録!G31</f>
        <v>0</v>
      </c>
      <c r="H25" s="2"/>
      <c r="I25" s="2"/>
    </row>
    <row r="26" spans="2:9">
      <c r="B26" s="38"/>
      <c r="C26" s="6"/>
      <c r="D26" s="6"/>
      <c r="E26" s="9" t="s">
        <v>88</v>
      </c>
      <c r="F26" s="41"/>
      <c r="G26" s="43">
        <f>SUM(G25)</f>
        <v>0</v>
      </c>
      <c r="H26" s="2"/>
      <c r="I26" s="2"/>
    </row>
    <row r="27" spans="2:9">
      <c r="B27" s="38"/>
      <c r="C27" s="6"/>
      <c r="D27" s="6" t="s">
        <v>89</v>
      </c>
      <c r="E27" s="9"/>
      <c r="F27" s="41"/>
      <c r="G27" s="42"/>
      <c r="H27" s="2"/>
      <c r="I27" s="2"/>
    </row>
    <row r="28" spans="2:9">
      <c r="B28" s="38"/>
      <c r="C28" s="6"/>
      <c r="D28" s="6"/>
      <c r="E28" s="9" t="s">
        <v>5</v>
      </c>
      <c r="F28" s="41"/>
      <c r="G28" s="42">
        <f>財産目録!G34</f>
        <v>0</v>
      </c>
      <c r="H28" s="2"/>
      <c r="I28" s="2"/>
    </row>
    <row r="29" spans="2:9">
      <c r="B29" s="38"/>
      <c r="C29" s="6"/>
      <c r="D29" s="6"/>
      <c r="E29" s="9" t="s">
        <v>6</v>
      </c>
      <c r="F29" s="41"/>
      <c r="G29" s="42">
        <v>285000</v>
      </c>
      <c r="H29" s="2"/>
      <c r="I29" s="2"/>
    </row>
    <row r="30" spans="2:9">
      <c r="B30" s="38"/>
      <c r="C30" s="6"/>
      <c r="D30" s="6"/>
      <c r="E30" s="163" t="s">
        <v>154</v>
      </c>
      <c r="F30" s="41"/>
      <c r="G30" s="42">
        <f>財産目録!G36</f>
        <v>1992265</v>
      </c>
      <c r="H30" s="2"/>
      <c r="I30" s="2"/>
    </row>
    <row r="31" spans="2:9">
      <c r="B31" s="38"/>
      <c r="C31" s="6"/>
      <c r="D31" s="6"/>
      <c r="E31" s="9" t="s">
        <v>135</v>
      </c>
      <c r="F31" s="41"/>
      <c r="G31" s="43">
        <f>SUM(G28:G30)</f>
        <v>2277265</v>
      </c>
      <c r="H31" s="2"/>
      <c r="I31" s="2"/>
    </row>
    <row r="32" spans="2:9">
      <c r="B32" s="38"/>
      <c r="C32" s="6"/>
      <c r="D32" s="6" t="s">
        <v>7</v>
      </c>
      <c r="E32" s="9"/>
      <c r="F32" s="41"/>
      <c r="G32" s="90"/>
      <c r="H32" s="35">
        <f>G23+G26+G31</f>
        <v>2568377</v>
      </c>
      <c r="I32" s="35"/>
    </row>
    <row r="33" spans="2:9">
      <c r="B33" s="38"/>
      <c r="C33" s="12" t="s">
        <v>8</v>
      </c>
      <c r="D33" s="12"/>
      <c r="E33" s="13"/>
      <c r="F33" s="109"/>
      <c r="G33" s="98"/>
      <c r="H33" s="50"/>
      <c r="I33" s="50">
        <f>SUM(H14:H33)</f>
        <v>4740451</v>
      </c>
    </row>
    <row r="34" spans="2:9">
      <c r="B34" s="104" t="s">
        <v>90</v>
      </c>
      <c r="C34" s="10"/>
      <c r="D34" s="10"/>
      <c r="E34" s="105"/>
      <c r="F34" s="106"/>
      <c r="G34" s="97"/>
      <c r="H34" s="46"/>
      <c r="I34" s="46"/>
    </row>
    <row r="35" spans="2:9">
      <c r="B35" s="38"/>
      <c r="C35" s="6" t="s">
        <v>37</v>
      </c>
      <c r="D35" s="6" t="s">
        <v>91</v>
      </c>
      <c r="E35" s="6"/>
      <c r="F35" s="20"/>
      <c r="G35" s="194"/>
      <c r="H35" s="2"/>
      <c r="I35" s="2"/>
    </row>
    <row r="36" spans="2:9">
      <c r="B36" s="38"/>
      <c r="C36" s="6"/>
      <c r="D36" s="6" t="s">
        <v>92</v>
      </c>
      <c r="E36" s="9"/>
      <c r="F36" s="41"/>
      <c r="G36" s="194">
        <f>財産目録!G45</f>
        <v>338800</v>
      </c>
      <c r="H36" s="2"/>
      <c r="I36" s="2"/>
    </row>
    <row r="37" spans="2:9">
      <c r="B37" s="38"/>
      <c r="C37" s="6"/>
      <c r="D37" s="6" t="s">
        <v>93</v>
      </c>
      <c r="E37" s="9"/>
      <c r="F37" s="41"/>
      <c r="G37" s="198">
        <f>財産目録!G46</f>
        <v>87700</v>
      </c>
      <c r="H37" s="2"/>
      <c r="I37" s="2"/>
    </row>
    <row r="38" spans="2:9">
      <c r="B38" s="38"/>
      <c r="C38" s="6"/>
      <c r="D38" s="6" t="s">
        <v>203</v>
      </c>
      <c r="E38" s="9"/>
      <c r="F38" s="41"/>
      <c r="G38" s="194">
        <f>財産目録!G50</f>
        <v>62192</v>
      </c>
      <c r="H38" s="2"/>
      <c r="I38" s="2"/>
    </row>
    <row r="39" spans="2:9">
      <c r="B39" s="38"/>
      <c r="C39" s="6"/>
      <c r="D39" s="6" t="s">
        <v>201</v>
      </c>
      <c r="E39" s="9"/>
      <c r="F39" s="41"/>
      <c r="G39" s="205">
        <f>財産目録!G51</f>
        <v>0</v>
      </c>
      <c r="H39" s="2"/>
      <c r="I39" s="2"/>
    </row>
    <row r="40" spans="2:9">
      <c r="B40" s="38"/>
      <c r="C40" s="6"/>
      <c r="D40" s="6" t="s">
        <v>204</v>
      </c>
      <c r="E40" s="9"/>
      <c r="F40" s="41"/>
      <c r="G40" s="206">
        <f>財産目録!G52</f>
        <v>0</v>
      </c>
      <c r="H40" s="2"/>
      <c r="I40" s="2"/>
    </row>
    <row r="41" spans="2:9">
      <c r="B41" s="38"/>
      <c r="C41" s="6"/>
      <c r="D41" s="6" t="s">
        <v>9</v>
      </c>
      <c r="E41" s="9"/>
      <c r="F41" s="41"/>
      <c r="G41" s="2"/>
      <c r="H41" s="45">
        <f>SUM(G36:G40)</f>
        <v>488692</v>
      </c>
      <c r="I41" s="35"/>
    </row>
    <row r="42" spans="2:9">
      <c r="B42" s="38"/>
      <c r="C42" s="6" t="s">
        <v>39</v>
      </c>
      <c r="D42" s="6" t="s">
        <v>94</v>
      </c>
      <c r="E42" s="9"/>
      <c r="F42" s="41"/>
      <c r="G42" s="2"/>
      <c r="H42" s="35"/>
      <c r="I42" s="35"/>
    </row>
    <row r="43" spans="2:9">
      <c r="B43" s="38"/>
      <c r="C43" s="6"/>
      <c r="D43" s="6" t="s">
        <v>105</v>
      </c>
      <c r="E43" s="9"/>
      <c r="F43" s="41"/>
      <c r="G43" s="2">
        <f>財産目録!G55</f>
        <v>170000</v>
      </c>
      <c r="H43" s="35"/>
      <c r="I43" s="35"/>
    </row>
    <row r="44" spans="2:9">
      <c r="B44" s="38"/>
      <c r="C44" s="6"/>
      <c r="D44" s="6" t="s">
        <v>10</v>
      </c>
      <c r="E44" s="9"/>
      <c r="F44" s="41"/>
      <c r="G44" s="2"/>
      <c r="H44" s="35">
        <f>G43</f>
        <v>170000</v>
      </c>
      <c r="I44" s="35"/>
    </row>
    <row r="45" spans="2:9">
      <c r="B45" s="107"/>
      <c r="C45" s="110" t="s">
        <v>11</v>
      </c>
      <c r="D45" s="110"/>
      <c r="E45" s="111"/>
      <c r="F45" s="112"/>
      <c r="G45" s="113"/>
      <c r="H45" s="114"/>
      <c r="I45" s="114">
        <f>H41+H44</f>
        <v>658692</v>
      </c>
    </row>
    <row r="46" spans="2:9">
      <c r="B46" s="38" t="s">
        <v>95</v>
      </c>
      <c r="C46" s="6"/>
      <c r="D46" s="6"/>
      <c r="E46" s="9"/>
      <c r="F46" s="41"/>
      <c r="G46" s="2"/>
      <c r="H46" s="35"/>
      <c r="I46" s="35"/>
    </row>
    <row r="47" spans="2:9">
      <c r="B47" s="38"/>
      <c r="C47" s="6"/>
      <c r="D47" s="6" t="s">
        <v>71</v>
      </c>
      <c r="E47" s="9"/>
      <c r="F47" s="41"/>
      <c r="G47" s="2"/>
      <c r="H47" s="35">
        <f>財産目録!H59</f>
        <v>4026831</v>
      </c>
      <c r="I47" s="35"/>
    </row>
    <row r="48" spans="2:9">
      <c r="B48" s="38"/>
      <c r="C48" s="6"/>
      <c r="D48" s="6" t="s">
        <v>96</v>
      </c>
      <c r="E48" s="9"/>
      <c r="F48" s="41"/>
      <c r="G48" s="2"/>
      <c r="H48" s="91">
        <f>活動計算書!I127</f>
        <v>54928</v>
      </c>
      <c r="I48" s="35"/>
    </row>
    <row r="49" spans="2:9">
      <c r="B49" s="38"/>
      <c r="C49" s="7" t="s">
        <v>72</v>
      </c>
      <c r="D49" s="7"/>
      <c r="E49" s="14"/>
      <c r="F49" s="108"/>
      <c r="G49" s="96"/>
      <c r="H49" s="45"/>
      <c r="I49" s="45">
        <f>SUM(H47:H48)</f>
        <v>4081759</v>
      </c>
    </row>
    <row r="50" spans="2:9">
      <c r="B50" s="39"/>
      <c r="C50" s="40" t="s">
        <v>97</v>
      </c>
      <c r="D50" s="40"/>
      <c r="E50" s="103"/>
      <c r="F50" s="47"/>
      <c r="G50" s="48"/>
      <c r="H50" s="49"/>
      <c r="I50" s="49">
        <f>I49+I45</f>
        <v>4740451</v>
      </c>
    </row>
  </sheetData>
  <mergeCells count="8">
    <mergeCell ref="D18:E18"/>
    <mergeCell ref="D24:E24"/>
    <mergeCell ref="G3:I3"/>
    <mergeCell ref="B1:I1"/>
    <mergeCell ref="B5:E5"/>
    <mergeCell ref="G5:I5"/>
    <mergeCell ref="D2:E2"/>
    <mergeCell ref="G2:H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9" tint="0.39997558519241921"/>
    <pageSetUpPr fitToPage="1"/>
  </sheetPr>
  <dimension ref="A1:L62"/>
  <sheetViews>
    <sheetView tabSelected="1" workbookViewId="0">
      <selection activeCell="M49" sqref="M49"/>
    </sheetView>
  </sheetViews>
  <sheetFormatPr baseColWidth="12" defaultColWidth="8.83203125" defaultRowHeight="17" x14ac:dyDescent="0"/>
  <cols>
    <col min="1" max="1" width="2.83203125" customWidth="1"/>
    <col min="2" max="4" width="2.1640625" customWidth="1"/>
    <col min="5" max="5" width="25.5" customWidth="1"/>
    <col min="6" max="6" width="4.83203125" customWidth="1"/>
    <col min="7" max="9" width="13.6640625" customWidth="1"/>
  </cols>
  <sheetData>
    <row r="1" spans="1:12" ht="16.5" customHeight="1">
      <c r="A1" s="92"/>
      <c r="B1" s="247" t="s">
        <v>195</v>
      </c>
      <c r="C1" s="225"/>
      <c r="D1" s="225"/>
      <c r="E1" s="225"/>
      <c r="F1" s="225"/>
      <c r="G1" s="225"/>
      <c r="H1" s="225"/>
      <c r="I1" s="225"/>
      <c r="J1" s="21"/>
      <c r="K1" s="21"/>
      <c r="L1" s="21"/>
    </row>
    <row r="2" spans="1:12" ht="18">
      <c r="A2" s="1"/>
      <c r="B2" s="1"/>
      <c r="C2" s="22"/>
      <c r="D2" s="245"/>
      <c r="E2" s="245"/>
      <c r="F2" s="51"/>
      <c r="G2" s="246" t="s">
        <v>196</v>
      </c>
      <c r="H2" s="246"/>
      <c r="I2" s="23"/>
      <c r="J2" s="22"/>
      <c r="K2" s="22"/>
      <c r="L2" s="23"/>
    </row>
    <row r="3" spans="1:12" ht="18">
      <c r="A3" s="1"/>
      <c r="B3" s="1"/>
      <c r="C3" s="22"/>
      <c r="D3" s="179"/>
      <c r="E3" s="179"/>
      <c r="F3" s="179"/>
      <c r="G3" s="241" t="s">
        <v>106</v>
      </c>
      <c r="H3" s="241"/>
      <c r="I3" s="241"/>
      <c r="J3" s="22"/>
      <c r="K3" s="22"/>
      <c r="L3" s="23"/>
    </row>
    <row r="4" spans="1:12" ht="18">
      <c r="E4" s="17"/>
      <c r="F4" s="54"/>
      <c r="G4" s="18"/>
      <c r="H4" s="18"/>
      <c r="I4" s="18" t="s">
        <v>99</v>
      </c>
    </row>
    <row r="5" spans="1:12" ht="18" thickBot="1">
      <c r="B5" s="242" t="s">
        <v>40</v>
      </c>
      <c r="C5" s="243"/>
      <c r="D5" s="243"/>
      <c r="E5" s="243"/>
      <c r="F5" s="53"/>
      <c r="G5" s="244" t="s">
        <v>98</v>
      </c>
      <c r="H5" s="244"/>
      <c r="I5" s="244"/>
    </row>
    <row r="6" spans="1:12" ht="18" thickTop="1">
      <c r="B6" s="38" t="s">
        <v>73</v>
      </c>
      <c r="C6" s="6"/>
      <c r="D6" s="6"/>
      <c r="E6" s="9"/>
      <c r="F6" s="41"/>
      <c r="G6" s="2"/>
      <c r="H6" s="2"/>
      <c r="I6" s="2"/>
      <c r="J6" s="16"/>
    </row>
    <row r="7" spans="1:12">
      <c r="B7" s="38"/>
      <c r="C7" s="6" t="s">
        <v>37</v>
      </c>
      <c r="D7" s="6" t="s">
        <v>74</v>
      </c>
      <c r="E7" s="9"/>
      <c r="F7" s="41"/>
      <c r="G7" s="2"/>
      <c r="H7" s="2"/>
      <c r="I7" s="2"/>
      <c r="J7" s="16"/>
    </row>
    <row r="8" spans="1:12">
      <c r="B8" s="38"/>
      <c r="C8" s="6"/>
      <c r="D8" s="6" t="s">
        <v>75</v>
      </c>
      <c r="E8" s="9"/>
      <c r="F8" s="41"/>
      <c r="G8" s="2"/>
      <c r="H8" s="2"/>
      <c r="I8" s="2"/>
      <c r="J8" s="16"/>
    </row>
    <row r="9" spans="1:12">
      <c r="B9" s="38"/>
      <c r="C9" s="6"/>
      <c r="D9" s="6"/>
      <c r="E9" s="9" t="s">
        <v>76</v>
      </c>
      <c r="F9" s="41"/>
      <c r="G9" s="2">
        <v>53418</v>
      </c>
      <c r="H9" s="2"/>
      <c r="I9" s="2"/>
      <c r="J9" s="16"/>
    </row>
    <row r="10" spans="1:12">
      <c r="B10" s="38"/>
      <c r="C10" s="6"/>
      <c r="D10" s="6"/>
      <c r="E10" s="9" t="s">
        <v>166</v>
      </c>
      <c r="F10" s="41"/>
      <c r="G10" s="2">
        <v>291432</v>
      </c>
      <c r="H10" s="2"/>
      <c r="I10" s="2"/>
      <c r="J10" s="16"/>
    </row>
    <row r="11" spans="1:12">
      <c r="B11" s="38"/>
      <c r="C11" s="6"/>
      <c r="D11" s="6"/>
      <c r="E11" s="9" t="s">
        <v>134</v>
      </c>
      <c r="F11" s="41"/>
      <c r="G11" s="2">
        <v>444816</v>
      </c>
      <c r="H11" s="2"/>
      <c r="I11" s="2"/>
      <c r="J11" s="16"/>
    </row>
    <row r="12" spans="1:12">
      <c r="B12" s="38"/>
      <c r="C12" s="6"/>
      <c r="D12" s="6"/>
      <c r="E12" s="157" t="s">
        <v>142</v>
      </c>
      <c r="F12" s="41"/>
      <c r="G12" s="2">
        <v>658401</v>
      </c>
      <c r="H12" s="2"/>
      <c r="I12" s="2"/>
      <c r="J12" s="16"/>
    </row>
    <row r="13" spans="1:12">
      <c r="B13" s="190"/>
      <c r="C13" s="6"/>
      <c r="D13" s="6"/>
      <c r="E13" s="214" t="s">
        <v>190</v>
      </c>
      <c r="F13" s="41"/>
      <c r="G13" s="2">
        <v>156364</v>
      </c>
      <c r="H13" s="2"/>
      <c r="I13" s="2"/>
      <c r="J13" s="16"/>
    </row>
    <row r="14" spans="1:12">
      <c r="B14" s="38"/>
      <c r="C14" s="6"/>
      <c r="D14" s="6"/>
      <c r="E14" s="9" t="s">
        <v>77</v>
      </c>
      <c r="F14" s="41"/>
      <c r="G14" s="204">
        <f>SUM(G9:G13)</f>
        <v>1604431</v>
      </c>
      <c r="H14" s="2"/>
      <c r="I14" s="2"/>
      <c r="J14" s="16"/>
    </row>
    <row r="15" spans="1:12">
      <c r="B15" s="38"/>
      <c r="C15" s="6"/>
      <c r="D15" s="6" t="s">
        <v>155</v>
      </c>
      <c r="E15" s="9"/>
      <c r="F15" s="41"/>
      <c r="G15" s="194">
        <v>10767</v>
      </c>
      <c r="H15" s="2"/>
      <c r="I15" s="2"/>
      <c r="J15" s="16"/>
    </row>
    <row r="16" spans="1:12">
      <c r="B16" s="38"/>
      <c r="C16" s="6"/>
      <c r="D16" s="6" t="s">
        <v>78</v>
      </c>
      <c r="E16" s="9"/>
      <c r="F16" s="41"/>
      <c r="G16" s="194">
        <v>0</v>
      </c>
      <c r="H16" s="2"/>
      <c r="I16" s="2"/>
      <c r="J16" s="16"/>
    </row>
    <row r="17" spans="2:10">
      <c r="B17" s="38"/>
      <c r="C17" s="6"/>
      <c r="D17" s="6" t="s">
        <v>79</v>
      </c>
      <c r="E17" s="9"/>
      <c r="F17" s="41"/>
      <c r="G17" s="194">
        <v>11876</v>
      </c>
      <c r="H17" s="2"/>
      <c r="I17" s="2"/>
      <c r="J17" s="16"/>
    </row>
    <row r="18" spans="2:10">
      <c r="B18" s="38"/>
      <c r="C18" s="6"/>
      <c r="D18" s="6" t="s">
        <v>167</v>
      </c>
      <c r="E18" s="9"/>
      <c r="F18" s="41"/>
      <c r="G18" s="194">
        <v>545000</v>
      </c>
      <c r="H18" s="2"/>
      <c r="I18" s="2"/>
      <c r="J18" s="16"/>
    </row>
    <row r="19" spans="2:10">
      <c r="B19" s="38"/>
      <c r="C19" s="6"/>
      <c r="D19" s="6" t="s">
        <v>81</v>
      </c>
      <c r="E19" s="9"/>
      <c r="F19" s="41"/>
      <c r="G19" s="198">
        <v>0</v>
      </c>
      <c r="H19" s="2"/>
      <c r="I19" s="2"/>
      <c r="J19" s="16"/>
    </row>
    <row r="20" spans="2:10">
      <c r="B20" s="38"/>
      <c r="C20" s="6"/>
      <c r="D20" s="6" t="s">
        <v>82</v>
      </c>
      <c r="E20" s="9"/>
      <c r="F20" s="41"/>
      <c r="G20" s="205">
        <v>0</v>
      </c>
      <c r="H20" s="2"/>
      <c r="I20" s="2"/>
      <c r="J20" s="16"/>
    </row>
    <row r="21" spans="2:10">
      <c r="B21" s="38"/>
      <c r="C21" s="6"/>
      <c r="D21" s="6" t="s">
        <v>83</v>
      </c>
      <c r="E21" s="9"/>
      <c r="F21" s="41"/>
      <c r="G21" s="203">
        <v>0</v>
      </c>
      <c r="H21" s="2"/>
      <c r="I21" s="2"/>
      <c r="J21" s="16"/>
    </row>
    <row r="22" spans="2:10">
      <c r="B22" s="38"/>
      <c r="C22" s="6"/>
      <c r="D22" s="6" t="s">
        <v>1</v>
      </c>
      <c r="E22" s="9"/>
      <c r="F22" s="41"/>
      <c r="G22" s="44"/>
      <c r="H22" s="45">
        <f>SUM(G14:G21)</f>
        <v>2172074</v>
      </c>
      <c r="I22" s="2"/>
      <c r="J22" s="16"/>
    </row>
    <row r="23" spans="2:10">
      <c r="B23" s="38"/>
      <c r="C23" s="6" t="s">
        <v>39</v>
      </c>
      <c r="D23" s="6" t="s">
        <v>84</v>
      </c>
      <c r="E23" s="9"/>
      <c r="F23" s="41"/>
      <c r="G23" s="44"/>
      <c r="H23" s="2"/>
      <c r="I23" s="2"/>
      <c r="J23" s="16"/>
    </row>
    <row r="24" spans="2:10">
      <c r="B24" s="38"/>
      <c r="C24" s="6"/>
      <c r="D24" s="240" t="s">
        <v>103</v>
      </c>
      <c r="E24" s="240"/>
      <c r="F24" s="52"/>
      <c r="G24" s="44"/>
      <c r="H24" s="2"/>
      <c r="I24" s="2"/>
      <c r="J24" s="16"/>
    </row>
    <row r="25" spans="2:10">
      <c r="B25" s="38"/>
      <c r="C25" s="6"/>
      <c r="D25" s="9"/>
      <c r="E25" s="9" t="s">
        <v>2</v>
      </c>
      <c r="F25" s="41"/>
      <c r="G25" s="42">
        <v>0</v>
      </c>
      <c r="H25" s="2"/>
      <c r="I25" s="2"/>
      <c r="J25" s="16"/>
    </row>
    <row r="26" spans="2:10">
      <c r="B26" s="38"/>
      <c r="C26" s="6"/>
      <c r="D26" s="9"/>
      <c r="E26" s="9" t="s">
        <v>3</v>
      </c>
      <c r="F26" s="41"/>
      <c r="G26" s="42">
        <v>0</v>
      </c>
      <c r="H26" s="2"/>
      <c r="I26" s="2"/>
      <c r="J26" s="16"/>
    </row>
    <row r="27" spans="2:10">
      <c r="B27" s="38"/>
      <c r="C27" s="6"/>
      <c r="D27" s="9"/>
      <c r="E27" s="9" t="s">
        <v>4</v>
      </c>
      <c r="F27" s="41"/>
      <c r="G27" s="42">
        <v>291112</v>
      </c>
      <c r="H27" s="2"/>
      <c r="I27" s="2"/>
      <c r="J27" s="16"/>
    </row>
    <row r="28" spans="2:10">
      <c r="B28" s="38"/>
      <c r="C28" s="6"/>
      <c r="D28" s="9"/>
      <c r="E28" s="9" t="s">
        <v>85</v>
      </c>
      <c r="F28" s="41"/>
      <c r="G28" s="42">
        <v>0</v>
      </c>
      <c r="H28" s="2"/>
      <c r="I28" s="2"/>
      <c r="J28" s="16"/>
    </row>
    <row r="29" spans="2:10">
      <c r="B29" s="38"/>
      <c r="C29" s="6"/>
      <c r="D29" s="9"/>
      <c r="E29" s="9" t="s">
        <v>86</v>
      </c>
      <c r="F29" s="41"/>
      <c r="G29" s="43">
        <f>SUM(G25:G28)</f>
        <v>291112</v>
      </c>
      <c r="H29" s="2"/>
      <c r="I29" s="2"/>
      <c r="J29" s="16"/>
    </row>
    <row r="30" spans="2:10">
      <c r="B30" s="38"/>
      <c r="C30" s="6"/>
      <c r="D30" s="240" t="s">
        <v>104</v>
      </c>
      <c r="E30" s="240"/>
      <c r="F30" s="52"/>
      <c r="G30" s="44"/>
      <c r="H30" s="2"/>
      <c r="I30" s="2"/>
      <c r="J30" s="16"/>
    </row>
    <row r="31" spans="2:10">
      <c r="B31" s="38"/>
      <c r="C31" s="6"/>
      <c r="D31" s="6"/>
      <c r="E31" s="9" t="s">
        <v>87</v>
      </c>
      <c r="F31" s="41"/>
      <c r="G31" s="42">
        <v>0</v>
      </c>
      <c r="H31" s="2"/>
      <c r="I31" s="2"/>
      <c r="J31" s="16"/>
    </row>
    <row r="32" spans="2:10">
      <c r="B32" s="38"/>
      <c r="C32" s="6"/>
      <c r="D32" s="6"/>
      <c r="E32" s="9" t="s">
        <v>88</v>
      </c>
      <c r="F32" s="41"/>
      <c r="G32" s="43">
        <f>SUM(G31)</f>
        <v>0</v>
      </c>
      <c r="H32" s="2"/>
      <c r="I32" s="2"/>
      <c r="J32" s="16"/>
    </row>
    <row r="33" spans="2:10">
      <c r="B33" s="38"/>
      <c r="C33" s="6"/>
      <c r="D33" s="6" t="s">
        <v>89</v>
      </c>
      <c r="E33" s="9"/>
      <c r="F33" s="41"/>
      <c r="G33" s="42"/>
      <c r="H33" s="2"/>
      <c r="I33" s="2"/>
      <c r="J33" s="16"/>
    </row>
    <row r="34" spans="2:10">
      <c r="B34" s="38"/>
      <c r="C34" s="6"/>
      <c r="D34" s="6"/>
      <c r="E34" s="9" t="s">
        <v>5</v>
      </c>
      <c r="F34" s="41"/>
      <c r="G34" s="42">
        <v>0</v>
      </c>
      <c r="H34" s="2"/>
      <c r="I34" s="2"/>
      <c r="J34" s="16"/>
    </row>
    <row r="35" spans="2:10">
      <c r="B35" s="38"/>
      <c r="C35" s="6"/>
      <c r="D35" s="6"/>
      <c r="E35" s="9" t="s">
        <v>169</v>
      </c>
      <c r="F35" s="41"/>
      <c r="G35" s="42">
        <v>285000</v>
      </c>
      <c r="H35" s="2"/>
      <c r="I35" s="2"/>
      <c r="J35" s="16"/>
    </row>
    <row r="36" spans="2:10">
      <c r="B36" s="190"/>
      <c r="C36" s="6"/>
      <c r="D36" s="6"/>
      <c r="E36" s="188" t="s">
        <v>168</v>
      </c>
      <c r="F36" s="41"/>
      <c r="G36" s="42">
        <v>1992265</v>
      </c>
      <c r="H36" s="2"/>
      <c r="I36" s="2"/>
      <c r="J36" s="16"/>
    </row>
    <row r="37" spans="2:10">
      <c r="B37" s="38"/>
      <c r="C37" s="6"/>
      <c r="D37" s="6"/>
      <c r="E37" s="9" t="s">
        <v>135</v>
      </c>
      <c r="F37" s="41"/>
      <c r="G37" s="43">
        <f>SUM(G34:G36)</f>
        <v>2277265</v>
      </c>
      <c r="H37" s="2"/>
      <c r="I37" s="2"/>
      <c r="J37" s="16"/>
    </row>
    <row r="38" spans="2:10">
      <c r="B38" s="38"/>
      <c r="C38" s="6"/>
      <c r="D38" s="6" t="s">
        <v>7</v>
      </c>
      <c r="E38" s="9"/>
      <c r="F38" s="41"/>
      <c r="G38" s="90"/>
      <c r="H38" s="45">
        <f>G29+G32+G37</f>
        <v>2568377</v>
      </c>
      <c r="I38" s="35"/>
      <c r="J38" s="16"/>
    </row>
    <row r="39" spans="2:10">
      <c r="B39" s="38"/>
      <c r="C39" s="6" t="s">
        <v>8</v>
      </c>
      <c r="D39" s="6"/>
      <c r="E39" s="9"/>
      <c r="F39" s="41"/>
      <c r="G39" s="2"/>
      <c r="H39" s="35"/>
      <c r="I39" s="45">
        <f>SUM(H20:H39)</f>
        <v>4740451</v>
      </c>
      <c r="J39" s="16"/>
    </row>
    <row r="40" spans="2:10">
      <c r="B40" s="38" t="s">
        <v>90</v>
      </c>
      <c r="C40" s="6"/>
      <c r="D40" s="6"/>
      <c r="E40" s="9"/>
      <c r="F40" s="41"/>
      <c r="G40" s="2"/>
      <c r="H40" s="35"/>
      <c r="I40" s="35"/>
      <c r="J40" s="16"/>
    </row>
    <row r="41" spans="2:10">
      <c r="B41" s="38"/>
      <c r="C41" s="6" t="s">
        <v>37</v>
      </c>
      <c r="D41" s="6" t="s">
        <v>91</v>
      </c>
      <c r="E41" s="6"/>
      <c r="F41" s="20"/>
      <c r="G41" s="2"/>
      <c r="H41" s="2"/>
      <c r="I41" s="2"/>
      <c r="J41" s="16"/>
    </row>
    <row r="42" spans="2:10">
      <c r="B42" s="38"/>
      <c r="C42" s="6"/>
      <c r="D42" s="6" t="s">
        <v>92</v>
      </c>
      <c r="E42" s="9"/>
      <c r="F42" s="41"/>
      <c r="G42" s="2"/>
      <c r="H42" s="2"/>
      <c r="I42" s="2"/>
      <c r="J42" s="16"/>
    </row>
    <row r="43" spans="2:10">
      <c r="B43" s="38"/>
      <c r="C43" s="6"/>
      <c r="D43" s="6"/>
      <c r="E43" s="188" t="s">
        <v>161</v>
      </c>
      <c r="F43" s="41"/>
      <c r="G43" s="2">
        <v>294800</v>
      </c>
      <c r="H43" s="2"/>
      <c r="I43" s="2"/>
      <c r="J43" s="16"/>
    </row>
    <row r="44" spans="2:10">
      <c r="B44" s="38"/>
      <c r="C44" s="6"/>
      <c r="D44" s="6"/>
      <c r="E44" s="188" t="s">
        <v>191</v>
      </c>
      <c r="F44" s="41"/>
      <c r="G44" s="2">
        <v>44000</v>
      </c>
      <c r="H44" s="2"/>
      <c r="I44" s="2"/>
      <c r="J44" s="16"/>
    </row>
    <row r="45" spans="2:10">
      <c r="B45" s="38"/>
      <c r="C45" s="6"/>
      <c r="D45" s="6"/>
      <c r="E45" s="188" t="s">
        <v>160</v>
      </c>
      <c r="F45" s="41"/>
      <c r="G45" s="3">
        <f>SUM(G43:G44)</f>
        <v>338800</v>
      </c>
      <c r="H45" s="2"/>
      <c r="I45" s="2"/>
      <c r="J45" s="16"/>
    </row>
    <row r="46" spans="2:10">
      <c r="B46" s="38"/>
      <c r="C46" s="6"/>
      <c r="D46" s="6" t="s">
        <v>93</v>
      </c>
      <c r="E46" s="9"/>
      <c r="F46" s="41"/>
      <c r="G46" s="223">
        <v>87700</v>
      </c>
      <c r="H46" s="2"/>
      <c r="I46" s="2"/>
      <c r="J46" s="16"/>
    </row>
    <row r="47" spans="2:10">
      <c r="B47" s="38"/>
      <c r="C47" s="6"/>
      <c r="D47" s="6" t="s">
        <v>200</v>
      </c>
      <c r="E47" s="9"/>
      <c r="F47" s="41"/>
      <c r="G47" s="194"/>
      <c r="H47" s="2"/>
      <c r="I47" s="2"/>
      <c r="J47" s="16"/>
    </row>
    <row r="48" spans="2:10">
      <c r="B48" s="38"/>
      <c r="C48" s="6"/>
      <c r="D48" s="6"/>
      <c r="E48" s="214" t="s">
        <v>192</v>
      </c>
      <c r="F48" s="41"/>
      <c r="G48" s="2">
        <v>17771</v>
      </c>
      <c r="H48" s="2"/>
      <c r="I48" s="2"/>
      <c r="J48" s="16"/>
    </row>
    <row r="49" spans="2:10">
      <c r="B49" s="38"/>
      <c r="C49" s="6"/>
      <c r="D49" s="6"/>
      <c r="E49" s="214" t="s">
        <v>193</v>
      </c>
      <c r="F49" s="41"/>
      <c r="G49" s="2">
        <v>44421</v>
      </c>
      <c r="H49" s="2"/>
      <c r="I49" s="2"/>
      <c r="J49" s="16"/>
    </row>
    <row r="50" spans="2:10">
      <c r="B50" s="38"/>
      <c r="C50" s="6"/>
      <c r="D50" s="6"/>
      <c r="E50" s="214" t="s">
        <v>194</v>
      </c>
      <c r="F50" s="41"/>
      <c r="G50" s="204">
        <f>G48+G49</f>
        <v>62192</v>
      </c>
      <c r="H50" s="2"/>
      <c r="I50" s="2"/>
      <c r="J50" s="16"/>
    </row>
    <row r="51" spans="2:10">
      <c r="B51" s="38"/>
      <c r="C51" s="6"/>
      <c r="D51" s="6" t="s">
        <v>201</v>
      </c>
      <c r="E51" s="9"/>
      <c r="F51" s="41"/>
      <c r="G51" s="205">
        <v>0</v>
      </c>
      <c r="H51" s="2"/>
      <c r="I51" s="2"/>
      <c r="J51" s="16"/>
    </row>
    <row r="52" spans="2:10">
      <c r="B52" s="38"/>
      <c r="C52" s="6"/>
      <c r="D52" s="6" t="s">
        <v>202</v>
      </c>
      <c r="E52" s="9"/>
      <c r="F52" s="41"/>
      <c r="G52" s="206">
        <v>0</v>
      </c>
      <c r="H52" s="2"/>
      <c r="I52" s="2"/>
      <c r="J52" s="16"/>
    </row>
    <row r="53" spans="2:10">
      <c r="B53" s="38"/>
      <c r="C53" s="6"/>
      <c r="D53" s="6" t="s">
        <v>9</v>
      </c>
      <c r="E53" s="9"/>
      <c r="F53" s="41"/>
      <c r="G53" s="2"/>
      <c r="H53" s="45">
        <f>SUM(G45+G46+G50+G51+G52)</f>
        <v>488692</v>
      </c>
      <c r="I53" s="35"/>
      <c r="J53" s="16"/>
    </row>
    <row r="54" spans="2:10">
      <c r="B54" s="38"/>
      <c r="C54" s="6" t="s">
        <v>39</v>
      </c>
      <c r="D54" s="6" t="s">
        <v>94</v>
      </c>
      <c r="E54" s="9"/>
      <c r="F54" s="41"/>
      <c r="G54" s="2"/>
      <c r="H54" s="35"/>
      <c r="I54" s="35"/>
      <c r="J54" s="16"/>
    </row>
    <row r="55" spans="2:10">
      <c r="B55" s="38"/>
      <c r="C55" s="6"/>
      <c r="D55" s="6" t="s">
        <v>105</v>
      </c>
      <c r="E55" s="9"/>
      <c r="F55" s="41"/>
      <c r="G55" s="2">
        <v>170000</v>
      </c>
      <c r="H55" s="35"/>
      <c r="I55" s="35"/>
      <c r="J55" s="16"/>
    </row>
    <row r="56" spans="2:10">
      <c r="B56" s="38"/>
      <c r="C56" s="6"/>
      <c r="D56" s="6" t="s">
        <v>10</v>
      </c>
      <c r="E56" s="9"/>
      <c r="F56" s="41"/>
      <c r="G56" s="2"/>
      <c r="H56" s="35">
        <f>G55</f>
        <v>170000</v>
      </c>
      <c r="I56" s="35"/>
      <c r="J56" s="16"/>
    </row>
    <row r="57" spans="2:10">
      <c r="B57" s="38"/>
      <c r="C57" s="6" t="s">
        <v>11</v>
      </c>
      <c r="D57" s="6"/>
      <c r="E57" s="9"/>
      <c r="F57" s="41"/>
      <c r="G57" s="2"/>
      <c r="H57" s="46"/>
      <c r="I57" s="45">
        <f>H53+H56</f>
        <v>658692</v>
      </c>
      <c r="J57" s="16"/>
    </row>
    <row r="58" spans="2:10">
      <c r="B58" s="38" t="s">
        <v>95</v>
      </c>
      <c r="C58" s="6"/>
      <c r="D58" s="6"/>
      <c r="E58" s="9"/>
      <c r="F58" s="41"/>
      <c r="G58" s="2"/>
      <c r="H58" s="35"/>
      <c r="I58" s="35"/>
      <c r="J58" s="16"/>
    </row>
    <row r="59" spans="2:10">
      <c r="B59" s="38"/>
      <c r="C59" s="6"/>
      <c r="D59" s="6" t="s">
        <v>71</v>
      </c>
      <c r="E59" s="9"/>
      <c r="F59" s="41"/>
      <c r="G59" s="2"/>
      <c r="H59" s="35">
        <v>4026831</v>
      </c>
      <c r="I59" s="35"/>
      <c r="J59" s="16"/>
    </row>
    <row r="60" spans="2:10">
      <c r="B60" s="38"/>
      <c r="C60" s="6"/>
      <c r="D60" s="6" t="s">
        <v>96</v>
      </c>
      <c r="E60" s="9"/>
      <c r="F60" s="41"/>
      <c r="G60" s="2"/>
      <c r="H60" s="91">
        <v>54928</v>
      </c>
      <c r="I60" s="35"/>
      <c r="J60" s="16"/>
    </row>
    <row r="61" spans="2:10">
      <c r="B61" s="38"/>
      <c r="C61" s="6" t="s">
        <v>72</v>
      </c>
      <c r="D61" s="6"/>
      <c r="E61" s="9"/>
      <c r="F61" s="41"/>
      <c r="G61" s="2"/>
      <c r="H61" s="35"/>
      <c r="I61" s="35">
        <f>H59+H60</f>
        <v>4081759</v>
      </c>
      <c r="J61" s="16"/>
    </row>
    <row r="62" spans="2:10">
      <c r="B62" s="39"/>
      <c r="C62" s="40" t="s">
        <v>97</v>
      </c>
      <c r="D62" s="40"/>
      <c r="E62" s="103"/>
      <c r="F62" s="47"/>
      <c r="G62" s="48"/>
      <c r="H62" s="49"/>
      <c r="I62" s="50">
        <f>I61+I57</f>
        <v>4740451</v>
      </c>
      <c r="J62" s="16"/>
    </row>
  </sheetData>
  <mergeCells count="8">
    <mergeCell ref="D30:E30"/>
    <mergeCell ref="G5:I5"/>
    <mergeCell ref="B5:E5"/>
    <mergeCell ref="B1:I1"/>
    <mergeCell ref="D2:E2"/>
    <mergeCell ref="G2:H2"/>
    <mergeCell ref="G3:I3"/>
    <mergeCell ref="D24:E24"/>
  </mergeCells>
  <phoneticPr fontId="4"/>
  <pageMargins left="1.299212598425197" right="0.70866141732283472" top="0.74803149606299213" bottom="0.35433070866141736" header="0.31496062992125984" footer="0.31496062992125984"/>
  <pageSetup paperSize="9" scale="9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9" tint="0.39997558519241921"/>
    <pageSetUpPr fitToPage="1"/>
  </sheetPr>
  <dimension ref="A1:R71"/>
  <sheetViews>
    <sheetView showZeros="0" topLeftCell="A17" workbookViewId="0">
      <selection activeCell="O7" sqref="O7"/>
    </sheetView>
  </sheetViews>
  <sheetFormatPr baseColWidth="12" defaultColWidth="8.83203125" defaultRowHeight="17" x14ac:dyDescent="0"/>
  <cols>
    <col min="1" max="3" width="2.1640625" customWidth="1"/>
    <col min="4" max="4" width="11.5" customWidth="1"/>
    <col min="5" max="13" width="9.1640625" customWidth="1"/>
    <col min="14" max="14" width="9.33203125" bestFit="1" customWidth="1"/>
    <col min="15" max="15" width="10.1640625" bestFit="1" customWidth="1"/>
  </cols>
  <sheetData>
    <row r="1" spans="1:13" ht="18">
      <c r="A1" s="250" t="s">
        <v>106</v>
      </c>
      <c r="B1" s="251"/>
      <c r="C1" s="251"/>
      <c r="D1" s="251"/>
      <c r="E1" s="251"/>
      <c r="F1" s="252"/>
      <c r="G1" s="253"/>
      <c r="H1" s="253"/>
      <c r="I1" s="251"/>
      <c r="J1" s="251"/>
    </row>
    <row r="2" spans="1:13" ht="21" customHeight="1">
      <c r="A2" s="254" t="s">
        <v>171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" customHeight="1">
      <c r="A3" s="1"/>
      <c r="B3" s="1"/>
      <c r="C3" s="22"/>
      <c r="D3" s="245">
        <v>42461</v>
      </c>
      <c r="E3" s="245"/>
      <c r="F3" s="22" t="s">
        <v>69</v>
      </c>
      <c r="G3" s="245">
        <v>42825</v>
      </c>
      <c r="H3" s="245"/>
      <c r="I3" s="23" t="s">
        <v>36</v>
      </c>
      <c r="J3" s="22"/>
      <c r="K3" s="22"/>
      <c r="L3" s="23"/>
      <c r="M3" s="23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133</v>
      </c>
      <c r="M4" s="1" t="s">
        <v>133</v>
      </c>
    </row>
    <row r="5" spans="1:13" ht="41.25" customHeight="1" thickBot="1">
      <c r="A5" s="256" t="s">
        <v>0</v>
      </c>
      <c r="B5" s="257"/>
      <c r="C5" s="257"/>
      <c r="D5" s="258"/>
      <c r="E5" s="55" t="s">
        <v>144</v>
      </c>
      <c r="F5" s="164" t="s">
        <v>146</v>
      </c>
      <c r="G5" s="164" t="s">
        <v>147</v>
      </c>
      <c r="H5" s="164" t="s">
        <v>172</v>
      </c>
      <c r="I5" s="164" t="s">
        <v>170</v>
      </c>
      <c r="J5" s="173" t="s">
        <v>107</v>
      </c>
      <c r="K5" s="159" t="s">
        <v>108</v>
      </c>
      <c r="L5" s="117" t="s">
        <v>138</v>
      </c>
      <c r="M5" s="174" t="s">
        <v>109</v>
      </c>
    </row>
    <row r="6" spans="1:13" ht="18" thickTop="1">
      <c r="A6" s="56" t="s">
        <v>110</v>
      </c>
      <c r="B6" s="57"/>
      <c r="C6" s="58"/>
      <c r="D6" s="59"/>
      <c r="E6" s="60"/>
      <c r="F6" s="165"/>
      <c r="G6" s="165"/>
      <c r="H6" s="165"/>
      <c r="I6" s="165"/>
      <c r="J6" s="170"/>
      <c r="K6" s="160"/>
      <c r="L6" s="118"/>
      <c r="M6" s="175"/>
    </row>
    <row r="7" spans="1:13">
      <c r="A7" s="61"/>
      <c r="B7" s="62"/>
      <c r="C7" s="63"/>
      <c r="D7" s="64" t="s">
        <v>186</v>
      </c>
      <c r="E7" s="65"/>
      <c r="F7" s="166"/>
      <c r="G7" s="166">
        <v>280120</v>
      </c>
      <c r="H7" s="166"/>
      <c r="I7" s="166"/>
      <c r="J7" s="171">
        <v>280120</v>
      </c>
      <c r="K7" s="161">
        <v>340880</v>
      </c>
      <c r="L7" s="119"/>
      <c r="M7" s="176">
        <v>621000</v>
      </c>
    </row>
    <row r="8" spans="1:13">
      <c r="A8" s="61"/>
      <c r="B8" s="62"/>
      <c r="C8" s="63"/>
      <c r="D8" s="64" t="s">
        <v>111</v>
      </c>
      <c r="E8" s="65">
        <v>7421100</v>
      </c>
      <c r="F8" s="166"/>
      <c r="G8" s="166">
        <v>1400</v>
      </c>
      <c r="H8" s="166"/>
      <c r="I8" s="166"/>
      <c r="J8" s="171">
        <v>7422500</v>
      </c>
      <c r="K8" s="161"/>
      <c r="L8" s="119"/>
      <c r="M8" s="176">
        <v>7422500</v>
      </c>
    </row>
    <row r="9" spans="1:13">
      <c r="A9" s="61"/>
      <c r="B9" s="62"/>
      <c r="C9" s="63"/>
      <c r="D9" s="64" t="s">
        <v>185</v>
      </c>
      <c r="E9" s="65"/>
      <c r="F9" s="166"/>
      <c r="G9" s="166"/>
      <c r="H9" s="166"/>
      <c r="I9" s="166"/>
      <c r="J9" s="171">
        <v>0</v>
      </c>
      <c r="K9" s="161">
        <v>365249</v>
      </c>
      <c r="L9" s="119"/>
      <c r="M9" s="176">
        <v>365249</v>
      </c>
    </row>
    <row r="10" spans="1:13">
      <c r="A10" s="61"/>
      <c r="B10" s="62"/>
      <c r="C10" s="63"/>
      <c r="D10" s="64" t="s">
        <v>187</v>
      </c>
      <c r="E10" s="65"/>
      <c r="F10" s="166">
        <v>300000</v>
      </c>
      <c r="G10" s="166">
        <v>800000</v>
      </c>
      <c r="H10" s="166"/>
      <c r="I10" s="166"/>
      <c r="J10" s="171">
        <v>1100000</v>
      </c>
      <c r="K10" s="161"/>
      <c r="L10" s="119"/>
      <c r="M10" s="176">
        <v>1100000</v>
      </c>
    </row>
    <row r="11" spans="1:13">
      <c r="A11" s="61"/>
      <c r="B11" s="62"/>
      <c r="C11" s="63"/>
      <c r="D11" s="64" t="s">
        <v>188</v>
      </c>
      <c r="E11" s="65"/>
      <c r="F11" s="166"/>
      <c r="G11" s="166"/>
      <c r="H11" s="166">
        <v>1882000</v>
      </c>
      <c r="I11" s="166"/>
      <c r="J11" s="171">
        <v>1882000</v>
      </c>
      <c r="K11" s="161"/>
      <c r="L11" s="119"/>
      <c r="M11" s="176">
        <v>1882000</v>
      </c>
    </row>
    <row r="12" spans="1:13">
      <c r="A12" s="61"/>
      <c r="B12" s="62"/>
      <c r="C12" s="63"/>
      <c r="D12" s="64" t="s">
        <v>148</v>
      </c>
      <c r="E12" s="65"/>
      <c r="F12" s="166"/>
      <c r="G12" s="166"/>
      <c r="H12" s="166"/>
      <c r="I12" s="166"/>
      <c r="J12" s="171">
        <v>0</v>
      </c>
      <c r="K12" s="161">
        <v>3000</v>
      </c>
      <c r="L12" s="119"/>
      <c r="M12" s="176">
        <v>3000</v>
      </c>
    </row>
    <row r="13" spans="1:13">
      <c r="A13" s="61"/>
      <c r="B13" s="62"/>
      <c r="C13" s="63"/>
      <c r="D13" s="64" t="s">
        <v>33</v>
      </c>
      <c r="E13" s="65"/>
      <c r="F13" s="166"/>
      <c r="G13" s="166"/>
      <c r="H13" s="166"/>
      <c r="I13" s="166"/>
      <c r="J13" s="171">
        <v>0</v>
      </c>
      <c r="K13" s="161">
        <v>256</v>
      </c>
      <c r="L13" s="119"/>
      <c r="M13" s="176">
        <v>256</v>
      </c>
    </row>
    <row r="14" spans="1:13">
      <c r="A14" s="66"/>
      <c r="B14" s="67" t="s">
        <v>35</v>
      </c>
      <c r="C14" s="68"/>
      <c r="D14" s="69"/>
      <c r="E14" s="70">
        <v>7421100</v>
      </c>
      <c r="F14" s="71">
        <v>300000</v>
      </c>
      <c r="G14" s="71">
        <v>1081520</v>
      </c>
      <c r="H14" s="71">
        <v>1882000</v>
      </c>
      <c r="I14" s="71">
        <v>0</v>
      </c>
      <c r="J14" s="72">
        <v>10684620</v>
      </c>
      <c r="K14" s="115">
        <v>709385</v>
      </c>
      <c r="L14" s="122">
        <v>0</v>
      </c>
      <c r="M14" s="73">
        <v>11394005</v>
      </c>
    </row>
    <row r="15" spans="1:13">
      <c r="A15" s="74" t="s">
        <v>112</v>
      </c>
      <c r="B15" s="75"/>
      <c r="C15" s="76"/>
      <c r="D15" s="77"/>
      <c r="E15" s="78"/>
      <c r="F15" s="167"/>
      <c r="G15" s="167"/>
      <c r="H15" s="167"/>
      <c r="I15" s="167"/>
      <c r="J15" s="172"/>
      <c r="K15" s="162"/>
      <c r="L15" s="120">
        <v>0</v>
      </c>
      <c r="M15" s="177">
        <v>0</v>
      </c>
    </row>
    <row r="16" spans="1:13">
      <c r="A16" s="61"/>
      <c r="B16" s="62" t="s">
        <v>113</v>
      </c>
      <c r="C16" s="63"/>
      <c r="D16" s="64"/>
      <c r="E16" s="65"/>
      <c r="F16" s="166"/>
      <c r="G16" s="166"/>
      <c r="H16" s="166"/>
      <c r="I16" s="166"/>
      <c r="J16" s="171"/>
      <c r="K16" s="161"/>
      <c r="L16" s="119">
        <v>0</v>
      </c>
      <c r="M16" s="176">
        <v>0</v>
      </c>
    </row>
    <row r="17" spans="1:15">
      <c r="A17" s="61"/>
      <c r="B17" s="62"/>
      <c r="C17" s="63"/>
      <c r="D17" s="64" t="s">
        <v>114</v>
      </c>
      <c r="E17" s="65">
        <v>0</v>
      </c>
      <c r="F17" s="166">
        <v>0</v>
      </c>
      <c r="G17" s="166">
        <v>0</v>
      </c>
      <c r="H17" s="166">
        <v>0</v>
      </c>
      <c r="I17" s="166">
        <v>0</v>
      </c>
      <c r="J17" s="171">
        <v>0</v>
      </c>
      <c r="K17" s="161">
        <v>0</v>
      </c>
      <c r="L17" s="119">
        <v>0</v>
      </c>
      <c r="M17" s="176">
        <v>0</v>
      </c>
    </row>
    <row r="18" spans="1:15">
      <c r="A18" s="61"/>
      <c r="B18" s="62"/>
      <c r="C18" s="63"/>
      <c r="D18" s="64" t="s">
        <v>115</v>
      </c>
      <c r="E18" s="65">
        <v>0</v>
      </c>
      <c r="F18" s="166">
        <v>0</v>
      </c>
      <c r="G18" s="166">
        <v>0</v>
      </c>
      <c r="H18" s="166">
        <v>0</v>
      </c>
      <c r="I18" s="166">
        <v>0</v>
      </c>
      <c r="J18" s="171">
        <v>0</v>
      </c>
      <c r="K18" s="161">
        <v>0</v>
      </c>
      <c r="L18" s="119">
        <v>0</v>
      </c>
      <c r="M18" s="176">
        <v>0</v>
      </c>
    </row>
    <row r="19" spans="1:15">
      <c r="A19" s="61"/>
      <c r="B19" s="62"/>
      <c r="C19" s="63"/>
      <c r="D19" s="64" t="s">
        <v>116</v>
      </c>
      <c r="E19" s="65">
        <v>1003800</v>
      </c>
      <c r="F19" s="166">
        <v>0</v>
      </c>
      <c r="G19" s="166">
        <v>138000</v>
      </c>
      <c r="H19" s="166">
        <v>800000</v>
      </c>
      <c r="I19" s="166">
        <v>0</v>
      </c>
      <c r="J19" s="171">
        <v>1941800</v>
      </c>
      <c r="K19" s="161">
        <v>88000</v>
      </c>
      <c r="L19" s="119">
        <v>0</v>
      </c>
      <c r="M19" s="176">
        <v>2029800</v>
      </c>
    </row>
    <row r="20" spans="1:15">
      <c r="A20" s="61"/>
      <c r="B20" s="62"/>
      <c r="C20" s="63"/>
      <c r="D20" s="64" t="s">
        <v>117</v>
      </c>
      <c r="E20" s="65">
        <v>0</v>
      </c>
      <c r="F20" s="166">
        <v>0</v>
      </c>
      <c r="G20" s="166">
        <v>0</v>
      </c>
      <c r="H20" s="166">
        <v>0</v>
      </c>
      <c r="I20" s="166">
        <v>0</v>
      </c>
      <c r="J20" s="171">
        <v>0</v>
      </c>
      <c r="K20" s="161">
        <v>0</v>
      </c>
      <c r="L20" s="119">
        <v>0</v>
      </c>
      <c r="M20" s="176">
        <v>0</v>
      </c>
    </row>
    <row r="21" spans="1:15">
      <c r="A21" s="61"/>
      <c r="B21" s="62"/>
      <c r="C21" s="63"/>
      <c r="D21" s="64" t="s">
        <v>12</v>
      </c>
      <c r="E21" s="65">
        <v>0</v>
      </c>
      <c r="F21" s="166">
        <v>0</v>
      </c>
      <c r="G21" s="166">
        <v>0</v>
      </c>
      <c r="H21" s="166">
        <v>0</v>
      </c>
      <c r="I21" s="166">
        <v>0</v>
      </c>
      <c r="J21" s="171">
        <v>0</v>
      </c>
      <c r="K21" s="161">
        <v>0</v>
      </c>
      <c r="L21" s="119">
        <v>0</v>
      </c>
      <c r="M21" s="176">
        <v>0</v>
      </c>
    </row>
    <row r="22" spans="1:15">
      <c r="A22" s="61"/>
      <c r="B22" s="62"/>
      <c r="C22" s="63"/>
      <c r="D22" s="64" t="s">
        <v>14</v>
      </c>
      <c r="E22" s="65">
        <v>0</v>
      </c>
      <c r="F22" s="166">
        <v>0</v>
      </c>
      <c r="G22" s="166">
        <v>0</v>
      </c>
      <c r="H22" s="166">
        <v>0</v>
      </c>
      <c r="I22" s="166">
        <v>0</v>
      </c>
      <c r="J22" s="171">
        <v>0</v>
      </c>
      <c r="K22" s="161">
        <v>0</v>
      </c>
      <c r="L22" s="119">
        <v>0</v>
      </c>
      <c r="M22" s="176">
        <v>0</v>
      </c>
    </row>
    <row r="23" spans="1:15">
      <c r="A23" s="61"/>
      <c r="B23" s="62"/>
      <c r="C23" s="63"/>
      <c r="D23" s="64" t="s">
        <v>13</v>
      </c>
      <c r="E23" s="65">
        <v>120514</v>
      </c>
      <c r="F23" s="166">
        <v>0</v>
      </c>
      <c r="G23" s="166">
        <v>0</v>
      </c>
      <c r="H23" s="166">
        <v>190056</v>
      </c>
      <c r="I23" s="166">
        <v>0</v>
      </c>
      <c r="J23" s="171">
        <v>310570</v>
      </c>
      <c r="K23" s="161">
        <v>8568</v>
      </c>
      <c r="L23" s="119">
        <v>0</v>
      </c>
      <c r="M23" s="176">
        <v>319138</v>
      </c>
    </row>
    <row r="24" spans="1:15">
      <c r="A24" s="61"/>
      <c r="B24" s="62"/>
      <c r="C24" s="63"/>
      <c r="D24" s="64" t="s">
        <v>149</v>
      </c>
      <c r="E24" s="65">
        <v>0</v>
      </c>
      <c r="F24" s="166">
        <v>0</v>
      </c>
      <c r="G24" s="166">
        <v>0</v>
      </c>
      <c r="H24" s="166">
        <v>0</v>
      </c>
      <c r="I24" s="166">
        <v>0</v>
      </c>
      <c r="J24" s="171">
        <v>0</v>
      </c>
      <c r="K24" s="161">
        <v>0</v>
      </c>
      <c r="L24" s="119">
        <v>0</v>
      </c>
      <c r="M24" s="176">
        <v>0</v>
      </c>
    </row>
    <row r="25" spans="1:15">
      <c r="A25" s="61"/>
      <c r="B25" s="62"/>
      <c r="C25" s="63"/>
      <c r="D25" s="64" t="s">
        <v>145</v>
      </c>
      <c r="E25" s="65">
        <v>4242060</v>
      </c>
      <c r="F25" s="166">
        <v>0</v>
      </c>
      <c r="G25" s="166">
        <v>180000</v>
      </c>
      <c r="H25" s="166">
        <v>0</v>
      </c>
      <c r="I25" s="166">
        <v>25000</v>
      </c>
      <c r="J25" s="171">
        <v>4447060</v>
      </c>
      <c r="K25" s="161">
        <v>0</v>
      </c>
      <c r="L25" s="119">
        <v>0</v>
      </c>
      <c r="M25" s="176">
        <v>4447060</v>
      </c>
    </row>
    <row r="26" spans="1:15">
      <c r="A26" s="79"/>
      <c r="B26" s="80"/>
      <c r="C26" s="81" t="s">
        <v>118</v>
      </c>
      <c r="D26" s="82"/>
      <c r="E26" s="83">
        <v>5366374</v>
      </c>
      <c r="F26" s="84">
        <v>0</v>
      </c>
      <c r="G26" s="84">
        <v>318000</v>
      </c>
      <c r="H26" s="84">
        <v>990056</v>
      </c>
      <c r="I26" s="84">
        <v>25000</v>
      </c>
      <c r="J26" s="85">
        <v>6699430</v>
      </c>
      <c r="K26" s="116">
        <v>96568</v>
      </c>
      <c r="L26" s="121">
        <v>0</v>
      </c>
      <c r="M26" s="86">
        <v>6795998</v>
      </c>
    </row>
    <row r="27" spans="1:15">
      <c r="A27" s="61"/>
      <c r="B27" s="62" t="s">
        <v>119</v>
      </c>
      <c r="C27" s="63"/>
      <c r="D27" s="64"/>
      <c r="E27" s="65"/>
      <c r="F27" s="166"/>
      <c r="G27" s="166"/>
      <c r="H27" s="166"/>
      <c r="I27" s="166"/>
      <c r="J27" s="171"/>
      <c r="K27" s="161"/>
      <c r="L27" s="119">
        <v>0</v>
      </c>
      <c r="M27" s="176">
        <v>0</v>
      </c>
      <c r="O27" s="34"/>
    </row>
    <row r="28" spans="1:15">
      <c r="A28" s="61"/>
      <c r="B28" s="62"/>
      <c r="C28" s="63"/>
      <c r="D28" s="64" t="s">
        <v>139</v>
      </c>
      <c r="E28" s="65">
        <v>181194</v>
      </c>
      <c r="F28" s="166">
        <v>0</v>
      </c>
      <c r="G28" s="166">
        <v>0</v>
      </c>
      <c r="H28" s="166">
        <v>0</v>
      </c>
      <c r="I28" s="166">
        <v>0</v>
      </c>
      <c r="J28" s="171">
        <v>181194</v>
      </c>
      <c r="K28" s="161">
        <v>20133</v>
      </c>
      <c r="L28" s="119">
        <v>0</v>
      </c>
      <c r="M28" s="176">
        <v>201327</v>
      </c>
      <c r="O28" s="34"/>
    </row>
    <row r="29" spans="1:15">
      <c r="A29" s="61"/>
      <c r="B29" s="62"/>
      <c r="C29" s="63"/>
      <c r="D29" s="64" t="s">
        <v>120</v>
      </c>
      <c r="E29" s="65">
        <v>0</v>
      </c>
      <c r="F29" s="166">
        <v>0</v>
      </c>
      <c r="G29" s="166">
        <v>0</v>
      </c>
      <c r="H29" s="166">
        <v>0</v>
      </c>
      <c r="I29" s="166">
        <v>0</v>
      </c>
      <c r="J29" s="171">
        <v>0</v>
      </c>
      <c r="K29" s="161">
        <v>1080</v>
      </c>
      <c r="L29" s="119">
        <v>0</v>
      </c>
      <c r="M29" s="176">
        <v>1080</v>
      </c>
      <c r="O29" s="34"/>
    </row>
    <row r="30" spans="1:15">
      <c r="A30" s="61"/>
      <c r="B30" s="62"/>
      <c r="C30" s="63"/>
      <c r="D30" s="64" t="s">
        <v>15</v>
      </c>
      <c r="E30" s="65">
        <v>0</v>
      </c>
      <c r="F30" s="166">
        <v>0</v>
      </c>
      <c r="G30" s="168">
        <v>0</v>
      </c>
      <c r="H30" s="166">
        <v>0</v>
      </c>
      <c r="I30" s="168">
        <v>0</v>
      </c>
      <c r="J30" s="171">
        <v>0</v>
      </c>
      <c r="K30" s="161">
        <v>3240</v>
      </c>
      <c r="L30" s="119">
        <v>0</v>
      </c>
      <c r="M30" s="176">
        <v>3240</v>
      </c>
      <c r="O30" s="34"/>
    </row>
    <row r="31" spans="1:15">
      <c r="A31" s="61"/>
      <c r="B31" s="62"/>
      <c r="C31" s="63"/>
      <c r="D31" s="64" t="s">
        <v>16</v>
      </c>
      <c r="E31" s="65">
        <v>15000</v>
      </c>
      <c r="F31" s="166">
        <v>0</v>
      </c>
      <c r="G31" s="166">
        <v>0</v>
      </c>
      <c r="H31" s="166">
        <v>0</v>
      </c>
      <c r="I31" s="166">
        <v>0</v>
      </c>
      <c r="J31" s="171">
        <v>15000</v>
      </c>
      <c r="K31" s="161">
        <v>25000</v>
      </c>
      <c r="L31" s="119">
        <v>0</v>
      </c>
      <c r="M31" s="176">
        <v>40000</v>
      </c>
      <c r="O31" s="34"/>
    </row>
    <row r="32" spans="1:15">
      <c r="A32" s="61"/>
      <c r="B32" s="62"/>
      <c r="C32" s="63"/>
      <c r="D32" s="64" t="s">
        <v>17</v>
      </c>
      <c r="E32" s="65">
        <v>0</v>
      </c>
      <c r="F32" s="166">
        <v>0</v>
      </c>
      <c r="G32" s="166">
        <v>0</v>
      </c>
      <c r="H32" s="166">
        <v>4500</v>
      </c>
      <c r="I32" s="166">
        <v>0</v>
      </c>
      <c r="J32" s="171">
        <v>4500</v>
      </c>
      <c r="K32" s="161">
        <v>2580</v>
      </c>
      <c r="L32" s="119">
        <v>0</v>
      </c>
      <c r="M32" s="176">
        <v>7080</v>
      </c>
      <c r="O32" s="34"/>
    </row>
    <row r="33" spans="1:15">
      <c r="A33" s="61"/>
      <c r="B33" s="62"/>
      <c r="C33" s="63"/>
      <c r="D33" s="64" t="s">
        <v>143</v>
      </c>
      <c r="E33" s="65">
        <v>0</v>
      </c>
      <c r="F33" s="166">
        <v>291137</v>
      </c>
      <c r="G33" s="166">
        <v>10000</v>
      </c>
      <c r="H33" s="166">
        <v>104000</v>
      </c>
      <c r="I33" s="166">
        <v>0</v>
      </c>
      <c r="J33" s="171">
        <v>405137</v>
      </c>
      <c r="K33" s="161">
        <v>0</v>
      </c>
      <c r="L33" s="119">
        <v>0</v>
      </c>
      <c r="M33" s="176">
        <v>405137</v>
      </c>
      <c r="O33" s="34"/>
    </row>
    <row r="34" spans="1:15">
      <c r="A34" s="61"/>
      <c r="B34" s="62"/>
      <c r="C34" s="63"/>
      <c r="D34" s="64" t="s">
        <v>38</v>
      </c>
      <c r="E34" s="65">
        <v>90152</v>
      </c>
      <c r="F34" s="166">
        <v>13260</v>
      </c>
      <c r="G34" s="166">
        <v>120501</v>
      </c>
      <c r="H34" s="166">
        <v>157807</v>
      </c>
      <c r="I34" s="166">
        <v>0</v>
      </c>
      <c r="J34" s="171">
        <v>381720</v>
      </c>
      <c r="K34" s="161">
        <v>158624</v>
      </c>
      <c r="L34" s="119">
        <v>0</v>
      </c>
      <c r="M34" s="176">
        <v>540344</v>
      </c>
      <c r="O34" s="34"/>
    </row>
    <row r="35" spans="1:15">
      <c r="A35" s="61"/>
      <c r="B35" s="62"/>
      <c r="C35" s="63"/>
      <c r="D35" s="64" t="s">
        <v>18</v>
      </c>
      <c r="E35" s="65">
        <v>169809</v>
      </c>
      <c r="F35" s="166">
        <v>0</v>
      </c>
      <c r="G35" s="166">
        <v>95127</v>
      </c>
      <c r="H35" s="166">
        <v>20150</v>
      </c>
      <c r="I35" s="166">
        <v>0</v>
      </c>
      <c r="J35" s="171">
        <v>285086</v>
      </c>
      <c r="K35" s="161">
        <v>28400</v>
      </c>
      <c r="L35" s="119">
        <v>0</v>
      </c>
      <c r="M35" s="176">
        <v>313486</v>
      </c>
      <c r="O35" s="34"/>
    </row>
    <row r="36" spans="1:15">
      <c r="A36" s="61"/>
      <c r="B36" s="62"/>
      <c r="C36" s="63"/>
      <c r="D36" s="64" t="s">
        <v>122</v>
      </c>
      <c r="E36" s="65">
        <v>4500</v>
      </c>
      <c r="F36" s="166">
        <v>0</v>
      </c>
      <c r="G36" s="166">
        <v>0</v>
      </c>
      <c r="H36" s="166">
        <v>0</v>
      </c>
      <c r="I36" s="166">
        <v>0</v>
      </c>
      <c r="J36" s="171">
        <v>4500</v>
      </c>
      <c r="K36" s="161">
        <v>12500</v>
      </c>
      <c r="L36" s="119">
        <v>0</v>
      </c>
      <c r="M36" s="176">
        <v>17000</v>
      </c>
      <c r="O36" s="34"/>
    </row>
    <row r="37" spans="1:15">
      <c r="A37" s="61"/>
      <c r="B37" s="62"/>
      <c r="C37" s="63"/>
      <c r="D37" s="64" t="s">
        <v>123</v>
      </c>
      <c r="E37" s="65">
        <v>0</v>
      </c>
      <c r="F37" s="166">
        <v>0</v>
      </c>
      <c r="G37" s="166">
        <v>0</v>
      </c>
      <c r="H37" s="166">
        <v>0</v>
      </c>
      <c r="I37" s="166">
        <v>0</v>
      </c>
      <c r="J37" s="171">
        <v>0</v>
      </c>
      <c r="K37" s="161">
        <v>0</v>
      </c>
      <c r="L37" s="119">
        <v>0</v>
      </c>
      <c r="M37" s="176">
        <v>0</v>
      </c>
      <c r="O37" s="34"/>
    </row>
    <row r="38" spans="1:15">
      <c r="A38" s="61"/>
      <c r="B38" s="62"/>
      <c r="C38" s="63"/>
      <c r="D38" s="64" t="s">
        <v>124</v>
      </c>
      <c r="E38" s="65">
        <v>180</v>
      </c>
      <c r="F38" s="166">
        <v>0</v>
      </c>
      <c r="G38" s="166">
        <v>10000</v>
      </c>
      <c r="H38" s="166">
        <v>364176</v>
      </c>
      <c r="I38" s="166">
        <v>0</v>
      </c>
      <c r="J38" s="171">
        <v>374356</v>
      </c>
      <c r="K38" s="161">
        <v>370</v>
      </c>
      <c r="L38" s="119">
        <v>0</v>
      </c>
      <c r="M38" s="176">
        <v>374726</v>
      </c>
      <c r="O38" s="34"/>
    </row>
    <row r="39" spans="1:15">
      <c r="A39" s="61"/>
      <c r="B39" s="62"/>
      <c r="C39" s="63"/>
      <c r="D39" s="64" t="s">
        <v>19</v>
      </c>
      <c r="E39" s="65">
        <v>13891</v>
      </c>
      <c r="F39" s="166">
        <v>0</v>
      </c>
      <c r="G39" s="166">
        <v>0</v>
      </c>
      <c r="H39" s="166">
        <v>73588</v>
      </c>
      <c r="I39" s="166">
        <v>0</v>
      </c>
      <c r="J39" s="171">
        <v>87479</v>
      </c>
      <c r="K39" s="161">
        <v>12971</v>
      </c>
      <c r="L39" s="119">
        <v>0</v>
      </c>
      <c r="M39" s="176">
        <v>100450</v>
      </c>
      <c r="O39" s="34"/>
    </row>
    <row r="40" spans="1:15">
      <c r="A40" s="61"/>
      <c r="B40" s="62"/>
      <c r="C40" s="63"/>
      <c r="D40" s="64" t="s">
        <v>20</v>
      </c>
      <c r="E40" s="65">
        <v>42016</v>
      </c>
      <c r="F40" s="166">
        <v>0</v>
      </c>
      <c r="G40" s="166">
        <v>0</v>
      </c>
      <c r="H40" s="166">
        <v>0</v>
      </c>
      <c r="I40" s="166">
        <v>0</v>
      </c>
      <c r="J40" s="171">
        <v>42016</v>
      </c>
      <c r="K40" s="161">
        <v>41259</v>
      </c>
      <c r="L40" s="119">
        <v>0</v>
      </c>
      <c r="M40" s="176">
        <v>83275</v>
      </c>
      <c r="O40" s="34"/>
    </row>
    <row r="41" spans="1:15">
      <c r="A41" s="61"/>
      <c r="B41" s="62"/>
      <c r="C41" s="63"/>
      <c r="D41" s="64" t="s">
        <v>21</v>
      </c>
      <c r="E41" s="65">
        <v>0</v>
      </c>
      <c r="F41" s="166">
        <v>0</v>
      </c>
      <c r="G41" s="166">
        <v>0</v>
      </c>
      <c r="H41" s="166">
        <v>0</v>
      </c>
      <c r="I41" s="166">
        <v>0</v>
      </c>
      <c r="J41" s="171">
        <v>0</v>
      </c>
      <c r="K41" s="161">
        <v>0</v>
      </c>
      <c r="L41" s="119">
        <v>0</v>
      </c>
      <c r="M41" s="176">
        <v>0</v>
      </c>
      <c r="O41" s="34"/>
    </row>
    <row r="42" spans="1:15">
      <c r="A42" s="61"/>
      <c r="B42" s="62"/>
      <c r="C42" s="63"/>
      <c r="D42" s="64" t="s">
        <v>22</v>
      </c>
      <c r="E42" s="65">
        <v>34178</v>
      </c>
      <c r="F42" s="166">
        <v>0</v>
      </c>
      <c r="G42" s="166">
        <v>20448</v>
      </c>
      <c r="H42" s="166">
        <v>0</v>
      </c>
      <c r="I42" s="166">
        <v>0</v>
      </c>
      <c r="J42" s="171">
        <v>54626</v>
      </c>
      <c r="K42" s="161">
        <v>3798</v>
      </c>
      <c r="L42" s="119">
        <v>0</v>
      </c>
      <c r="M42" s="176">
        <v>58424</v>
      </c>
      <c r="O42" s="34"/>
    </row>
    <row r="43" spans="1:15">
      <c r="A43" s="61"/>
      <c r="B43" s="62"/>
      <c r="C43" s="63"/>
      <c r="D43" s="64" t="s">
        <v>23</v>
      </c>
      <c r="E43" s="65">
        <v>1924</v>
      </c>
      <c r="F43" s="166">
        <v>0</v>
      </c>
      <c r="G43" s="166">
        <v>0</v>
      </c>
      <c r="H43" s="166">
        <v>22896</v>
      </c>
      <c r="I43" s="166">
        <v>0</v>
      </c>
      <c r="J43" s="171">
        <v>24820</v>
      </c>
      <c r="K43" s="161">
        <v>214</v>
      </c>
      <c r="L43" s="119">
        <v>0</v>
      </c>
      <c r="M43" s="176">
        <v>25034</v>
      </c>
      <c r="O43" s="34"/>
    </row>
    <row r="44" spans="1:15">
      <c r="A44" s="61"/>
      <c r="B44" s="62"/>
      <c r="C44" s="63"/>
      <c r="D44" s="64" t="s">
        <v>24</v>
      </c>
      <c r="E44" s="65">
        <v>0</v>
      </c>
      <c r="F44" s="166">
        <v>0</v>
      </c>
      <c r="G44" s="166">
        <v>0</v>
      </c>
      <c r="H44" s="166">
        <v>0</v>
      </c>
      <c r="I44" s="166">
        <v>0</v>
      </c>
      <c r="J44" s="171">
        <v>0</v>
      </c>
      <c r="K44" s="161">
        <v>0</v>
      </c>
      <c r="L44" s="119">
        <v>0</v>
      </c>
      <c r="M44" s="176">
        <v>0</v>
      </c>
      <c r="O44" s="34"/>
    </row>
    <row r="45" spans="1:15">
      <c r="A45" s="61"/>
      <c r="B45" s="62"/>
      <c r="C45" s="63"/>
      <c r="D45" s="64" t="s">
        <v>25</v>
      </c>
      <c r="E45" s="65">
        <v>6206</v>
      </c>
      <c r="F45" s="166">
        <v>0</v>
      </c>
      <c r="G45" s="166">
        <v>0</v>
      </c>
      <c r="H45" s="166">
        <v>1080</v>
      </c>
      <c r="I45" s="166">
        <v>0</v>
      </c>
      <c r="J45" s="171">
        <v>7286</v>
      </c>
      <c r="K45" s="161">
        <v>781</v>
      </c>
      <c r="L45" s="119">
        <v>0</v>
      </c>
      <c r="M45" s="176">
        <v>8067</v>
      </c>
      <c r="O45" s="34"/>
    </row>
    <row r="46" spans="1:15">
      <c r="A46" s="61"/>
      <c r="B46" s="62"/>
      <c r="C46" s="63"/>
      <c r="D46" s="64" t="s">
        <v>26</v>
      </c>
      <c r="E46" s="65">
        <v>0</v>
      </c>
      <c r="F46" s="166">
        <v>0</v>
      </c>
      <c r="G46" s="166">
        <v>0</v>
      </c>
      <c r="H46" s="166">
        <v>0</v>
      </c>
      <c r="I46" s="166">
        <v>0</v>
      </c>
      <c r="J46" s="171">
        <v>0</v>
      </c>
      <c r="K46" s="161">
        <v>0</v>
      </c>
      <c r="L46" s="119">
        <v>0</v>
      </c>
      <c r="M46" s="176">
        <v>0</v>
      </c>
      <c r="O46" s="34"/>
    </row>
    <row r="47" spans="1:15">
      <c r="A47" s="61"/>
      <c r="B47" s="62"/>
      <c r="C47" s="63"/>
      <c r="D47" s="64" t="s">
        <v>31</v>
      </c>
      <c r="E47" s="65">
        <v>758160</v>
      </c>
      <c r="F47" s="166">
        <v>0</v>
      </c>
      <c r="G47" s="166">
        <v>453600</v>
      </c>
      <c r="H47" s="166">
        <v>0</v>
      </c>
      <c r="I47" s="166">
        <v>0</v>
      </c>
      <c r="J47" s="171">
        <v>1211760</v>
      </c>
      <c r="K47" s="161">
        <v>84240</v>
      </c>
      <c r="L47" s="119">
        <v>0</v>
      </c>
      <c r="M47" s="176">
        <v>1296000</v>
      </c>
      <c r="O47" s="34"/>
    </row>
    <row r="48" spans="1:15">
      <c r="A48" s="61"/>
      <c r="B48" s="62"/>
      <c r="C48" s="63"/>
      <c r="D48" s="64" t="s">
        <v>125</v>
      </c>
      <c r="E48" s="65">
        <v>0</v>
      </c>
      <c r="F48" s="166">
        <v>0</v>
      </c>
      <c r="G48" s="166">
        <v>0</v>
      </c>
      <c r="H48" s="166">
        <v>0</v>
      </c>
      <c r="I48" s="166">
        <v>0</v>
      </c>
      <c r="J48" s="171">
        <v>0</v>
      </c>
      <c r="K48" s="161">
        <v>0</v>
      </c>
      <c r="L48" s="119">
        <v>0</v>
      </c>
      <c r="M48" s="176">
        <v>0</v>
      </c>
      <c r="O48" s="34"/>
    </row>
    <row r="49" spans="1:18">
      <c r="A49" s="61"/>
      <c r="B49" s="62"/>
      <c r="C49" s="63"/>
      <c r="D49" s="64" t="s">
        <v>27</v>
      </c>
      <c r="E49" s="65">
        <v>89998</v>
      </c>
      <c r="F49" s="166">
        <v>0</v>
      </c>
      <c r="G49" s="166">
        <v>53844</v>
      </c>
      <c r="H49" s="166">
        <v>0</v>
      </c>
      <c r="I49" s="166">
        <v>0</v>
      </c>
      <c r="J49" s="171">
        <v>143842</v>
      </c>
      <c r="K49" s="161">
        <v>10000</v>
      </c>
      <c r="L49" s="119">
        <v>0</v>
      </c>
      <c r="M49" s="176">
        <v>153842</v>
      </c>
      <c r="O49" s="34"/>
    </row>
    <row r="50" spans="1:18">
      <c r="A50" s="61"/>
      <c r="B50" s="62"/>
      <c r="C50" s="63"/>
      <c r="D50" s="64" t="s">
        <v>28</v>
      </c>
      <c r="E50" s="65">
        <v>76557</v>
      </c>
      <c r="F50" s="166">
        <v>0</v>
      </c>
      <c r="G50" s="166">
        <v>0</v>
      </c>
      <c r="H50" s="166">
        <v>0</v>
      </c>
      <c r="I50" s="166">
        <v>0</v>
      </c>
      <c r="J50" s="171">
        <v>76557</v>
      </c>
      <c r="K50" s="161">
        <v>8507</v>
      </c>
      <c r="L50" s="119">
        <v>0</v>
      </c>
      <c r="M50" s="176">
        <v>85064</v>
      </c>
      <c r="O50" s="34"/>
    </row>
    <row r="51" spans="1:18">
      <c r="A51" s="61"/>
      <c r="B51" s="62"/>
      <c r="C51" s="63"/>
      <c r="D51" s="64" t="s">
        <v>32</v>
      </c>
      <c r="E51" s="65">
        <v>37675</v>
      </c>
      <c r="F51" s="166">
        <v>0</v>
      </c>
      <c r="G51" s="166">
        <v>0</v>
      </c>
      <c r="H51" s="166">
        <v>0</v>
      </c>
      <c r="I51" s="166">
        <v>0</v>
      </c>
      <c r="J51" s="171">
        <v>37675</v>
      </c>
      <c r="K51" s="161">
        <v>725</v>
      </c>
      <c r="L51" s="119">
        <v>0</v>
      </c>
      <c r="M51" s="176">
        <v>38400</v>
      </c>
      <c r="O51" s="34"/>
    </row>
    <row r="52" spans="1:18">
      <c r="A52" s="61"/>
      <c r="B52" s="62"/>
      <c r="C52" s="63"/>
      <c r="D52" s="64" t="s">
        <v>126</v>
      </c>
      <c r="E52" s="65">
        <v>97200</v>
      </c>
      <c r="F52" s="166">
        <v>0</v>
      </c>
      <c r="G52" s="166">
        <v>0</v>
      </c>
      <c r="H52" s="166">
        <v>144000</v>
      </c>
      <c r="I52" s="166">
        <v>0</v>
      </c>
      <c r="J52" s="171">
        <v>241200</v>
      </c>
      <c r="K52" s="161">
        <v>10800</v>
      </c>
      <c r="L52" s="119">
        <v>0</v>
      </c>
      <c r="M52" s="176">
        <v>252000</v>
      </c>
      <c r="O52" s="34"/>
    </row>
    <row r="53" spans="1:18">
      <c r="A53" s="61"/>
      <c r="B53" s="62"/>
      <c r="C53" s="63"/>
      <c r="D53" s="64" t="s">
        <v>29</v>
      </c>
      <c r="E53" s="65">
        <v>0</v>
      </c>
      <c r="F53" s="166">
        <v>0</v>
      </c>
      <c r="G53" s="166">
        <v>0</v>
      </c>
      <c r="H53" s="166">
        <v>0</v>
      </c>
      <c r="I53" s="166">
        <v>0</v>
      </c>
      <c r="J53" s="171">
        <v>0</v>
      </c>
      <c r="K53" s="161">
        <v>70200</v>
      </c>
      <c r="L53" s="119">
        <v>0</v>
      </c>
      <c r="M53" s="176">
        <v>70200</v>
      </c>
      <c r="O53" s="34"/>
    </row>
    <row r="54" spans="1:18">
      <c r="A54" s="61"/>
      <c r="B54" s="62"/>
      <c r="C54" s="63"/>
      <c r="D54" s="64" t="s">
        <v>127</v>
      </c>
      <c r="E54" s="65">
        <v>0</v>
      </c>
      <c r="F54" s="166">
        <v>0</v>
      </c>
      <c r="G54" s="166">
        <v>0</v>
      </c>
      <c r="H54" s="166">
        <v>0</v>
      </c>
      <c r="I54" s="166">
        <v>0</v>
      </c>
      <c r="J54" s="171">
        <v>0</v>
      </c>
      <c r="K54" s="161">
        <v>0</v>
      </c>
      <c r="L54" s="119">
        <v>0</v>
      </c>
      <c r="M54" s="176">
        <v>0</v>
      </c>
      <c r="O54" s="34"/>
    </row>
    <row r="55" spans="1:18">
      <c r="A55" s="61"/>
      <c r="B55" s="62"/>
      <c r="C55" s="63"/>
      <c r="D55" s="64" t="s">
        <v>30</v>
      </c>
      <c r="E55" s="65">
        <v>274862</v>
      </c>
      <c r="F55" s="166">
        <v>0</v>
      </c>
      <c r="G55" s="166">
        <v>0</v>
      </c>
      <c r="H55" s="166">
        <v>0</v>
      </c>
      <c r="I55" s="166">
        <v>0</v>
      </c>
      <c r="J55" s="171">
        <v>274862</v>
      </c>
      <c r="K55" s="161">
        <v>31341</v>
      </c>
      <c r="L55" s="119">
        <v>0</v>
      </c>
      <c r="M55" s="176">
        <v>306203</v>
      </c>
      <c r="O55" s="34"/>
      <c r="R55" t="s">
        <v>199</v>
      </c>
    </row>
    <row r="56" spans="1:18">
      <c r="A56" s="61"/>
      <c r="B56" s="62"/>
      <c r="C56" s="63"/>
      <c r="D56" s="64" t="s">
        <v>128</v>
      </c>
      <c r="E56" s="65">
        <v>0</v>
      </c>
      <c r="F56" s="166">
        <v>0</v>
      </c>
      <c r="G56" s="166">
        <v>0</v>
      </c>
      <c r="H56" s="166">
        <v>0</v>
      </c>
      <c r="I56" s="166">
        <v>0</v>
      </c>
      <c r="J56" s="171">
        <v>0</v>
      </c>
      <c r="K56" s="161">
        <v>0</v>
      </c>
      <c r="L56" s="119">
        <v>0</v>
      </c>
      <c r="M56" s="176">
        <v>0</v>
      </c>
      <c r="O56" s="34"/>
    </row>
    <row r="57" spans="1:18">
      <c r="A57" s="61"/>
      <c r="B57" s="62"/>
      <c r="C57" s="63"/>
      <c r="D57" s="64" t="s">
        <v>129</v>
      </c>
      <c r="E57" s="65">
        <v>0</v>
      </c>
      <c r="F57" s="166">
        <v>0</v>
      </c>
      <c r="G57" s="166">
        <v>0</v>
      </c>
      <c r="H57" s="166">
        <v>0</v>
      </c>
      <c r="I57" s="166">
        <v>0</v>
      </c>
      <c r="J57" s="171">
        <v>0</v>
      </c>
      <c r="K57" s="161">
        <v>0</v>
      </c>
      <c r="L57" s="119">
        <v>0</v>
      </c>
      <c r="M57" s="176">
        <v>0</v>
      </c>
      <c r="O57" s="34"/>
    </row>
    <row r="58" spans="1:18">
      <c r="A58" s="61"/>
      <c r="B58" s="62"/>
      <c r="C58" s="63"/>
      <c r="D58" s="216" t="s">
        <v>174</v>
      </c>
      <c r="E58" s="217">
        <v>75000</v>
      </c>
      <c r="F58" s="166">
        <v>0</v>
      </c>
      <c r="G58" s="166">
        <v>0</v>
      </c>
      <c r="H58" s="166">
        <v>0</v>
      </c>
      <c r="I58" s="166">
        <v>0</v>
      </c>
      <c r="J58" s="171">
        <v>75000</v>
      </c>
      <c r="K58" s="161">
        <v>0</v>
      </c>
      <c r="L58" s="161">
        <v>0</v>
      </c>
      <c r="M58" s="176">
        <v>75000</v>
      </c>
      <c r="O58" s="34"/>
    </row>
    <row r="59" spans="1:18">
      <c r="A59" s="79"/>
      <c r="B59" s="80"/>
      <c r="C59" s="81" t="s">
        <v>130</v>
      </c>
      <c r="D59" s="82"/>
      <c r="E59" s="123">
        <v>1968502</v>
      </c>
      <c r="F59" s="124">
        <v>304397</v>
      </c>
      <c r="G59" s="124">
        <v>763520</v>
      </c>
      <c r="H59" s="124">
        <v>892197</v>
      </c>
      <c r="I59" s="124">
        <v>0</v>
      </c>
      <c r="J59" s="125">
        <v>3928616</v>
      </c>
      <c r="K59" s="126">
        <f>SUM(K28:K58)</f>
        <v>526763</v>
      </c>
      <c r="L59" s="125">
        <v>0</v>
      </c>
      <c r="M59" s="127">
        <f>SUM(J59:K59)</f>
        <v>4455379</v>
      </c>
      <c r="O59" s="158"/>
    </row>
    <row r="60" spans="1:18">
      <c r="A60" s="66"/>
      <c r="B60" s="67" t="s">
        <v>131</v>
      </c>
      <c r="C60" s="68"/>
      <c r="D60" s="69"/>
      <c r="E60" s="128">
        <v>7334876</v>
      </c>
      <c r="F60" s="129">
        <v>304397</v>
      </c>
      <c r="G60" s="129">
        <v>1081520</v>
      </c>
      <c r="H60" s="129">
        <v>1882253</v>
      </c>
      <c r="I60" s="129">
        <v>25000</v>
      </c>
      <c r="J60" s="130">
        <v>10628046</v>
      </c>
      <c r="K60" s="131">
        <f>SUM(K26+K59)</f>
        <v>623331</v>
      </c>
      <c r="L60" s="130">
        <v>0</v>
      </c>
      <c r="M60" s="132">
        <f>SUM(M26+M59)</f>
        <v>11251377</v>
      </c>
      <c r="N60" s="144"/>
      <c r="O60" s="158"/>
      <c r="P60" s="158"/>
    </row>
    <row r="61" spans="1:18">
      <c r="A61" s="145"/>
      <c r="B61" s="146"/>
      <c r="C61" s="148" t="s">
        <v>140</v>
      </c>
      <c r="D61" s="149"/>
      <c r="E61" s="150" t="s">
        <v>175</v>
      </c>
      <c r="F61" s="151"/>
      <c r="G61" s="151" t="s">
        <v>176</v>
      </c>
      <c r="H61" s="207"/>
      <c r="I61" s="151"/>
      <c r="J61" s="152"/>
      <c r="K61" s="153" t="s">
        <v>141</v>
      </c>
      <c r="L61" s="152"/>
      <c r="M61" s="147"/>
      <c r="N61" s="144"/>
    </row>
    <row r="62" spans="1:18">
      <c r="A62" s="87" t="s">
        <v>132</v>
      </c>
      <c r="B62" s="88"/>
      <c r="C62" s="88"/>
      <c r="D62" s="89"/>
      <c r="E62" s="133">
        <v>86224</v>
      </c>
      <c r="F62" s="134">
        <v>-4397</v>
      </c>
      <c r="G62" s="169">
        <v>0</v>
      </c>
      <c r="H62" s="134">
        <v>-253</v>
      </c>
      <c r="I62" s="169">
        <v>-25000</v>
      </c>
      <c r="J62" s="135">
        <v>56574</v>
      </c>
      <c r="K62" s="136">
        <f>SUM(K14-K60)</f>
        <v>86054</v>
      </c>
      <c r="L62" s="135">
        <v>0</v>
      </c>
      <c r="M62" s="137">
        <f>SUM(M14-M60)</f>
        <v>142628</v>
      </c>
    </row>
    <row r="63" spans="1:18">
      <c r="A63" s="8"/>
      <c r="B63" s="8"/>
      <c r="C63" s="8"/>
      <c r="D63" s="4"/>
      <c r="E63" s="248" t="s">
        <v>177</v>
      </c>
      <c r="F63" s="248"/>
      <c r="G63" s="208">
        <v>35.190000000000012</v>
      </c>
      <c r="H63" s="138"/>
      <c r="I63" s="210"/>
      <c r="J63" s="249" t="s">
        <v>178</v>
      </c>
      <c r="K63" s="249"/>
      <c r="L63" s="249"/>
      <c r="M63" s="249"/>
    </row>
    <row r="64" spans="1:18">
      <c r="E64" s="211"/>
    </row>
    <row r="67" spans="11:13">
      <c r="K67" s="144"/>
    </row>
    <row r="71" spans="11:13">
      <c r="M71" t="s">
        <v>173</v>
      </c>
    </row>
  </sheetData>
  <mergeCells count="7">
    <mergeCell ref="E63:F63"/>
    <mergeCell ref="J63:M63"/>
    <mergeCell ref="A1:J1"/>
    <mergeCell ref="A2:M2"/>
    <mergeCell ref="D3:E3"/>
    <mergeCell ref="G3:H3"/>
    <mergeCell ref="A5:D5"/>
  </mergeCells>
  <phoneticPr fontId="4"/>
  <pageMargins left="0.70866141732283472" right="0.11811023622047245" top="0.55118110236220474" bottom="0.35433070866141736" header="0.31496062992125984" footer="0.31496062992125984"/>
  <pageSetup paperSize="9" scale="9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R71"/>
  <sheetViews>
    <sheetView showZeros="0" topLeftCell="C1" workbookViewId="0">
      <selection activeCell="H27" sqref="H27:H56"/>
    </sheetView>
  </sheetViews>
  <sheetFormatPr baseColWidth="12" defaultColWidth="8.83203125" defaultRowHeight="17" x14ac:dyDescent="0"/>
  <cols>
    <col min="1" max="3" width="2.1640625" customWidth="1"/>
    <col min="4" max="4" width="11.5" customWidth="1"/>
    <col min="5" max="13" width="9.1640625" customWidth="1"/>
    <col min="14" max="14" width="9.33203125" bestFit="1" customWidth="1"/>
    <col min="15" max="15" width="10.1640625" bestFit="1" customWidth="1"/>
  </cols>
  <sheetData>
    <row r="1" spans="1:13" ht="18">
      <c r="A1" s="250" t="s">
        <v>106</v>
      </c>
      <c r="B1" s="251"/>
      <c r="C1" s="251"/>
      <c r="D1" s="251"/>
      <c r="E1" s="251"/>
      <c r="F1" s="252"/>
      <c r="G1" s="253"/>
      <c r="H1" s="253"/>
      <c r="I1" s="251"/>
      <c r="J1" s="251"/>
    </row>
    <row r="2" spans="1:13" ht="21" customHeight="1">
      <c r="A2" s="254" t="s">
        <v>171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" customHeight="1">
      <c r="A3" s="1"/>
      <c r="B3" s="1"/>
      <c r="C3" s="22"/>
      <c r="D3" s="245">
        <v>42461</v>
      </c>
      <c r="E3" s="245"/>
      <c r="F3" s="22" t="s">
        <v>69</v>
      </c>
      <c r="G3" s="245">
        <v>42825</v>
      </c>
      <c r="H3" s="245"/>
      <c r="I3" s="23" t="s">
        <v>36</v>
      </c>
      <c r="J3" s="22"/>
      <c r="K3" s="22"/>
      <c r="L3" s="23"/>
      <c r="M3" s="23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133</v>
      </c>
      <c r="M4" s="1" t="s">
        <v>133</v>
      </c>
    </row>
    <row r="5" spans="1:13" ht="41.25" customHeight="1" thickBot="1">
      <c r="A5" s="256" t="s">
        <v>0</v>
      </c>
      <c r="B5" s="257"/>
      <c r="C5" s="257"/>
      <c r="D5" s="258"/>
      <c r="E5" s="55" t="s">
        <v>144</v>
      </c>
      <c r="F5" s="164" t="s">
        <v>146</v>
      </c>
      <c r="G5" s="164" t="s">
        <v>147</v>
      </c>
      <c r="H5" s="164" t="s">
        <v>172</v>
      </c>
      <c r="I5" s="164" t="s">
        <v>170</v>
      </c>
      <c r="J5" s="173" t="s">
        <v>107</v>
      </c>
      <c r="K5" s="159" t="s">
        <v>108</v>
      </c>
      <c r="L5" s="117" t="s">
        <v>138</v>
      </c>
      <c r="M5" s="174" t="s">
        <v>109</v>
      </c>
    </row>
    <row r="6" spans="1:13" ht="18" thickTop="1">
      <c r="A6" s="56" t="s">
        <v>110</v>
      </c>
      <c r="B6" s="57"/>
      <c r="C6" s="58"/>
      <c r="D6" s="59"/>
      <c r="E6" s="60"/>
      <c r="F6" s="165"/>
      <c r="G6" s="165"/>
      <c r="H6" s="165"/>
      <c r="I6" s="165"/>
      <c r="J6" s="170"/>
      <c r="K6" s="160"/>
      <c r="L6" s="118"/>
      <c r="M6" s="175"/>
    </row>
    <row r="7" spans="1:13">
      <c r="A7" s="61"/>
      <c r="B7" s="62"/>
      <c r="C7" s="63"/>
      <c r="D7" s="64" t="s">
        <v>186</v>
      </c>
      <c r="E7" s="65"/>
      <c r="F7" s="166"/>
      <c r="G7" s="166">
        <v>280120</v>
      </c>
      <c r="H7" s="166"/>
      <c r="I7" s="166"/>
      <c r="J7" s="171">
        <f>SUM(E7:I7)</f>
        <v>280120</v>
      </c>
      <c r="K7" s="161">
        <v>340880</v>
      </c>
      <c r="L7" s="119"/>
      <c r="M7" s="176">
        <f>SUM(J7:L7)</f>
        <v>621000</v>
      </c>
    </row>
    <row r="8" spans="1:13">
      <c r="A8" s="61"/>
      <c r="B8" s="62"/>
      <c r="C8" s="63"/>
      <c r="D8" s="64" t="s">
        <v>111</v>
      </c>
      <c r="E8" s="65">
        <v>7421100</v>
      </c>
      <c r="F8" s="166"/>
      <c r="G8" s="166">
        <v>1400</v>
      </c>
      <c r="H8" s="166"/>
      <c r="I8" s="166"/>
      <c r="J8" s="171">
        <f t="shared" ref="J8:J13" si="0">SUM(E8:I8)</f>
        <v>7422500</v>
      </c>
      <c r="K8" s="161"/>
      <c r="L8" s="119"/>
      <c r="M8" s="176">
        <f t="shared" ref="M8:M13" si="1">SUM(J8:L8)</f>
        <v>7422500</v>
      </c>
    </row>
    <row r="9" spans="1:13">
      <c r="A9" s="61"/>
      <c r="B9" s="62"/>
      <c r="C9" s="63"/>
      <c r="D9" s="64" t="s">
        <v>185</v>
      </c>
      <c r="E9" s="65"/>
      <c r="F9" s="166"/>
      <c r="G9" s="166"/>
      <c r="H9" s="166"/>
      <c r="I9" s="166"/>
      <c r="J9" s="171">
        <f t="shared" si="0"/>
        <v>0</v>
      </c>
      <c r="K9" s="161">
        <v>365249</v>
      </c>
      <c r="L9" s="119"/>
      <c r="M9" s="176">
        <f t="shared" si="1"/>
        <v>365249</v>
      </c>
    </row>
    <row r="10" spans="1:13">
      <c r="A10" s="61"/>
      <c r="B10" s="62"/>
      <c r="C10" s="63"/>
      <c r="D10" s="64" t="s">
        <v>187</v>
      </c>
      <c r="E10" s="65"/>
      <c r="F10" s="166">
        <v>300000</v>
      </c>
      <c r="G10" s="166">
        <v>800000</v>
      </c>
      <c r="H10" s="166"/>
      <c r="I10" s="166"/>
      <c r="J10" s="171">
        <f t="shared" si="0"/>
        <v>1100000</v>
      </c>
      <c r="K10" s="161"/>
      <c r="L10" s="119"/>
      <c r="M10" s="176">
        <f t="shared" si="1"/>
        <v>1100000</v>
      </c>
    </row>
    <row r="11" spans="1:13">
      <c r="A11" s="61"/>
      <c r="B11" s="62"/>
      <c r="C11" s="63"/>
      <c r="D11" s="64" t="s">
        <v>181</v>
      </c>
      <c r="E11" s="65"/>
      <c r="F11" s="166"/>
      <c r="G11" s="166"/>
      <c r="H11" s="166"/>
      <c r="I11" s="166"/>
      <c r="J11" s="171">
        <f t="shared" si="0"/>
        <v>0</v>
      </c>
      <c r="K11" s="161"/>
      <c r="L11" s="119"/>
      <c r="M11" s="176">
        <f t="shared" si="1"/>
        <v>0</v>
      </c>
    </row>
    <row r="12" spans="1:13">
      <c r="A12" s="61"/>
      <c r="B12" s="62"/>
      <c r="C12" s="63"/>
      <c r="D12" s="64" t="s">
        <v>148</v>
      </c>
      <c r="E12" s="65"/>
      <c r="F12" s="166"/>
      <c r="G12" s="166"/>
      <c r="H12" s="166"/>
      <c r="I12" s="166"/>
      <c r="J12" s="171">
        <f t="shared" si="0"/>
        <v>0</v>
      </c>
      <c r="K12" s="161">
        <v>3000</v>
      </c>
      <c r="L12" s="119"/>
      <c r="M12" s="176">
        <f t="shared" si="1"/>
        <v>3000</v>
      </c>
    </row>
    <row r="13" spans="1:13">
      <c r="A13" s="61"/>
      <c r="B13" s="62"/>
      <c r="C13" s="63"/>
      <c r="D13" s="64" t="s">
        <v>33</v>
      </c>
      <c r="E13" s="65"/>
      <c r="F13" s="166"/>
      <c r="G13" s="166"/>
      <c r="H13" s="166"/>
      <c r="I13" s="166"/>
      <c r="J13" s="171">
        <f t="shared" si="0"/>
        <v>0</v>
      </c>
      <c r="K13" s="161">
        <v>256</v>
      </c>
      <c r="L13" s="119"/>
      <c r="M13" s="176">
        <f t="shared" si="1"/>
        <v>256</v>
      </c>
    </row>
    <row r="14" spans="1:13">
      <c r="A14" s="66"/>
      <c r="B14" s="67" t="s">
        <v>35</v>
      </c>
      <c r="C14" s="68"/>
      <c r="D14" s="69"/>
      <c r="E14" s="70">
        <f>SUM(E7:E13)</f>
        <v>7421100</v>
      </c>
      <c r="F14" s="71">
        <f t="shared" ref="F14:M14" si="2">SUM(F7:F13)</f>
        <v>300000</v>
      </c>
      <c r="G14" s="71">
        <f t="shared" si="2"/>
        <v>1081520</v>
      </c>
      <c r="H14" s="71">
        <f t="shared" si="2"/>
        <v>0</v>
      </c>
      <c r="I14" s="71">
        <f t="shared" si="2"/>
        <v>0</v>
      </c>
      <c r="J14" s="72">
        <f t="shared" si="2"/>
        <v>8802620</v>
      </c>
      <c r="K14" s="115">
        <f t="shared" si="2"/>
        <v>709385</v>
      </c>
      <c r="L14" s="122">
        <f t="shared" si="2"/>
        <v>0</v>
      </c>
      <c r="M14" s="73">
        <f t="shared" si="2"/>
        <v>9512005</v>
      </c>
    </row>
    <row r="15" spans="1:13">
      <c r="A15" s="74" t="s">
        <v>112</v>
      </c>
      <c r="B15" s="75"/>
      <c r="C15" s="76"/>
      <c r="D15" s="77"/>
      <c r="E15" s="78"/>
      <c r="F15" s="167"/>
      <c r="G15" s="167"/>
      <c r="H15" s="167"/>
      <c r="I15" s="167"/>
      <c r="J15" s="172"/>
      <c r="K15" s="162"/>
      <c r="L15" s="120">
        <v>0</v>
      </c>
      <c r="M15" s="177">
        <v>0</v>
      </c>
    </row>
    <row r="16" spans="1:13">
      <c r="A16" s="61"/>
      <c r="B16" s="62" t="s">
        <v>113</v>
      </c>
      <c r="C16" s="63"/>
      <c r="D16" s="64"/>
      <c r="E16" s="65"/>
      <c r="F16" s="166"/>
      <c r="G16" s="166"/>
      <c r="H16" s="166"/>
      <c r="I16" s="166"/>
      <c r="J16" s="171"/>
      <c r="K16" s="161"/>
      <c r="L16" s="119">
        <v>0</v>
      </c>
      <c r="M16" s="176">
        <v>0</v>
      </c>
    </row>
    <row r="17" spans="1:15">
      <c r="A17" s="61"/>
      <c r="B17" s="62"/>
      <c r="C17" s="63"/>
      <c r="D17" s="64" t="s">
        <v>114</v>
      </c>
      <c r="E17" s="65">
        <v>0</v>
      </c>
      <c r="F17" s="166">
        <v>0</v>
      </c>
      <c r="G17" s="166">
        <v>0</v>
      </c>
      <c r="H17" s="166"/>
      <c r="I17" s="166">
        <v>0</v>
      </c>
      <c r="J17" s="171">
        <f t="shared" ref="J17:J25" si="3">SUM(E17:I17)</f>
        <v>0</v>
      </c>
      <c r="K17" s="161">
        <v>0</v>
      </c>
      <c r="L17" s="119">
        <v>0</v>
      </c>
      <c r="M17" s="176">
        <f t="shared" ref="M17:M25" si="4">SUM(J17:L17)</f>
        <v>0</v>
      </c>
    </row>
    <row r="18" spans="1:15">
      <c r="A18" s="61"/>
      <c r="B18" s="62"/>
      <c r="C18" s="63"/>
      <c r="D18" s="64" t="s">
        <v>115</v>
      </c>
      <c r="E18" s="65">
        <v>0</v>
      </c>
      <c r="F18" s="166">
        <v>0</v>
      </c>
      <c r="G18" s="166">
        <v>0</v>
      </c>
      <c r="H18" s="166"/>
      <c r="I18" s="166">
        <v>0</v>
      </c>
      <c r="J18" s="171">
        <f t="shared" si="3"/>
        <v>0</v>
      </c>
      <c r="K18" s="161">
        <v>0</v>
      </c>
      <c r="L18" s="119">
        <v>0</v>
      </c>
      <c r="M18" s="176">
        <f t="shared" si="4"/>
        <v>0</v>
      </c>
    </row>
    <row r="19" spans="1:15">
      <c r="A19" s="61"/>
      <c r="B19" s="62"/>
      <c r="C19" s="63"/>
      <c r="D19" s="64" t="s">
        <v>116</v>
      </c>
      <c r="E19" s="65">
        <v>1003800</v>
      </c>
      <c r="F19" s="166">
        <v>0</v>
      </c>
      <c r="G19" s="166">
        <v>138000</v>
      </c>
      <c r="H19" s="166"/>
      <c r="I19" s="166">
        <v>0</v>
      </c>
      <c r="J19" s="171">
        <f t="shared" si="3"/>
        <v>1141800</v>
      </c>
      <c r="K19" s="161">
        <v>88000</v>
      </c>
      <c r="L19" s="119">
        <v>0</v>
      </c>
      <c r="M19" s="176">
        <f t="shared" si="4"/>
        <v>1229800</v>
      </c>
    </row>
    <row r="20" spans="1:15">
      <c r="A20" s="61"/>
      <c r="B20" s="62"/>
      <c r="C20" s="63"/>
      <c r="D20" s="64" t="s">
        <v>117</v>
      </c>
      <c r="E20" s="65">
        <v>0</v>
      </c>
      <c r="F20" s="166">
        <v>0</v>
      </c>
      <c r="G20" s="166">
        <v>0</v>
      </c>
      <c r="H20" s="166"/>
      <c r="I20" s="166">
        <v>0</v>
      </c>
      <c r="J20" s="171">
        <f t="shared" si="3"/>
        <v>0</v>
      </c>
      <c r="K20" s="161">
        <v>0</v>
      </c>
      <c r="L20" s="119">
        <v>0</v>
      </c>
      <c r="M20" s="176">
        <f t="shared" si="4"/>
        <v>0</v>
      </c>
    </row>
    <row r="21" spans="1:15">
      <c r="A21" s="61"/>
      <c r="B21" s="62"/>
      <c r="C21" s="63"/>
      <c r="D21" s="64" t="s">
        <v>12</v>
      </c>
      <c r="E21" s="65">
        <v>0</v>
      </c>
      <c r="F21" s="166">
        <v>0</v>
      </c>
      <c r="G21" s="166">
        <v>0</v>
      </c>
      <c r="H21" s="166"/>
      <c r="I21" s="166">
        <v>0</v>
      </c>
      <c r="J21" s="171">
        <f t="shared" si="3"/>
        <v>0</v>
      </c>
      <c r="K21" s="161">
        <v>0</v>
      </c>
      <c r="L21" s="119">
        <v>0</v>
      </c>
      <c r="M21" s="176">
        <f t="shared" si="4"/>
        <v>0</v>
      </c>
    </row>
    <row r="22" spans="1:15">
      <c r="A22" s="61"/>
      <c r="B22" s="62"/>
      <c r="C22" s="63"/>
      <c r="D22" s="64" t="s">
        <v>14</v>
      </c>
      <c r="E22" s="65">
        <v>0</v>
      </c>
      <c r="F22" s="166">
        <v>0</v>
      </c>
      <c r="G22" s="166">
        <v>0</v>
      </c>
      <c r="H22" s="166"/>
      <c r="I22" s="166">
        <v>0</v>
      </c>
      <c r="J22" s="171">
        <f t="shared" si="3"/>
        <v>0</v>
      </c>
      <c r="K22" s="161">
        <v>0</v>
      </c>
      <c r="L22" s="119">
        <v>0</v>
      </c>
      <c r="M22" s="176">
        <f t="shared" si="4"/>
        <v>0</v>
      </c>
    </row>
    <row r="23" spans="1:15">
      <c r="A23" s="61"/>
      <c r="B23" s="62"/>
      <c r="C23" s="63"/>
      <c r="D23" s="64" t="s">
        <v>13</v>
      </c>
      <c r="E23" s="65">
        <v>120514</v>
      </c>
      <c r="F23" s="166">
        <v>0</v>
      </c>
      <c r="G23" s="166">
        <v>0</v>
      </c>
      <c r="H23" s="166"/>
      <c r="I23" s="166">
        <v>0</v>
      </c>
      <c r="J23" s="171">
        <f t="shared" si="3"/>
        <v>120514</v>
      </c>
      <c r="K23" s="161">
        <v>8568</v>
      </c>
      <c r="L23" s="119">
        <v>0</v>
      </c>
      <c r="M23" s="176">
        <f t="shared" si="4"/>
        <v>129082</v>
      </c>
    </row>
    <row r="24" spans="1:15">
      <c r="A24" s="61"/>
      <c r="B24" s="62"/>
      <c r="C24" s="63"/>
      <c r="D24" s="64" t="s">
        <v>149</v>
      </c>
      <c r="E24" s="65">
        <v>0</v>
      </c>
      <c r="F24" s="166">
        <v>0</v>
      </c>
      <c r="G24" s="166">
        <v>0</v>
      </c>
      <c r="H24" s="166"/>
      <c r="I24" s="166">
        <v>0</v>
      </c>
      <c r="J24" s="171">
        <f t="shared" si="3"/>
        <v>0</v>
      </c>
      <c r="K24" s="161">
        <v>0</v>
      </c>
      <c r="L24" s="119">
        <v>0</v>
      </c>
      <c r="M24" s="176">
        <f t="shared" si="4"/>
        <v>0</v>
      </c>
    </row>
    <row r="25" spans="1:15">
      <c r="A25" s="61"/>
      <c r="B25" s="62"/>
      <c r="C25" s="63"/>
      <c r="D25" s="64" t="s">
        <v>145</v>
      </c>
      <c r="E25" s="65">
        <v>4242060</v>
      </c>
      <c r="F25" s="166">
        <v>0</v>
      </c>
      <c r="G25" s="166">
        <v>180000</v>
      </c>
      <c r="H25" s="166"/>
      <c r="I25" s="166">
        <v>25000</v>
      </c>
      <c r="J25" s="171">
        <f t="shared" si="3"/>
        <v>4447060</v>
      </c>
      <c r="K25" s="161">
        <v>0</v>
      </c>
      <c r="L25" s="119">
        <v>0</v>
      </c>
      <c r="M25" s="176">
        <f t="shared" si="4"/>
        <v>4447060</v>
      </c>
    </row>
    <row r="26" spans="1:15">
      <c r="A26" s="79"/>
      <c r="B26" s="80"/>
      <c r="C26" s="81" t="s">
        <v>118</v>
      </c>
      <c r="D26" s="82"/>
      <c r="E26" s="83">
        <f>SUM(E17:E25)</f>
        <v>5366374</v>
      </c>
      <c r="F26" s="84">
        <f t="shared" ref="F26:M26" si="5">SUM(F17:F25)</f>
        <v>0</v>
      </c>
      <c r="G26" s="84">
        <f t="shared" si="5"/>
        <v>318000</v>
      </c>
      <c r="H26" s="84">
        <f t="shared" si="5"/>
        <v>0</v>
      </c>
      <c r="I26" s="84">
        <f t="shared" si="5"/>
        <v>25000</v>
      </c>
      <c r="J26" s="85">
        <f t="shared" si="5"/>
        <v>5709374</v>
      </c>
      <c r="K26" s="116">
        <f t="shared" si="5"/>
        <v>96568</v>
      </c>
      <c r="L26" s="121">
        <f t="shared" si="5"/>
        <v>0</v>
      </c>
      <c r="M26" s="86">
        <f t="shared" si="5"/>
        <v>5805942</v>
      </c>
    </row>
    <row r="27" spans="1:15">
      <c r="A27" s="61"/>
      <c r="B27" s="62" t="s">
        <v>119</v>
      </c>
      <c r="C27" s="63"/>
      <c r="D27" s="64"/>
      <c r="E27" s="65"/>
      <c r="F27" s="166"/>
      <c r="G27" s="166"/>
      <c r="H27" s="166"/>
      <c r="I27" s="166"/>
      <c r="J27" s="171"/>
      <c r="K27" s="161"/>
      <c r="L27" s="119">
        <v>0</v>
      </c>
      <c r="M27" s="176">
        <v>0</v>
      </c>
      <c r="O27" s="34"/>
    </row>
    <row r="28" spans="1:15">
      <c r="A28" s="61"/>
      <c r="B28" s="62"/>
      <c r="C28" s="63"/>
      <c r="D28" s="64" t="s">
        <v>139</v>
      </c>
      <c r="E28" s="65">
        <v>181194</v>
      </c>
      <c r="F28" s="166">
        <v>0</v>
      </c>
      <c r="G28" s="166">
        <v>0</v>
      </c>
      <c r="H28" s="166"/>
      <c r="I28" s="166">
        <v>0</v>
      </c>
      <c r="J28" s="171">
        <f>SUM(E28:I28)</f>
        <v>181194</v>
      </c>
      <c r="K28" s="161">
        <v>20133</v>
      </c>
      <c r="L28" s="119">
        <v>0</v>
      </c>
      <c r="M28" s="176">
        <f>SUM(J28:L28)</f>
        <v>201327</v>
      </c>
      <c r="O28" s="34"/>
    </row>
    <row r="29" spans="1:15">
      <c r="A29" s="61"/>
      <c r="B29" s="62"/>
      <c r="C29" s="63"/>
      <c r="D29" s="64" t="s">
        <v>120</v>
      </c>
      <c r="E29" s="65">
        <v>0</v>
      </c>
      <c r="F29" s="166">
        <v>0</v>
      </c>
      <c r="G29" s="166">
        <v>0</v>
      </c>
      <c r="H29" s="166"/>
      <c r="I29" s="166">
        <v>0</v>
      </c>
      <c r="J29" s="171">
        <f t="shared" ref="J29:J58" si="6">SUM(E29:I29)</f>
        <v>0</v>
      </c>
      <c r="K29" s="161">
        <v>1080</v>
      </c>
      <c r="L29" s="119">
        <v>0</v>
      </c>
      <c r="M29" s="176">
        <f t="shared" ref="M29:M58" si="7">SUM(J29:L29)</f>
        <v>1080</v>
      </c>
      <c r="O29" s="34"/>
    </row>
    <row r="30" spans="1:15">
      <c r="A30" s="61"/>
      <c r="B30" s="62"/>
      <c r="C30" s="63"/>
      <c r="D30" s="64" t="s">
        <v>15</v>
      </c>
      <c r="E30" s="65">
        <v>0</v>
      </c>
      <c r="F30" s="166">
        <v>0</v>
      </c>
      <c r="G30" s="168">
        <v>0</v>
      </c>
      <c r="H30" s="166"/>
      <c r="I30" s="168">
        <v>0</v>
      </c>
      <c r="J30" s="171">
        <f t="shared" si="6"/>
        <v>0</v>
      </c>
      <c r="K30" s="161">
        <v>3240</v>
      </c>
      <c r="L30" s="119">
        <v>0</v>
      </c>
      <c r="M30" s="176">
        <f t="shared" si="7"/>
        <v>3240</v>
      </c>
      <c r="O30" s="34"/>
    </row>
    <row r="31" spans="1:15">
      <c r="A31" s="61"/>
      <c r="B31" s="62"/>
      <c r="C31" s="63"/>
      <c r="D31" s="64" t="s">
        <v>16</v>
      </c>
      <c r="E31" s="65">
        <v>15000</v>
      </c>
      <c r="F31" s="166">
        <v>0</v>
      </c>
      <c r="G31" s="166">
        <v>0</v>
      </c>
      <c r="H31" s="166"/>
      <c r="I31" s="166">
        <v>0</v>
      </c>
      <c r="J31" s="171">
        <f t="shared" si="6"/>
        <v>15000</v>
      </c>
      <c r="K31" s="161">
        <v>25000</v>
      </c>
      <c r="L31" s="119">
        <v>0</v>
      </c>
      <c r="M31" s="176">
        <f t="shared" si="7"/>
        <v>40000</v>
      </c>
      <c r="O31" s="34"/>
    </row>
    <row r="32" spans="1:15">
      <c r="A32" s="61"/>
      <c r="B32" s="62"/>
      <c r="C32" s="63"/>
      <c r="D32" s="64" t="s">
        <v>17</v>
      </c>
      <c r="E32" s="65">
        <v>0</v>
      </c>
      <c r="F32" s="166">
        <v>0</v>
      </c>
      <c r="G32" s="166">
        <v>0</v>
      </c>
      <c r="H32" s="166"/>
      <c r="I32" s="166">
        <v>0</v>
      </c>
      <c r="J32" s="171">
        <f t="shared" si="6"/>
        <v>0</v>
      </c>
      <c r="K32" s="161">
        <v>2580</v>
      </c>
      <c r="L32" s="119">
        <v>0</v>
      </c>
      <c r="M32" s="176">
        <f t="shared" si="7"/>
        <v>2580</v>
      </c>
      <c r="O32" s="34"/>
    </row>
    <row r="33" spans="1:15">
      <c r="A33" s="61"/>
      <c r="B33" s="62"/>
      <c r="C33" s="63"/>
      <c r="D33" s="64" t="s">
        <v>143</v>
      </c>
      <c r="E33" s="65">
        <v>0</v>
      </c>
      <c r="F33" s="166">
        <v>291137</v>
      </c>
      <c r="G33" s="166">
        <v>10000</v>
      </c>
      <c r="H33" s="166"/>
      <c r="I33" s="166">
        <v>0</v>
      </c>
      <c r="J33" s="171">
        <f t="shared" si="6"/>
        <v>301137</v>
      </c>
      <c r="K33" s="161">
        <v>0</v>
      </c>
      <c r="L33" s="119">
        <v>0</v>
      </c>
      <c r="M33" s="176">
        <f t="shared" si="7"/>
        <v>301137</v>
      </c>
      <c r="O33" s="34"/>
    </row>
    <row r="34" spans="1:15">
      <c r="A34" s="61"/>
      <c r="B34" s="62"/>
      <c r="C34" s="63"/>
      <c r="D34" s="64" t="s">
        <v>38</v>
      </c>
      <c r="E34" s="65">
        <v>90152</v>
      </c>
      <c r="F34" s="166">
        <v>13260</v>
      </c>
      <c r="G34" s="166">
        <v>120501</v>
      </c>
      <c r="H34" s="166"/>
      <c r="I34" s="166">
        <v>0</v>
      </c>
      <c r="J34" s="171">
        <f t="shared" si="6"/>
        <v>223913</v>
      </c>
      <c r="K34" s="161">
        <v>158624</v>
      </c>
      <c r="L34" s="119">
        <v>0</v>
      </c>
      <c r="M34" s="176">
        <f t="shared" si="7"/>
        <v>382537</v>
      </c>
      <c r="O34" s="34"/>
    </row>
    <row r="35" spans="1:15">
      <c r="A35" s="61"/>
      <c r="B35" s="62"/>
      <c r="C35" s="63"/>
      <c r="D35" s="64" t="s">
        <v>18</v>
      </c>
      <c r="E35" s="65">
        <v>169809</v>
      </c>
      <c r="F35" s="166">
        <v>0</v>
      </c>
      <c r="G35" s="166">
        <v>95127</v>
      </c>
      <c r="H35" s="166"/>
      <c r="I35" s="166">
        <v>0</v>
      </c>
      <c r="J35" s="171">
        <f t="shared" si="6"/>
        <v>264936</v>
      </c>
      <c r="K35" s="161">
        <v>28400</v>
      </c>
      <c r="L35" s="119">
        <v>0</v>
      </c>
      <c r="M35" s="176">
        <f t="shared" si="7"/>
        <v>293336</v>
      </c>
      <c r="O35" s="34"/>
    </row>
    <row r="36" spans="1:15">
      <c r="A36" s="61"/>
      <c r="B36" s="62"/>
      <c r="C36" s="63"/>
      <c r="D36" s="64" t="s">
        <v>122</v>
      </c>
      <c r="E36" s="65">
        <v>4500</v>
      </c>
      <c r="F36" s="166">
        <v>0</v>
      </c>
      <c r="G36" s="166">
        <v>0</v>
      </c>
      <c r="H36" s="166"/>
      <c r="I36" s="166">
        <v>0</v>
      </c>
      <c r="J36" s="171">
        <f t="shared" si="6"/>
        <v>4500</v>
      </c>
      <c r="K36" s="161">
        <v>12500</v>
      </c>
      <c r="L36" s="119">
        <v>0</v>
      </c>
      <c r="M36" s="176">
        <f t="shared" si="7"/>
        <v>17000</v>
      </c>
      <c r="O36" s="34"/>
    </row>
    <row r="37" spans="1:15">
      <c r="A37" s="61"/>
      <c r="B37" s="62"/>
      <c r="C37" s="63"/>
      <c r="D37" s="64" t="s">
        <v>123</v>
      </c>
      <c r="E37" s="65">
        <v>0</v>
      </c>
      <c r="F37" s="166">
        <v>0</v>
      </c>
      <c r="G37" s="166">
        <v>0</v>
      </c>
      <c r="H37" s="166"/>
      <c r="I37" s="166">
        <v>0</v>
      </c>
      <c r="J37" s="171">
        <f t="shared" si="6"/>
        <v>0</v>
      </c>
      <c r="K37" s="161">
        <v>0</v>
      </c>
      <c r="L37" s="119">
        <v>0</v>
      </c>
      <c r="M37" s="176">
        <f t="shared" si="7"/>
        <v>0</v>
      </c>
      <c r="O37" s="34"/>
    </row>
    <row r="38" spans="1:15">
      <c r="A38" s="61"/>
      <c r="B38" s="62"/>
      <c r="C38" s="63"/>
      <c r="D38" s="64" t="s">
        <v>124</v>
      </c>
      <c r="E38" s="65">
        <v>180</v>
      </c>
      <c r="F38" s="166">
        <v>0</v>
      </c>
      <c r="G38" s="166">
        <v>10000</v>
      </c>
      <c r="H38" s="166"/>
      <c r="I38" s="166">
        <v>0</v>
      </c>
      <c r="J38" s="171">
        <f t="shared" si="6"/>
        <v>10180</v>
      </c>
      <c r="K38" s="161">
        <v>370</v>
      </c>
      <c r="L38" s="119">
        <v>0</v>
      </c>
      <c r="M38" s="176">
        <f t="shared" si="7"/>
        <v>10550</v>
      </c>
      <c r="O38" s="34"/>
    </row>
    <row r="39" spans="1:15">
      <c r="A39" s="61"/>
      <c r="B39" s="62"/>
      <c r="C39" s="63"/>
      <c r="D39" s="64" t="s">
        <v>19</v>
      </c>
      <c r="E39" s="65">
        <v>13891</v>
      </c>
      <c r="F39" s="166">
        <v>0</v>
      </c>
      <c r="G39" s="166">
        <v>0</v>
      </c>
      <c r="H39" s="166"/>
      <c r="I39" s="166">
        <v>0</v>
      </c>
      <c r="J39" s="171">
        <f t="shared" si="6"/>
        <v>13891</v>
      </c>
      <c r="K39" s="161">
        <v>12971</v>
      </c>
      <c r="L39" s="119">
        <v>0</v>
      </c>
      <c r="M39" s="176">
        <f t="shared" si="7"/>
        <v>26862</v>
      </c>
      <c r="O39" s="34"/>
    </row>
    <row r="40" spans="1:15">
      <c r="A40" s="61"/>
      <c r="B40" s="62"/>
      <c r="C40" s="63"/>
      <c r="D40" s="64" t="s">
        <v>20</v>
      </c>
      <c r="E40" s="65">
        <v>42016</v>
      </c>
      <c r="F40" s="166">
        <v>0</v>
      </c>
      <c r="G40" s="166">
        <v>0</v>
      </c>
      <c r="H40" s="166"/>
      <c r="I40" s="166">
        <v>0</v>
      </c>
      <c r="J40" s="171">
        <f t="shared" si="6"/>
        <v>42016</v>
      </c>
      <c r="K40" s="161">
        <v>41259</v>
      </c>
      <c r="L40" s="119">
        <v>0</v>
      </c>
      <c r="M40" s="176">
        <f t="shared" si="7"/>
        <v>83275</v>
      </c>
      <c r="O40" s="34"/>
    </row>
    <row r="41" spans="1:15">
      <c r="A41" s="61"/>
      <c r="B41" s="62"/>
      <c r="C41" s="63"/>
      <c r="D41" s="64" t="s">
        <v>21</v>
      </c>
      <c r="E41" s="65">
        <v>0</v>
      </c>
      <c r="F41" s="166">
        <v>0</v>
      </c>
      <c r="G41" s="166">
        <v>0</v>
      </c>
      <c r="H41" s="166"/>
      <c r="I41" s="166">
        <v>0</v>
      </c>
      <c r="J41" s="171">
        <f t="shared" si="6"/>
        <v>0</v>
      </c>
      <c r="K41" s="161">
        <v>0</v>
      </c>
      <c r="L41" s="119">
        <v>0</v>
      </c>
      <c r="M41" s="176">
        <f t="shared" si="7"/>
        <v>0</v>
      </c>
      <c r="O41" s="34"/>
    </row>
    <row r="42" spans="1:15">
      <c r="A42" s="61"/>
      <c r="B42" s="62"/>
      <c r="C42" s="63"/>
      <c r="D42" s="64" t="s">
        <v>22</v>
      </c>
      <c r="E42" s="65">
        <v>34178</v>
      </c>
      <c r="F42" s="166">
        <v>0</v>
      </c>
      <c r="G42" s="166">
        <v>20448</v>
      </c>
      <c r="H42" s="166"/>
      <c r="I42" s="166">
        <v>0</v>
      </c>
      <c r="J42" s="171">
        <f t="shared" si="6"/>
        <v>54626</v>
      </c>
      <c r="K42" s="161">
        <v>3798</v>
      </c>
      <c r="L42" s="119">
        <v>0</v>
      </c>
      <c r="M42" s="176">
        <f t="shared" si="7"/>
        <v>58424</v>
      </c>
      <c r="O42" s="34"/>
    </row>
    <row r="43" spans="1:15">
      <c r="A43" s="61"/>
      <c r="B43" s="62"/>
      <c r="C43" s="63"/>
      <c r="D43" s="64" t="s">
        <v>23</v>
      </c>
      <c r="E43" s="65">
        <v>1924</v>
      </c>
      <c r="F43" s="166">
        <v>0</v>
      </c>
      <c r="G43" s="166">
        <v>0</v>
      </c>
      <c r="H43" s="166"/>
      <c r="I43" s="166">
        <v>0</v>
      </c>
      <c r="J43" s="171">
        <f t="shared" si="6"/>
        <v>1924</v>
      </c>
      <c r="K43" s="161">
        <v>214</v>
      </c>
      <c r="L43" s="119">
        <v>0</v>
      </c>
      <c r="M43" s="176">
        <f t="shared" si="7"/>
        <v>2138</v>
      </c>
      <c r="O43" s="34"/>
    </row>
    <row r="44" spans="1:15">
      <c r="A44" s="61"/>
      <c r="B44" s="62"/>
      <c r="C44" s="63"/>
      <c r="D44" s="64" t="s">
        <v>24</v>
      </c>
      <c r="E44" s="65">
        <v>0</v>
      </c>
      <c r="F44" s="166">
        <v>0</v>
      </c>
      <c r="G44" s="166">
        <v>0</v>
      </c>
      <c r="H44" s="166"/>
      <c r="I44" s="166">
        <v>0</v>
      </c>
      <c r="J44" s="171">
        <f t="shared" si="6"/>
        <v>0</v>
      </c>
      <c r="K44" s="161">
        <v>0</v>
      </c>
      <c r="L44" s="119">
        <v>0</v>
      </c>
      <c r="M44" s="176">
        <f t="shared" si="7"/>
        <v>0</v>
      </c>
      <c r="O44" s="34"/>
    </row>
    <row r="45" spans="1:15">
      <c r="A45" s="61"/>
      <c r="B45" s="62"/>
      <c r="C45" s="63"/>
      <c r="D45" s="64" t="s">
        <v>25</v>
      </c>
      <c r="E45" s="65">
        <v>6206</v>
      </c>
      <c r="F45" s="166">
        <v>0</v>
      </c>
      <c r="G45" s="166">
        <v>0</v>
      </c>
      <c r="H45" s="166"/>
      <c r="I45" s="166">
        <v>0</v>
      </c>
      <c r="J45" s="171">
        <f t="shared" si="6"/>
        <v>6206</v>
      </c>
      <c r="K45" s="161">
        <v>781</v>
      </c>
      <c r="L45" s="119">
        <v>0</v>
      </c>
      <c r="M45" s="176">
        <f t="shared" si="7"/>
        <v>6987</v>
      </c>
      <c r="O45" s="34"/>
    </row>
    <row r="46" spans="1:15">
      <c r="A46" s="61"/>
      <c r="B46" s="62"/>
      <c r="C46" s="63"/>
      <c r="D46" s="64" t="s">
        <v>26</v>
      </c>
      <c r="E46" s="65">
        <v>0</v>
      </c>
      <c r="F46" s="166">
        <v>0</v>
      </c>
      <c r="G46" s="166">
        <v>0</v>
      </c>
      <c r="H46" s="166"/>
      <c r="I46" s="166">
        <v>0</v>
      </c>
      <c r="J46" s="171">
        <f t="shared" si="6"/>
        <v>0</v>
      </c>
      <c r="K46" s="161">
        <v>0</v>
      </c>
      <c r="L46" s="119">
        <v>0</v>
      </c>
      <c r="M46" s="176">
        <f t="shared" si="7"/>
        <v>0</v>
      </c>
      <c r="O46" s="34"/>
    </row>
    <row r="47" spans="1:15">
      <c r="A47" s="61"/>
      <c r="B47" s="62"/>
      <c r="C47" s="63"/>
      <c r="D47" s="64" t="s">
        <v>31</v>
      </c>
      <c r="E47" s="65">
        <v>758160</v>
      </c>
      <c r="F47" s="166">
        <v>0</v>
      </c>
      <c r="G47" s="166">
        <v>453600</v>
      </c>
      <c r="H47" s="166"/>
      <c r="I47" s="166">
        <v>0</v>
      </c>
      <c r="J47" s="171">
        <f t="shared" si="6"/>
        <v>1211760</v>
      </c>
      <c r="K47" s="161">
        <v>84240</v>
      </c>
      <c r="L47" s="119">
        <v>0</v>
      </c>
      <c r="M47" s="176">
        <f t="shared" si="7"/>
        <v>1296000</v>
      </c>
      <c r="O47" s="34"/>
    </row>
    <row r="48" spans="1:15">
      <c r="A48" s="61"/>
      <c r="B48" s="62"/>
      <c r="C48" s="63"/>
      <c r="D48" s="64" t="s">
        <v>125</v>
      </c>
      <c r="E48" s="65">
        <v>0</v>
      </c>
      <c r="F48" s="166">
        <v>0</v>
      </c>
      <c r="G48" s="166">
        <v>0</v>
      </c>
      <c r="H48" s="166"/>
      <c r="I48" s="166">
        <v>0</v>
      </c>
      <c r="J48" s="171">
        <f t="shared" si="6"/>
        <v>0</v>
      </c>
      <c r="K48" s="161">
        <v>0</v>
      </c>
      <c r="L48" s="119">
        <v>0</v>
      </c>
      <c r="M48" s="176">
        <f t="shared" si="7"/>
        <v>0</v>
      </c>
      <c r="O48" s="34"/>
    </row>
    <row r="49" spans="1:18">
      <c r="A49" s="61"/>
      <c r="B49" s="62"/>
      <c r="C49" s="63"/>
      <c r="D49" s="64" t="s">
        <v>27</v>
      </c>
      <c r="E49" s="65">
        <v>89998</v>
      </c>
      <c r="F49" s="166">
        <v>0</v>
      </c>
      <c r="G49" s="166">
        <v>53844</v>
      </c>
      <c r="H49" s="166"/>
      <c r="I49" s="166">
        <v>0</v>
      </c>
      <c r="J49" s="171">
        <f t="shared" si="6"/>
        <v>143842</v>
      </c>
      <c r="K49" s="161">
        <v>10000</v>
      </c>
      <c r="L49" s="119">
        <v>0</v>
      </c>
      <c r="M49" s="176">
        <f t="shared" si="7"/>
        <v>153842</v>
      </c>
      <c r="O49" s="34"/>
    </row>
    <row r="50" spans="1:18">
      <c r="A50" s="61"/>
      <c r="B50" s="62"/>
      <c r="C50" s="63"/>
      <c r="D50" s="64" t="s">
        <v>28</v>
      </c>
      <c r="E50" s="65">
        <v>76557</v>
      </c>
      <c r="F50" s="166">
        <v>0</v>
      </c>
      <c r="G50" s="166">
        <v>0</v>
      </c>
      <c r="H50" s="166"/>
      <c r="I50" s="166">
        <v>0</v>
      </c>
      <c r="J50" s="171">
        <f t="shared" si="6"/>
        <v>76557</v>
      </c>
      <c r="K50" s="161">
        <v>8507</v>
      </c>
      <c r="L50" s="119">
        <v>0</v>
      </c>
      <c r="M50" s="176">
        <f t="shared" si="7"/>
        <v>85064</v>
      </c>
      <c r="O50" s="34"/>
    </row>
    <row r="51" spans="1:18">
      <c r="A51" s="61"/>
      <c r="B51" s="62"/>
      <c r="C51" s="63"/>
      <c r="D51" s="64" t="s">
        <v>32</v>
      </c>
      <c r="E51" s="65">
        <v>37675</v>
      </c>
      <c r="F51" s="166">
        <v>0</v>
      </c>
      <c r="G51" s="166">
        <v>0</v>
      </c>
      <c r="H51" s="166"/>
      <c r="I51" s="166">
        <v>0</v>
      </c>
      <c r="J51" s="171">
        <f t="shared" si="6"/>
        <v>37675</v>
      </c>
      <c r="K51" s="161">
        <v>725</v>
      </c>
      <c r="L51" s="119">
        <v>0</v>
      </c>
      <c r="M51" s="176">
        <f t="shared" si="7"/>
        <v>38400</v>
      </c>
      <c r="O51" s="34"/>
    </row>
    <row r="52" spans="1:18">
      <c r="A52" s="61"/>
      <c r="B52" s="62"/>
      <c r="C52" s="63"/>
      <c r="D52" s="64" t="s">
        <v>126</v>
      </c>
      <c r="E52" s="65">
        <v>97200</v>
      </c>
      <c r="F52" s="166">
        <v>0</v>
      </c>
      <c r="G52" s="166">
        <v>0</v>
      </c>
      <c r="H52" s="166"/>
      <c r="I52" s="166">
        <v>0</v>
      </c>
      <c r="J52" s="171">
        <f t="shared" si="6"/>
        <v>97200</v>
      </c>
      <c r="K52" s="161">
        <v>10800</v>
      </c>
      <c r="L52" s="119">
        <v>0</v>
      </c>
      <c r="M52" s="176">
        <f t="shared" si="7"/>
        <v>108000</v>
      </c>
      <c r="O52" s="34"/>
    </row>
    <row r="53" spans="1:18">
      <c r="A53" s="61"/>
      <c r="B53" s="62"/>
      <c r="C53" s="63"/>
      <c r="D53" s="64" t="s">
        <v>29</v>
      </c>
      <c r="E53" s="65">
        <v>0</v>
      </c>
      <c r="F53" s="166">
        <v>0</v>
      </c>
      <c r="G53" s="166">
        <v>0</v>
      </c>
      <c r="H53" s="166"/>
      <c r="I53" s="166">
        <v>0</v>
      </c>
      <c r="J53" s="171">
        <f t="shared" si="6"/>
        <v>0</v>
      </c>
      <c r="K53" s="161">
        <v>70200</v>
      </c>
      <c r="L53" s="119">
        <v>0</v>
      </c>
      <c r="M53" s="176">
        <f t="shared" si="7"/>
        <v>70200</v>
      </c>
      <c r="O53" s="34"/>
    </row>
    <row r="54" spans="1:18">
      <c r="A54" s="61"/>
      <c r="B54" s="62"/>
      <c r="C54" s="63"/>
      <c r="D54" s="64" t="s">
        <v>127</v>
      </c>
      <c r="E54" s="65">
        <v>0</v>
      </c>
      <c r="F54" s="166">
        <v>0</v>
      </c>
      <c r="G54" s="166">
        <v>0</v>
      </c>
      <c r="H54" s="166"/>
      <c r="I54" s="166">
        <v>0</v>
      </c>
      <c r="J54" s="171">
        <f t="shared" si="6"/>
        <v>0</v>
      </c>
      <c r="K54" s="161">
        <v>0</v>
      </c>
      <c r="L54" s="119">
        <v>0</v>
      </c>
      <c r="M54" s="176">
        <f t="shared" si="7"/>
        <v>0</v>
      </c>
      <c r="O54" s="34"/>
    </row>
    <row r="55" spans="1:18">
      <c r="A55" s="61"/>
      <c r="B55" s="62"/>
      <c r="C55" s="63"/>
      <c r="D55" s="64" t="s">
        <v>30</v>
      </c>
      <c r="E55" s="65">
        <v>274862</v>
      </c>
      <c r="F55" s="166">
        <v>0</v>
      </c>
      <c r="G55" s="166">
        <v>0</v>
      </c>
      <c r="H55" s="166"/>
      <c r="I55" s="166">
        <v>0</v>
      </c>
      <c r="J55" s="171">
        <f t="shared" si="6"/>
        <v>274862</v>
      </c>
      <c r="K55" s="161">
        <v>31341</v>
      </c>
      <c r="L55" s="119">
        <v>0</v>
      </c>
      <c r="M55" s="176">
        <f t="shared" si="7"/>
        <v>306203</v>
      </c>
      <c r="O55" s="34"/>
      <c r="R55" t="s">
        <v>199</v>
      </c>
    </row>
    <row r="56" spans="1:18">
      <c r="A56" s="61"/>
      <c r="B56" s="62"/>
      <c r="C56" s="63"/>
      <c r="D56" s="64" t="s">
        <v>128</v>
      </c>
      <c r="E56" s="65">
        <v>0</v>
      </c>
      <c r="F56" s="166">
        <v>0</v>
      </c>
      <c r="G56" s="166">
        <v>0</v>
      </c>
      <c r="H56" s="166"/>
      <c r="I56" s="166">
        <v>0</v>
      </c>
      <c r="J56" s="171">
        <f t="shared" si="6"/>
        <v>0</v>
      </c>
      <c r="K56" s="161">
        <v>0</v>
      </c>
      <c r="L56" s="119">
        <v>0</v>
      </c>
      <c r="M56" s="176">
        <f t="shared" si="7"/>
        <v>0</v>
      </c>
      <c r="O56" s="34"/>
    </row>
    <row r="57" spans="1:18">
      <c r="A57" s="61"/>
      <c r="B57" s="62"/>
      <c r="C57" s="63"/>
      <c r="D57" s="64" t="s">
        <v>129</v>
      </c>
      <c r="E57" s="65">
        <v>0</v>
      </c>
      <c r="F57" s="166">
        <v>0</v>
      </c>
      <c r="G57" s="166">
        <v>0</v>
      </c>
      <c r="H57" s="166">
        <v>0</v>
      </c>
      <c r="I57" s="166">
        <v>0</v>
      </c>
      <c r="J57" s="171">
        <f t="shared" si="6"/>
        <v>0</v>
      </c>
      <c r="K57" s="161">
        <v>0</v>
      </c>
      <c r="L57" s="119">
        <v>0</v>
      </c>
      <c r="M57" s="176">
        <f t="shared" si="7"/>
        <v>0</v>
      </c>
      <c r="O57" s="34"/>
    </row>
    <row r="58" spans="1:18">
      <c r="A58" s="61"/>
      <c r="B58" s="62"/>
      <c r="C58" s="63"/>
      <c r="D58" s="216" t="s">
        <v>174</v>
      </c>
      <c r="E58" s="217">
        <v>75000</v>
      </c>
      <c r="F58" s="166">
        <v>0</v>
      </c>
      <c r="G58" s="166">
        <v>0</v>
      </c>
      <c r="H58" s="166">
        <v>0</v>
      </c>
      <c r="I58" s="166">
        <v>0</v>
      </c>
      <c r="J58" s="171">
        <f t="shared" si="6"/>
        <v>75000</v>
      </c>
      <c r="K58" s="161">
        <v>0</v>
      </c>
      <c r="L58" s="161">
        <v>0</v>
      </c>
      <c r="M58" s="176">
        <f t="shared" si="7"/>
        <v>75000</v>
      </c>
      <c r="O58" s="34"/>
    </row>
    <row r="59" spans="1:18">
      <c r="A59" s="79"/>
      <c r="B59" s="80"/>
      <c r="C59" s="81" t="s">
        <v>130</v>
      </c>
      <c r="D59" s="82"/>
      <c r="E59" s="123">
        <f>SUM(E28:E58)</f>
        <v>1968502</v>
      </c>
      <c r="F59" s="124">
        <f t="shared" ref="F59:M59" si="8">SUM(F28:F58)</f>
        <v>304397</v>
      </c>
      <c r="G59" s="124">
        <f t="shared" si="8"/>
        <v>763520</v>
      </c>
      <c r="H59" s="124">
        <f t="shared" si="8"/>
        <v>0</v>
      </c>
      <c r="I59" s="124">
        <f t="shared" si="8"/>
        <v>0</v>
      </c>
      <c r="J59" s="125">
        <f t="shared" si="8"/>
        <v>3036419</v>
      </c>
      <c r="K59" s="126">
        <f t="shared" si="8"/>
        <v>526763</v>
      </c>
      <c r="L59" s="125">
        <f t="shared" si="8"/>
        <v>0</v>
      </c>
      <c r="M59" s="127">
        <f t="shared" si="8"/>
        <v>3563182</v>
      </c>
      <c r="O59" s="158"/>
    </row>
    <row r="60" spans="1:18">
      <c r="A60" s="66"/>
      <c r="B60" s="67" t="s">
        <v>131</v>
      </c>
      <c r="C60" s="68"/>
      <c r="D60" s="69"/>
      <c r="E60" s="128">
        <f>E26+E59</f>
        <v>7334876</v>
      </c>
      <c r="F60" s="129">
        <f t="shared" ref="F60:M60" si="9">F26+F59</f>
        <v>304397</v>
      </c>
      <c r="G60" s="129">
        <f t="shared" si="9"/>
        <v>1081520</v>
      </c>
      <c r="H60" s="129">
        <f t="shared" si="9"/>
        <v>0</v>
      </c>
      <c r="I60" s="129">
        <f t="shared" si="9"/>
        <v>25000</v>
      </c>
      <c r="J60" s="130">
        <f t="shared" si="9"/>
        <v>8745793</v>
      </c>
      <c r="K60" s="131">
        <f t="shared" si="9"/>
        <v>623331</v>
      </c>
      <c r="L60" s="130">
        <f t="shared" si="9"/>
        <v>0</v>
      </c>
      <c r="M60" s="132">
        <f t="shared" si="9"/>
        <v>9369124</v>
      </c>
      <c r="N60" s="144"/>
      <c r="O60" s="158"/>
      <c r="P60" s="158"/>
    </row>
    <row r="61" spans="1:18">
      <c r="A61" s="145"/>
      <c r="B61" s="146"/>
      <c r="C61" s="148" t="s">
        <v>140</v>
      </c>
      <c r="D61" s="149"/>
      <c r="E61" s="150" t="s">
        <v>175</v>
      </c>
      <c r="F61" s="151"/>
      <c r="G61" s="151" t="s">
        <v>176</v>
      </c>
      <c r="H61" s="207"/>
      <c r="I61" s="151"/>
      <c r="J61" s="152"/>
      <c r="K61" s="153" t="s">
        <v>141</v>
      </c>
      <c r="L61" s="152"/>
      <c r="M61" s="147"/>
      <c r="N61" s="144"/>
    </row>
    <row r="62" spans="1:18">
      <c r="A62" s="87" t="s">
        <v>132</v>
      </c>
      <c r="B62" s="88"/>
      <c r="C62" s="88"/>
      <c r="D62" s="89"/>
      <c r="E62" s="133">
        <f>E14-E60</f>
        <v>86224</v>
      </c>
      <c r="F62" s="134">
        <f t="shared" ref="F62:M62" si="10">F14-F60</f>
        <v>-4397</v>
      </c>
      <c r="G62" s="169">
        <f t="shared" si="10"/>
        <v>0</v>
      </c>
      <c r="H62" s="134">
        <f t="shared" si="10"/>
        <v>0</v>
      </c>
      <c r="I62" s="169">
        <f t="shared" si="10"/>
        <v>-25000</v>
      </c>
      <c r="J62" s="135">
        <f t="shared" si="10"/>
        <v>56827</v>
      </c>
      <c r="K62" s="136">
        <f t="shared" si="10"/>
        <v>86054</v>
      </c>
      <c r="L62" s="135">
        <f t="shared" si="10"/>
        <v>0</v>
      </c>
      <c r="M62" s="137">
        <f t="shared" si="10"/>
        <v>142881</v>
      </c>
    </row>
    <row r="63" spans="1:18">
      <c r="A63" s="8"/>
      <c r="B63" s="8"/>
      <c r="C63" s="8"/>
      <c r="D63" s="4"/>
      <c r="E63" s="248" t="s">
        <v>177</v>
      </c>
      <c r="F63" s="248"/>
      <c r="G63" s="208">
        <v>35.190000000000012</v>
      </c>
      <c r="H63" s="138"/>
      <c r="I63" s="210"/>
      <c r="J63" s="249" t="s">
        <v>178</v>
      </c>
      <c r="K63" s="249"/>
      <c r="L63" s="249"/>
      <c r="M63" s="249"/>
    </row>
    <row r="64" spans="1:18">
      <c r="E64" s="211"/>
    </row>
    <row r="67" spans="11:13">
      <c r="K67" s="144"/>
    </row>
    <row r="71" spans="11:13">
      <c r="M71" t="s">
        <v>173</v>
      </c>
    </row>
  </sheetData>
  <mergeCells count="7">
    <mergeCell ref="E63:F63"/>
    <mergeCell ref="J63:M63"/>
    <mergeCell ref="A1:J1"/>
    <mergeCell ref="A2:M2"/>
    <mergeCell ref="D3:E3"/>
    <mergeCell ref="G3:H3"/>
    <mergeCell ref="A5:D5"/>
  </mergeCells>
  <phoneticPr fontId="4"/>
  <pageMargins left="0.70866141732283472" right="0.11811023622047245" top="0.55118110236220474" bottom="0.35433070866141736" header="0.31496062992125984" footer="0.31496062992125984"/>
  <pageSetup paperSize="9" scale="9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活動計算書</vt:lpstr>
      <vt:lpstr>貸借対照表</vt:lpstr>
      <vt:lpstr>財産目録</vt:lpstr>
      <vt:lpstr>財務諸表注記の２</vt:lpstr>
      <vt:lpstr>厚労省除く決算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須田 幸隆</cp:lastModifiedBy>
  <cp:lastPrinted>2017-04-28T05:45:29Z</cp:lastPrinted>
  <dcterms:created xsi:type="dcterms:W3CDTF">2014-03-10T06:57:50Z</dcterms:created>
  <dcterms:modified xsi:type="dcterms:W3CDTF">2017-07-21T21:33:42Z</dcterms:modified>
</cp:coreProperties>
</file>