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20" yWindow="75" windowWidth="15180" windowHeight="5550" activeTab="1"/>
  </bookViews>
  <sheets>
    <sheet name="財産目録" sheetId="2" r:id="rId1"/>
    <sheet name="貸借対照表" sheetId="3" r:id="rId2"/>
    <sheet name="収支計算書" sheetId="12" r:id="rId3"/>
    <sheet name="注記" sheetId="11" r:id="rId4"/>
    <sheet name="予算書" sheetId="13" r:id="rId5"/>
  </sheets>
  <definedNames>
    <definedName name="_xlnm.Print_Area" localSheetId="0">財産目録!$B$2:$I$38</definedName>
    <definedName name="_xlnm.Print_Area" localSheetId="2">収支計算書!$B$2:$I$108</definedName>
    <definedName name="_xlnm.Print_Area" localSheetId="1">貸借対照表!$B$3:$K$36</definedName>
    <definedName name="_xlnm.Print_Area" localSheetId="4">予算書!$B$2:$I$87</definedName>
  </definedNames>
  <calcPr calcId="145621"/>
</workbook>
</file>

<file path=xl/calcChain.xml><?xml version="1.0" encoding="utf-8"?>
<calcChain xmlns="http://schemas.openxmlformats.org/spreadsheetml/2006/main">
  <c r="G25" i="13" l="1"/>
  <c r="G10" i="13"/>
  <c r="F78" i="13"/>
  <c r="F75" i="13"/>
  <c r="F72" i="13"/>
  <c r="F70" i="13"/>
  <c r="F66" i="13"/>
  <c r="F68" i="13" s="1"/>
  <c r="F64" i="13"/>
  <c r="F62" i="13"/>
  <c r="F36" i="13"/>
  <c r="F34" i="13"/>
  <c r="F31" i="13"/>
  <c r="F30" i="13" s="1"/>
  <c r="F27" i="13"/>
  <c r="F25" i="13" s="1"/>
  <c r="F23" i="13"/>
  <c r="F20" i="13"/>
  <c r="F18" i="13"/>
  <c r="F14" i="13"/>
  <c r="F10" i="13"/>
  <c r="G78" i="13"/>
  <c r="G75" i="13"/>
  <c r="G72" i="13"/>
  <c r="G70" i="13"/>
  <c r="G66" i="13"/>
  <c r="G64" i="13"/>
  <c r="G62" i="13"/>
  <c r="G36" i="13"/>
  <c r="G34" i="13"/>
  <c r="G30" i="13"/>
  <c r="G23" i="13"/>
  <c r="G20" i="13"/>
  <c r="G18" i="13"/>
  <c r="G14" i="13"/>
  <c r="G31" i="12"/>
  <c r="G27" i="12"/>
  <c r="G25" i="12" s="1"/>
  <c r="H31" i="12"/>
  <c r="G95" i="12"/>
  <c r="G96" i="12"/>
  <c r="J13" i="3"/>
  <c r="H25" i="2"/>
  <c r="H19" i="2"/>
  <c r="F75" i="12"/>
  <c r="G75" i="12"/>
  <c r="H75" i="12" s="1"/>
  <c r="H77" i="12"/>
  <c r="E28" i="11"/>
  <c r="H76" i="12"/>
  <c r="H80" i="12"/>
  <c r="G78" i="12"/>
  <c r="F78" i="12"/>
  <c r="H35" i="12"/>
  <c r="G34" i="12"/>
  <c r="F34" i="12"/>
  <c r="H34" i="12" s="1"/>
  <c r="H19" i="12"/>
  <c r="G18" i="12"/>
  <c r="F18" i="12"/>
  <c r="G36" i="12"/>
  <c r="F10" i="12"/>
  <c r="H9" i="12"/>
  <c r="H22" i="12"/>
  <c r="F20" i="12"/>
  <c r="H20" i="12" s="1"/>
  <c r="G20" i="12"/>
  <c r="H21" i="12"/>
  <c r="H26" i="12"/>
  <c r="G104" i="12"/>
  <c r="G98" i="12"/>
  <c r="H83" i="12"/>
  <c r="H79" i="12"/>
  <c r="H74" i="12"/>
  <c r="H73" i="12"/>
  <c r="G72" i="12"/>
  <c r="F72" i="12"/>
  <c r="H71" i="12"/>
  <c r="G70" i="12"/>
  <c r="F70" i="12"/>
  <c r="H67" i="12"/>
  <c r="G66" i="12"/>
  <c r="G68" i="12" s="1"/>
  <c r="F66" i="12"/>
  <c r="H65" i="12"/>
  <c r="G64" i="12"/>
  <c r="F64" i="12"/>
  <c r="H63" i="12"/>
  <c r="G62" i="12"/>
  <c r="F62" i="12"/>
  <c r="H62" i="12" s="1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7" i="12"/>
  <c r="F36" i="12"/>
  <c r="H33" i="12"/>
  <c r="H32" i="12"/>
  <c r="F30" i="12"/>
  <c r="F25" i="12"/>
  <c r="H24" i="12"/>
  <c r="G23" i="12"/>
  <c r="F23" i="12"/>
  <c r="H17" i="12"/>
  <c r="H16" i="12"/>
  <c r="H15" i="12"/>
  <c r="G14" i="12"/>
  <c r="F14" i="12"/>
  <c r="H13" i="12"/>
  <c r="H12" i="12"/>
  <c r="H11" i="12"/>
  <c r="G10" i="12"/>
  <c r="H33" i="2"/>
  <c r="H36" i="2"/>
  <c r="J19" i="3"/>
  <c r="J26" i="3"/>
  <c r="J29" i="3"/>
  <c r="J32" i="3"/>
  <c r="K34" i="3" s="1"/>
  <c r="E22" i="11"/>
  <c r="G22" i="11"/>
  <c r="G28" i="11"/>
  <c r="H36" i="11"/>
  <c r="H37" i="11"/>
  <c r="H38" i="11"/>
  <c r="H39" i="11"/>
  <c r="H40" i="11"/>
  <c r="H41" i="11"/>
  <c r="H42" i="11"/>
  <c r="D43" i="11"/>
  <c r="F43" i="11"/>
  <c r="G30" i="12"/>
  <c r="H38" i="12"/>
  <c r="G59" i="13" l="1"/>
  <c r="G68" i="13"/>
  <c r="F59" i="13"/>
  <c r="F60" i="13" s="1"/>
  <c r="F82" i="13" s="1"/>
  <c r="F84" i="13" s="1"/>
  <c r="F81" i="13"/>
  <c r="G28" i="13"/>
  <c r="F28" i="13"/>
  <c r="G81" i="13"/>
  <c r="H43" i="11"/>
  <c r="H66" i="12"/>
  <c r="H18" i="12"/>
  <c r="I37" i="2"/>
  <c r="F68" i="12"/>
  <c r="H68" i="12" s="1"/>
  <c r="G29" i="11"/>
  <c r="E29" i="11"/>
  <c r="H27" i="12"/>
  <c r="H78" i="12"/>
  <c r="G81" i="12"/>
  <c r="G94" i="12"/>
  <c r="G93" i="12"/>
  <c r="H72" i="12"/>
  <c r="G59" i="12"/>
  <c r="H36" i="12"/>
  <c r="H30" i="12"/>
  <c r="H25" i="12"/>
  <c r="H23" i="12"/>
  <c r="G28" i="12"/>
  <c r="H14" i="12"/>
  <c r="F81" i="12"/>
  <c r="H70" i="12"/>
  <c r="H64" i="12"/>
  <c r="F59" i="12"/>
  <c r="F28" i="12"/>
  <c r="H10" i="12"/>
  <c r="K30" i="3"/>
  <c r="K35" i="3" s="1"/>
  <c r="K20" i="3"/>
  <c r="I26" i="2"/>
  <c r="G60" i="13" l="1"/>
  <c r="I38" i="2"/>
  <c r="H81" i="12"/>
  <c r="H59" i="12"/>
  <c r="G60" i="12"/>
  <c r="G82" i="12" s="1"/>
  <c r="G84" i="12" s="1"/>
  <c r="H28" i="12"/>
  <c r="F60" i="12"/>
  <c r="F82" i="12" s="1"/>
  <c r="G82" i="13" l="1"/>
  <c r="G92" i="12"/>
  <c r="G91" i="12" s="1"/>
  <c r="G106" i="12" s="1"/>
  <c r="G108" i="12" s="1"/>
  <c r="H60" i="12"/>
  <c r="F84" i="12"/>
  <c r="H84" i="12" s="1"/>
  <c r="H82" i="12"/>
  <c r="G84" i="13" l="1"/>
</calcChain>
</file>

<file path=xl/sharedStrings.xml><?xml version="1.0" encoding="utf-8"?>
<sst xmlns="http://schemas.openxmlformats.org/spreadsheetml/2006/main" count="479" uniqueCount="279">
  <si>
    <t>2)</t>
  </si>
  <si>
    <t>3)</t>
  </si>
  <si>
    <t>4)</t>
  </si>
  <si>
    <t>雑収入</t>
    <rPh sb="0" eb="3">
      <t>ザツシュウニュウ</t>
    </rPh>
    <phoneticPr fontId="2"/>
  </si>
  <si>
    <t>5)</t>
  </si>
  <si>
    <t>6)</t>
  </si>
  <si>
    <t>7)</t>
  </si>
  <si>
    <t>8)</t>
  </si>
  <si>
    <t>9)</t>
  </si>
  <si>
    <t>10)</t>
  </si>
  <si>
    <t>科       目</t>
    <rPh sb="0" eb="9">
      <t>カモク</t>
    </rPh>
    <phoneticPr fontId="2"/>
  </si>
  <si>
    <t>予算額</t>
    <rPh sb="0" eb="3">
      <t>ヨサンガク</t>
    </rPh>
    <phoneticPr fontId="2"/>
  </si>
  <si>
    <t>決算額</t>
    <rPh sb="0" eb="2">
      <t>ケッサン</t>
    </rPh>
    <rPh sb="2" eb="3">
      <t>ガク</t>
    </rPh>
    <phoneticPr fontId="2"/>
  </si>
  <si>
    <t>差異</t>
    <rPh sb="0" eb="2">
      <t>サイ</t>
    </rPh>
    <phoneticPr fontId="2"/>
  </si>
  <si>
    <t>備       考</t>
    <rPh sb="0" eb="9">
      <t>ビコウ</t>
    </rPh>
    <phoneticPr fontId="2"/>
  </si>
  <si>
    <t>（資金収支の部）</t>
    <rPh sb="1" eb="3">
      <t>シキン</t>
    </rPh>
    <rPh sb="3" eb="5">
      <t>シュウシ</t>
    </rPh>
    <rPh sb="6" eb="7">
      <t>ブ</t>
    </rPh>
    <phoneticPr fontId="2"/>
  </si>
  <si>
    <t>Ⅰ</t>
    <phoneticPr fontId="2"/>
  </si>
  <si>
    <t>経常収入の部</t>
    <rPh sb="0" eb="2">
      <t>ケイジョウ</t>
    </rPh>
    <rPh sb="2" eb="4">
      <t>シュウニュウ</t>
    </rPh>
    <rPh sb="5" eb="6">
      <t>ブ</t>
    </rPh>
    <phoneticPr fontId="2"/>
  </si>
  <si>
    <t>1)</t>
    <phoneticPr fontId="2"/>
  </si>
  <si>
    <t>事業収入</t>
    <rPh sb="0" eb="4">
      <t>ジギョウシュウニュウ</t>
    </rPh>
    <phoneticPr fontId="2"/>
  </si>
  <si>
    <t>補助金等収入</t>
    <rPh sb="0" eb="3">
      <t>ホジョキン</t>
    </rPh>
    <rPh sb="3" eb="4">
      <t>トウ</t>
    </rPh>
    <rPh sb="4" eb="6">
      <t>シュウニュウ</t>
    </rPh>
    <phoneticPr fontId="2"/>
  </si>
  <si>
    <t>寄付金収入</t>
    <rPh sb="0" eb="3">
      <t>キフキン</t>
    </rPh>
    <rPh sb="3" eb="5">
      <t>シュウニュウ</t>
    </rPh>
    <phoneticPr fontId="2"/>
  </si>
  <si>
    <t>雑収入</t>
    <rPh sb="0" eb="3">
      <t>ザツシュウニュウ</t>
    </rPh>
    <phoneticPr fontId="2"/>
  </si>
  <si>
    <t>受取利息</t>
    <rPh sb="0" eb="2">
      <t>ウケトリ</t>
    </rPh>
    <rPh sb="2" eb="4">
      <t>リソク</t>
    </rPh>
    <phoneticPr fontId="2"/>
  </si>
  <si>
    <t>2)</t>
    <phoneticPr fontId="2"/>
  </si>
  <si>
    <t>経常収入合計</t>
    <rPh sb="0" eb="2">
      <t>ケイジョウ</t>
    </rPh>
    <rPh sb="2" eb="4">
      <t>シュウニュウ</t>
    </rPh>
    <rPh sb="4" eb="6">
      <t>ゴウケイ</t>
    </rPh>
    <phoneticPr fontId="2"/>
  </si>
  <si>
    <t>Ⅱ</t>
    <phoneticPr fontId="2"/>
  </si>
  <si>
    <t>経常支出の部</t>
    <rPh sb="0" eb="2">
      <t>ケイジョウ</t>
    </rPh>
    <rPh sb="2" eb="4">
      <t>シシュツ</t>
    </rPh>
    <rPh sb="5" eb="6">
      <t>ブ</t>
    </rPh>
    <phoneticPr fontId="2"/>
  </si>
  <si>
    <t>事業費</t>
    <rPh sb="0" eb="3">
      <t>ジギョウヒ</t>
    </rPh>
    <phoneticPr fontId="2"/>
  </si>
  <si>
    <t>管理費</t>
    <rPh sb="0" eb="3">
      <t>カンリヒ</t>
    </rPh>
    <phoneticPr fontId="2"/>
  </si>
  <si>
    <t>役員報酬</t>
    <rPh sb="0" eb="2">
      <t>ヤクイン</t>
    </rPh>
    <rPh sb="2" eb="4">
      <t>ホウシュウ</t>
    </rPh>
    <phoneticPr fontId="2"/>
  </si>
  <si>
    <t>助成金収入</t>
    <rPh sb="0" eb="3">
      <t>ジョセイキン</t>
    </rPh>
    <rPh sb="3" eb="5">
      <t>シュウニュウ</t>
    </rPh>
    <phoneticPr fontId="2"/>
  </si>
  <si>
    <t>11)</t>
  </si>
  <si>
    <t>12)</t>
  </si>
  <si>
    <t>13)</t>
  </si>
  <si>
    <t>14)</t>
  </si>
  <si>
    <t>15)</t>
  </si>
  <si>
    <t>16)</t>
  </si>
  <si>
    <t>17)</t>
  </si>
  <si>
    <t>経常支出合計</t>
    <rPh sb="0" eb="4">
      <t>ケイジョウシシュツ</t>
    </rPh>
    <rPh sb="4" eb="6">
      <t>ゴウケイ</t>
    </rPh>
    <phoneticPr fontId="2"/>
  </si>
  <si>
    <t>経常収支差額</t>
    <rPh sb="0" eb="4">
      <t>ケイジョウシュウシ</t>
    </rPh>
    <rPh sb="4" eb="6">
      <t>サガク</t>
    </rPh>
    <phoneticPr fontId="2"/>
  </si>
  <si>
    <t>Ⅲ</t>
  </si>
  <si>
    <t>Ⅲ</t>
    <phoneticPr fontId="2"/>
  </si>
  <si>
    <t>その他資金収入の部</t>
    <rPh sb="0" eb="3">
      <t>ソノタ</t>
    </rPh>
    <rPh sb="3" eb="5">
      <t>シキン</t>
    </rPh>
    <rPh sb="5" eb="7">
      <t>シュウニュウ</t>
    </rPh>
    <rPh sb="8" eb="9">
      <t>ブ</t>
    </rPh>
    <phoneticPr fontId="2"/>
  </si>
  <si>
    <t>借入金収入</t>
    <rPh sb="0" eb="3">
      <t>カリイレキン</t>
    </rPh>
    <rPh sb="3" eb="5">
      <t>シュウニュウ</t>
    </rPh>
    <phoneticPr fontId="2"/>
  </si>
  <si>
    <t>１）</t>
    <phoneticPr fontId="2"/>
  </si>
  <si>
    <t>長期借入金収入</t>
    <rPh sb="0" eb="2">
      <t>チョウキ</t>
    </rPh>
    <rPh sb="2" eb="5">
      <t>カリイレキン</t>
    </rPh>
    <rPh sb="5" eb="7">
      <t>シュウニュウ</t>
    </rPh>
    <phoneticPr fontId="2"/>
  </si>
  <si>
    <t>その他資金収入合計</t>
    <rPh sb="0" eb="3">
      <t>ソノタ</t>
    </rPh>
    <rPh sb="3" eb="5">
      <t>シキン</t>
    </rPh>
    <rPh sb="5" eb="7">
      <t>シュウニュウ</t>
    </rPh>
    <rPh sb="7" eb="9">
      <t>ゴウケイ</t>
    </rPh>
    <phoneticPr fontId="2"/>
  </si>
  <si>
    <t>Ⅳ</t>
    <phoneticPr fontId="2"/>
  </si>
  <si>
    <t>その他資金支出の部</t>
    <rPh sb="0" eb="3">
      <t>ソノタ</t>
    </rPh>
    <rPh sb="3" eb="5">
      <t>シキン</t>
    </rPh>
    <rPh sb="5" eb="7">
      <t>シシュツ</t>
    </rPh>
    <rPh sb="8" eb="9">
      <t>ブ</t>
    </rPh>
    <phoneticPr fontId="2"/>
  </si>
  <si>
    <t>固定資産取得支出</t>
    <rPh sb="0" eb="4">
      <t>コテイシサン</t>
    </rPh>
    <rPh sb="4" eb="6">
      <t>シュトク</t>
    </rPh>
    <rPh sb="6" eb="8">
      <t>シシュツ</t>
    </rPh>
    <phoneticPr fontId="2"/>
  </si>
  <si>
    <t>２）</t>
  </si>
  <si>
    <t>その他資金支出合計</t>
    <rPh sb="0" eb="3">
      <t>ソノタ</t>
    </rPh>
    <rPh sb="3" eb="5">
      <t>シキン</t>
    </rPh>
    <rPh sb="5" eb="7">
      <t>シシュツ</t>
    </rPh>
    <rPh sb="7" eb="9">
      <t>ゴウケイ</t>
    </rPh>
    <phoneticPr fontId="2"/>
  </si>
  <si>
    <t>当期収支差額</t>
    <rPh sb="0" eb="2">
      <t>トウキ</t>
    </rPh>
    <rPh sb="2" eb="4">
      <t>シュウシ</t>
    </rPh>
    <rPh sb="4" eb="6">
      <t>サガク</t>
    </rPh>
    <phoneticPr fontId="2"/>
  </si>
  <si>
    <t>前期繰越収支差額</t>
    <rPh sb="0" eb="2">
      <t>ゼンキ</t>
    </rPh>
    <rPh sb="2" eb="4">
      <t>クリコシ</t>
    </rPh>
    <rPh sb="4" eb="6">
      <t>シュウシ</t>
    </rPh>
    <rPh sb="6" eb="8">
      <t>サガク</t>
    </rPh>
    <phoneticPr fontId="2"/>
  </si>
  <si>
    <t>次期繰越収支差額</t>
    <rPh sb="0" eb="2">
      <t>ジキ</t>
    </rPh>
    <rPh sb="2" eb="4">
      <t>クリコシ</t>
    </rPh>
    <rPh sb="4" eb="6">
      <t>シュウシ</t>
    </rPh>
    <rPh sb="6" eb="8">
      <t>サガク</t>
    </rPh>
    <phoneticPr fontId="2"/>
  </si>
  <si>
    <t>事業報告書参照</t>
    <rPh sb="0" eb="2">
      <t>ジギョウ</t>
    </rPh>
    <rPh sb="2" eb="5">
      <t>ホウコクショ</t>
    </rPh>
    <rPh sb="5" eb="7">
      <t>サンショウ</t>
    </rPh>
    <phoneticPr fontId="2"/>
  </si>
  <si>
    <t>預金利息</t>
    <rPh sb="0" eb="2">
      <t>ヨキン</t>
    </rPh>
    <rPh sb="2" eb="4">
      <t>リソク</t>
    </rPh>
    <phoneticPr fontId="2"/>
  </si>
  <si>
    <t>（正味財産増減の部）</t>
    <rPh sb="1" eb="3">
      <t>ショウミ</t>
    </rPh>
    <rPh sb="3" eb="5">
      <t>ザイサン</t>
    </rPh>
    <rPh sb="5" eb="7">
      <t>ゾウゲン</t>
    </rPh>
    <rPh sb="8" eb="9">
      <t>ブ</t>
    </rPh>
    <phoneticPr fontId="2"/>
  </si>
  <si>
    <t>Ⅴ</t>
    <phoneticPr fontId="2"/>
  </si>
  <si>
    <t>正味財産増加の部</t>
    <rPh sb="0" eb="2">
      <t>ショウミ</t>
    </rPh>
    <rPh sb="2" eb="4">
      <t>ザイサン</t>
    </rPh>
    <rPh sb="4" eb="6">
      <t>ゾウカ</t>
    </rPh>
    <rPh sb="7" eb="8">
      <t>ブ</t>
    </rPh>
    <phoneticPr fontId="2"/>
  </si>
  <si>
    <t>資産増加額</t>
    <rPh sb="0" eb="2">
      <t>シサン</t>
    </rPh>
    <rPh sb="2" eb="4">
      <t>ゾウカ</t>
    </rPh>
    <rPh sb="4" eb="5">
      <t>ガク</t>
    </rPh>
    <phoneticPr fontId="2"/>
  </si>
  <si>
    <t>当期収支差額</t>
    <rPh sb="0" eb="2">
      <t>トウキ</t>
    </rPh>
    <rPh sb="2" eb="4">
      <t>シュウシ</t>
    </rPh>
    <rPh sb="4" eb="6">
      <t>サガク</t>
    </rPh>
    <phoneticPr fontId="2"/>
  </si>
  <si>
    <t>固定資産純増加額</t>
    <rPh sb="0" eb="4">
      <t>コテイシサン</t>
    </rPh>
    <rPh sb="4" eb="5">
      <t>ジュン</t>
    </rPh>
    <rPh sb="5" eb="7">
      <t>ゾウカ</t>
    </rPh>
    <rPh sb="7" eb="8">
      <t>ガク</t>
    </rPh>
    <phoneticPr fontId="2"/>
  </si>
  <si>
    <t>Ⅵ</t>
    <phoneticPr fontId="2"/>
  </si>
  <si>
    <t>正味財産減少の部</t>
    <rPh sb="0" eb="2">
      <t>ショウミ</t>
    </rPh>
    <rPh sb="2" eb="4">
      <t>ザイサン</t>
    </rPh>
    <rPh sb="4" eb="6">
      <t>ゲンショウ</t>
    </rPh>
    <rPh sb="7" eb="8">
      <t>ブ</t>
    </rPh>
    <phoneticPr fontId="2"/>
  </si>
  <si>
    <t>資産減少額</t>
    <rPh sb="0" eb="2">
      <t>シサンゲンショウ</t>
    </rPh>
    <rPh sb="2" eb="4">
      <t>ゲンショウ</t>
    </rPh>
    <rPh sb="4" eb="5">
      <t>ガク</t>
    </rPh>
    <phoneticPr fontId="2"/>
  </si>
  <si>
    <t>負債増加額</t>
    <rPh sb="0" eb="2">
      <t>フサイ</t>
    </rPh>
    <rPh sb="2" eb="5">
      <t>ゾウカガク</t>
    </rPh>
    <phoneticPr fontId="2"/>
  </si>
  <si>
    <t>長期借入金増加額</t>
    <rPh sb="0" eb="5">
      <t>チョウキカリイレキン</t>
    </rPh>
    <rPh sb="5" eb="7">
      <t>ゾウカ</t>
    </rPh>
    <rPh sb="7" eb="8">
      <t>ガク</t>
    </rPh>
    <phoneticPr fontId="2"/>
  </si>
  <si>
    <t>当期正味財産増加額</t>
  </si>
  <si>
    <t>当期正味財産増加額</t>
    <rPh sb="0" eb="2">
      <t>トウキ</t>
    </rPh>
    <rPh sb="2" eb="4">
      <t>ショウミ</t>
    </rPh>
    <rPh sb="4" eb="6">
      <t>ザイサン</t>
    </rPh>
    <rPh sb="6" eb="8">
      <t>ゾウカ</t>
    </rPh>
    <rPh sb="8" eb="9">
      <t>ガク</t>
    </rPh>
    <phoneticPr fontId="2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</si>
  <si>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</si>
  <si>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当期正味財産合計</t>
    <rPh sb="0" eb="2">
      <t>トウキ</t>
    </rPh>
    <rPh sb="2" eb="4">
      <t>ショウミ</t>
    </rPh>
    <rPh sb="4" eb="6">
      <t>ザイサン</t>
    </rPh>
    <rPh sb="6" eb="8">
      <t>ゴウケイ</t>
    </rPh>
    <phoneticPr fontId="2"/>
  </si>
  <si>
    <t>（単位：円）</t>
  </si>
  <si>
    <t>科               目</t>
  </si>
  <si>
    <t>金            額</t>
  </si>
  <si>
    <t>Ⅰ</t>
  </si>
  <si>
    <t>資産の部</t>
  </si>
  <si>
    <t>流動資産</t>
  </si>
  <si>
    <t>現金預金</t>
  </si>
  <si>
    <t>流動資産合計</t>
  </si>
  <si>
    <t>固定資産</t>
  </si>
  <si>
    <t>減価償却累計額</t>
  </si>
  <si>
    <t>固定資産合計</t>
  </si>
  <si>
    <t>資産合計</t>
  </si>
  <si>
    <t>Ⅱ</t>
  </si>
  <si>
    <t>負債の部</t>
  </si>
  <si>
    <t>流動負債</t>
  </si>
  <si>
    <t>流動負債合計</t>
  </si>
  <si>
    <t>固定負債</t>
  </si>
  <si>
    <t>長期借入金</t>
  </si>
  <si>
    <t>固定負債合計</t>
  </si>
  <si>
    <t>負債合計</t>
  </si>
  <si>
    <t>正味財産の部</t>
  </si>
  <si>
    <t>前期繰越正味財産</t>
  </si>
  <si>
    <t>正味財産合計</t>
  </si>
  <si>
    <t>負債及び正味財産合計</t>
  </si>
  <si>
    <t>（単位：円）</t>
    <rPh sb="1" eb="3">
      <t>タンイ</t>
    </rPh>
    <rPh sb="4" eb="5">
      <t>エン</t>
    </rPh>
    <phoneticPr fontId="2"/>
  </si>
  <si>
    <t>科     目  ・  摘     要</t>
    <rPh sb="0" eb="7">
      <t>カモク</t>
    </rPh>
    <rPh sb="12" eb="19">
      <t>テキヨウ</t>
    </rPh>
    <phoneticPr fontId="2"/>
  </si>
  <si>
    <t>金     額</t>
    <rPh sb="0" eb="7">
      <t>キンガク</t>
    </rPh>
    <phoneticPr fontId="2"/>
  </si>
  <si>
    <t>Ⅰ</t>
    <phoneticPr fontId="2"/>
  </si>
  <si>
    <t>資産の部</t>
    <rPh sb="0" eb="2">
      <t>シサン</t>
    </rPh>
    <rPh sb="3" eb="4">
      <t>ブ</t>
    </rPh>
    <phoneticPr fontId="2"/>
  </si>
  <si>
    <t>流動資産</t>
    <rPh sb="0" eb="2">
      <t>ルドウ</t>
    </rPh>
    <rPh sb="2" eb="4">
      <t>シサン</t>
    </rPh>
    <phoneticPr fontId="2"/>
  </si>
  <si>
    <t>現金預金</t>
    <rPh sb="0" eb="2">
      <t>ゲンキン</t>
    </rPh>
    <rPh sb="2" eb="4">
      <t>ヨキン</t>
    </rPh>
    <phoneticPr fontId="2"/>
  </si>
  <si>
    <t>　</t>
    <phoneticPr fontId="2"/>
  </si>
  <si>
    <t>現金</t>
    <rPh sb="0" eb="2">
      <t>ゲンキン</t>
    </rPh>
    <phoneticPr fontId="2"/>
  </si>
  <si>
    <t>現金手許有高</t>
    <rPh sb="0" eb="2">
      <t>ゲンキン</t>
    </rPh>
    <rPh sb="2" eb="4">
      <t>テモト</t>
    </rPh>
    <rPh sb="4" eb="6">
      <t>アリダカ</t>
    </rPh>
    <phoneticPr fontId="2"/>
  </si>
  <si>
    <t>普通預金</t>
    <rPh sb="0" eb="4">
      <t>フツウヨキン</t>
    </rPh>
    <phoneticPr fontId="2"/>
  </si>
  <si>
    <t xml:space="preserve">      流動資産合計</t>
    <rPh sb="6" eb="8">
      <t>ルドウ</t>
    </rPh>
    <rPh sb="8" eb="10">
      <t>シサン</t>
    </rPh>
    <rPh sb="10" eb="12">
      <t>ゴウケイ</t>
    </rPh>
    <phoneticPr fontId="2"/>
  </si>
  <si>
    <t>固定資産</t>
    <rPh sb="0" eb="4">
      <t>コテイシサン</t>
    </rPh>
    <phoneticPr fontId="2"/>
  </si>
  <si>
    <t>固定資産合計</t>
    <rPh sb="0" eb="4">
      <t>コテイシサン</t>
    </rPh>
    <rPh sb="4" eb="6">
      <t>ゴウケイ</t>
    </rPh>
    <phoneticPr fontId="2"/>
  </si>
  <si>
    <t>資産合計</t>
    <rPh sb="0" eb="2">
      <t>シサン</t>
    </rPh>
    <rPh sb="2" eb="4">
      <t>ゴウケイ</t>
    </rPh>
    <phoneticPr fontId="2"/>
  </si>
  <si>
    <t>Ⅱ</t>
    <phoneticPr fontId="2"/>
  </si>
  <si>
    <t>負債の部</t>
    <rPh sb="0" eb="2">
      <t>フサイ</t>
    </rPh>
    <rPh sb="3" eb="4">
      <t>ブ</t>
    </rPh>
    <phoneticPr fontId="2"/>
  </si>
  <si>
    <t>流動負債</t>
    <rPh sb="0" eb="2">
      <t>ルドウ</t>
    </rPh>
    <rPh sb="2" eb="4">
      <t>フサイ</t>
    </rPh>
    <phoneticPr fontId="2"/>
  </si>
  <si>
    <t>流動負債合計</t>
    <rPh sb="0" eb="2">
      <t>ルドウ</t>
    </rPh>
    <rPh sb="2" eb="4">
      <t>フサイ</t>
    </rPh>
    <rPh sb="4" eb="6">
      <t>ゴウケイ</t>
    </rPh>
    <phoneticPr fontId="2"/>
  </si>
  <si>
    <t>固定負債</t>
    <rPh sb="0" eb="4">
      <t>コテイフサイ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</si>
  <si>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</si>
  <si>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固定負債合計</t>
    <rPh sb="0" eb="4">
      <t>コテイフサイ</t>
    </rPh>
    <rPh sb="4" eb="6">
      <t>ゴウケイ</t>
    </rPh>
    <phoneticPr fontId="2"/>
  </si>
  <si>
    <t>負債合計</t>
    <rPh sb="0" eb="4">
      <t>フサイゴウケイ</t>
    </rPh>
    <phoneticPr fontId="2"/>
  </si>
  <si>
    <t>正味財産</t>
    <rPh sb="0" eb="2">
      <t>ショウミ</t>
    </rPh>
    <rPh sb="2" eb="4">
      <t>ザイサン</t>
    </rPh>
    <phoneticPr fontId="2"/>
  </si>
  <si>
    <t>未払金</t>
    <rPh sb="0" eb="1">
      <t>ミ</t>
    </rPh>
    <rPh sb="1" eb="2">
      <t>フツ</t>
    </rPh>
    <rPh sb="2" eb="3">
      <t>キン</t>
    </rPh>
    <phoneticPr fontId="2"/>
  </si>
  <si>
    <t>前受金</t>
    <rPh sb="0" eb="2">
      <t>マエウケ</t>
    </rPh>
    <rPh sb="2" eb="3">
      <t>キン</t>
    </rPh>
    <phoneticPr fontId="2"/>
  </si>
  <si>
    <t>未払金</t>
    <rPh sb="2" eb="3">
      <t>キン</t>
    </rPh>
    <phoneticPr fontId="2"/>
  </si>
  <si>
    <t>事業費など</t>
    <rPh sb="0" eb="3">
      <t>ジギョウヒ</t>
    </rPh>
    <phoneticPr fontId="2"/>
  </si>
  <si>
    <t>3)</t>
    <phoneticPr fontId="2"/>
  </si>
  <si>
    <t>正会員会費収入</t>
    <rPh sb="0" eb="3">
      <t>セイカイイン</t>
    </rPh>
    <rPh sb="3" eb="5">
      <t>カイヒ</t>
    </rPh>
    <rPh sb="5" eb="7">
      <t>シュウニュウ</t>
    </rPh>
    <phoneticPr fontId="2"/>
  </si>
  <si>
    <t>賛助会員会費収入</t>
    <rPh sb="0" eb="2">
      <t>サンジョ</t>
    </rPh>
    <rPh sb="2" eb="4">
      <t>カイイン</t>
    </rPh>
    <rPh sb="4" eb="5">
      <t>ニュウカイキン</t>
    </rPh>
    <rPh sb="5" eb="6">
      <t>ヒ</t>
    </rPh>
    <rPh sb="6" eb="8">
      <t>シュウニュウ</t>
    </rPh>
    <phoneticPr fontId="2"/>
  </si>
  <si>
    <t>繰入金等収入</t>
    <rPh sb="0" eb="2">
      <t>クリイレ</t>
    </rPh>
    <rPh sb="2" eb="3">
      <t>キン</t>
    </rPh>
    <rPh sb="3" eb="4">
      <t>トウ</t>
    </rPh>
    <rPh sb="4" eb="6">
      <t>シュウニュウ</t>
    </rPh>
    <phoneticPr fontId="2"/>
  </si>
  <si>
    <t>人件費</t>
    <rPh sb="0" eb="3">
      <t>ジンケンヒ</t>
    </rPh>
    <phoneticPr fontId="2"/>
  </si>
  <si>
    <t>会議費</t>
    <rPh sb="0" eb="3">
      <t>カイギヒ</t>
    </rPh>
    <phoneticPr fontId="2"/>
  </si>
  <si>
    <t>旅費交通費</t>
    <rPh sb="0" eb="2">
      <t>リョヒ</t>
    </rPh>
    <rPh sb="2" eb="5">
      <t>コウツウヒ</t>
    </rPh>
    <phoneticPr fontId="2"/>
  </si>
  <si>
    <t>交際費</t>
    <rPh sb="0" eb="3">
      <t>コウサイヒ</t>
    </rPh>
    <phoneticPr fontId="2"/>
  </si>
  <si>
    <t>消耗品費</t>
    <rPh sb="0" eb="4">
      <t>ショウモウヒンヒ</t>
    </rPh>
    <phoneticPr fontId="2"/>
  </si>
  <si>
    <t>水道光熱費</t>
    <rPh sb="0" eb="2">
      <t>スイドウ</t>
    </rPh>
    <rPh sb="2" eb="5">
      <t>コウネツヒ</t>
    </rPh>
    <phoneticPr fontId="2"/>
  </si>
  <si>
    <t>賃借料</t>
    <rPh sb="0" eb="3">
      <t>チンシャクリョウ</t>
    </rPh>
    <phoneticPr fontId="2"/>
  </si>
  <si>
    <t>保険料</t>
    <rPh sb="0" eb="3">
      <t>ホケンリョウ</t>
    </rPh>
    <phoneticPr fontId="2"/>
  </si>
  <si>
    <t>租税公課</t>
    <rPh sb="0" eb="4">
      <t>ソゼイコウカ</t>
    </rPh>
    <phoneticPr fontId="2"/>
  </si>
  <si>
    <t>諸会費</t>
    <rPh sb="0" eb="1">
      <t>ショ</t>
    </rPh>
    <rPh sb="1" eb="3">
      <t>カイヒ</t>
    </rPh>
    <phoneticPr fontId="2"/>
  </si>
  <si>
    <t>研修費</t>
    <rPh sb="0" eb="3">
      <t>ケンシュウヒ</t>
    </rPh>
    <phoneticPr fontId="2"/>
  </si>
  <si>
    <t>手数料</t>
    <rPh sb="0" eb="3">
      <t>テスウリョウ</t>
    </rPh>
    <phoneticPr fontId="2"/>
  </si>
  <si>
    <t>1）</t>
    <phoneticPr fontId="2"/>
  </si>
  <si>
    <t>固定資産売却収入</t>
    <rPh sb="0" eb="4">
      <t>コテイシサン</t>
    </rPh>
    <rPh sb="4" eb="6">
      <t>バイキャク</t>
    </rPh>
    <rPh sb="6" eb="8">
      <t>シュウニュウ</t>
    </rPh>
    <phoneticPr fontId="2"/>
  </si>
  <si>
    <t>建物付属設備減価償却費</t>
    <rPh sb="0" eb="2">
      <t>タテモノ</t>
    </rPh>
    <rPh sb="2" eb="4">
      <t>フゾク</t>
    </rPh>
    <rPh sb="4" eb="6">
      <t>セツビ</t>
    </rPh>
    <rPh sb="6" eb="11">
      <t>ゲンカショウキャクヒ</t>
    </rPh>
    <phoneticPr fontId="2"/>
  </si>
  <si>
    <t>器具備品減価償却費</t>
    <rPh sb="0" eb="2">
      <t>キグ</t>
    </rPh>
    <rPh sb="2" eb="4">
      <t>ビヒン</t>
    </rPh>
    <rPh sb="4" eb="9">
      <t>ゲンカショウキャクヒ</t>
    </rPh>
    <phoneticPr fontId="2"/>
  </si>
  <si>
    <t>繰出金等支出</t>
    <rPh sb="0" eb="1">
      <t>グリ</t>
    </rPh>
    <rPh sb="1" eb="3">
      <t>シュッキン</t>
    </rPh>
    <rPh sb="3" eb="4">
      <t>トウ</t>
    </rPh>
    <rPh sb="4" eb="6">
      <t>シシュツ</t>
    </rPh>
    <phoneticPr fontId="2"/>
  </si>
  <si>
    <t>補助金等事業</t>
    <rPh sb="0" eb="2">
      <t>ホジョ</t>
    </rPh>
    <rPh sb="2" eb="3">
      <t>キン</t>
    </rPh>
    <rPh sb="3" eb="4">
      <t>トウ</t>
    </rPh>
    <rPh sb="4" eb="6">
      <t>ジギョウ</t>
    </rPh>
    <phoneticPr fontId="2"/>
  </si>
  <si>
    <t>助成金事業費</t>
    <rPh sb="0" eb="3">
      <t>ジョセイキン</t>
    </rPh>
    <rPh sb="3" eb="6">
      <t>ジギョウヒ</t>
    </rPh>
    <phoneticPr fontId="2"/>
  </si>
  <si>
    <t>福利厚生費</t>
    <rPh sb="0" eb="2">
      <t>フクリ</t>
    </rPh>
    <rPh sb="2" eb="5">
      <t>コウセイヒ</t>
    </rPh>
    <phoneticPr fontId="2"/>
  </si>
  <si>
    <t>18)</t>
  </si>
  <si>
    <t>19)</t>
  </si>
  <si>
    <t>20)</t>
  </si>
  <si>
    <t>車両維持費</t>
    <rPh sb="0" eb="2">
      <t>シャリョウ</t>
    </rPh>
    <rPh sb="2" eb="5">
      <t>イジヒ</t>
    </rPh>
    <phoneticPr fontId="2"/>
  </si>
  <si>
    <t>修繕費</t>
    <rPh sb="0" eb="3">
      <t>シュウゼンヒ</t>
    </rPh>
    <phoneticPr fontId="2"/>
  </si>
  <si>
    <t>2）</t>
  </si>
  <si>
    <t>３）</t>
  </si>
  <si>
    <t>車両運搬具減価償却費</t>
    <rPh sb="0" eb="2">
      <t>シャリョウ</t>
    </rPh>
    <rPh sb="2" eb="4">
      <t>ウンパン</t>
    </rPh>
    <rPh sb="4" eb="5">
      <t>グ</t>
    </rPh>
    <rPh sb="5" eb="10">
      <t>ゲンカショウキャクヒ</t>
    </rPh>
    <phoneticPr fontId="2"/>
  </si>
  <si>
    <t>計算書類に対する注記</t>
  </si>
  <si>
    <t>1.</t>
  </si>
  <si>
    <t>重要な会計方針</t>
  </si>
  <si>
    <t>消費税に関する会計処理方法</t>
  </si>
  <si>
    <t>税込方式で行っている。</t>
  </si>
  <si>
    <t>資金の範囲について</t>
  </si>
  <si>
    <t>なお、前期末及び当期末残高は、下記2に記載するとおりである。</t>
  </si>
  <si>
    <t>2.</t>
  </si>
  <si>
    <t>次期繰越収支差額の内容は、次のとおりである。</t>
  </si>
  <si>
    <t>一般会計</t>
  </si>
  <si>
    <t>科目</t>
  </si>
  <si>
    <t>前期末残高</t>
  </si>
  <si>
    <t>当期末残高</t>
  </si>
  <si>
    <t>現金・預金</t>
  </si>
  <si>
    <t>合計</t>
  </si>
  <si>
    <t>預り金</t>
  </si>
  <si>
    <t>次期繰越収支差額</t>
  </si>
  <si>
    <t>3.</t>
  </si>
  <si>
    <t>取得価額</t>
  </si>
  <si>
    <t>建物</t>
  </si>
  <si>
    <t>建物附属設備</t>
    <rPh sb="0" eb="2">
      <t>タテモノ</t>
    </rPh>
    <rPh sb="2" eb="4">
      <t>フゾク</t>
    </rPh>
    <rPh sb="4" eb="6">
      <t>セツビ</t>
    </rPh>
    <phoneticPr fontId="2"/>
  </si>
  <si>
    <t>構築物</t>
  </si>
  <si>
    <t>ソフトウエア</t>
  </si>
  <si>
    <t>長期前払費用（一括償却資産）</t>
    <rPh sb="7" eb="9">
      <t>イッカツ</t>
    </rPh>
    <rPh sb="9" eb="11">
      <t>ショウキャク</t>
    </rPh>
    <rPh sb="11" eb="13">
      <t>シサン</t>
    </rPh>
    <phoneticPr fontId="2"/>
  </si>
  <si>
    <t>建物の当期償却額</t>
    <rPh sb="0" eb="2">
      <t>タテモノ</t>
    </rPh>
    <rPh sb="3" eb="5">
      <t>トウキ</t>
    </rPh>
    <rPh sb="5" eb="8">
      <t>ショウキャクガク</t>
    </rPh>
    <phoneticPr fontId="2"/>
  </si>
  <si>
    <t>円</t>
    <rPh sb="0" eb="1">
      <t>エン</t>
    </rPh>
    <phoneticPr fontId="2"/>
  </si>
  <si>
    <t>建物附属設備の当期償却額</t>
    <rPh sb="0" eb="2">
      <t>タテモノ</t>
    </rPh>
    <rPh sb="2" eb="4">
      <t>フゾク</t>
    </rPh>
    <rPh sb="4" eb="6">
      <t>セツビ</t>
    </rPh>
    <rPh sb="7" eb="9">
      <t>トウキ</t>
    </rPh>
    <rPh sb="9" eb="11">
      <t>ショウキャク</t>
    </rPh>
    <rPh sb="11" eb="12">
      <t>ガク</t>
    </rPh>
    <phoneticPr fontId="2"/>
  </si>
  <si>
    <t>構築物の当期償却額</t>
    <rPh sb="0" eb="2">
      <t>コウチク</t>
    </rPh>
    <rPh sb="2" eb="3">
      <t>ブツ</t>
    </rPh>
    <rPh sb="4" eb="6">
      <t>トウキ</t>
    </rPh>
    <rPh sb="6" eb="9">
      <t>ショウキャクガク</t>
    </rPh>
    <phoneticPr fontId="2"/>
  </si>
  <si>
    <t>ソフトウェアの当期償却額</t>
    <rPh sb="7" eb="9">
      <t>トウキ</t>
    </rPh>
    <rPh sb="9" eb="12">
      <t>ショウキャクガク</t>
    </rPh>
    <phoneticPr fontId="2"/>
  </si>
  <si>
    <t>長期前払費用の当期償却額</t>
    <rPh sb="0" eb="2">
      <t>チョウキ</t>
    </rPh>
    <rPh sb="2" eb="4">
      <t>マエバラ</t>
    </rPh>
    <rPh sb="4" eb="6">
      <t>ヒヨウ</t>
    </rPh>
    <rPh sb="7" eb="9">
      <t>トウキ</t>
    </rPh>
    <rPh sb="9" eb="12">
      <t>ショウキャクガク</t>
    </rPh>
    <phoneticPr fontId="2"/>
  </si>
  <si>
    <t>固定資産の取得価額、減価償却累計額及び当期末残高は次のとおりである。</t>
    <phoneticPr fontId="2"/>
  </si>
  <si>
    <t>寄付金等収入</t>
    <rPh sb="0" eb="2">
      <t>キフ</t>
    </rPh>
    <rPh sb="2" eb="3">
      <t>キン</t>
    </rPh>
    <rPh sb="3" eb="4">
      <t>トウ</t>
    </rPh>
    <rPh sb="4" eb="6">
      <t>シュウニュウ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</si>
  <si>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</si>
  <si>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広告宣伝費</t>
    <rPh sb="0" eb="2">
      <t>コウコク</t>
    </rPh>
    <rPh sb="2" eb="5">
      <t>センデンヒ</t>
    </rPh>
    <phoneticPr fontId="2"/>
  </si>
  <si>
    <t>一括償却資産購入支出</t>
    <rPh sb="0" eb="2">
      <t>イッカツ</t>
    </rPh>
    <rPh sb="2" eb="4">
      <t>ショウキャク</t>
    </rPh>
    <rPh sb="4" eb="6">
      <t>シサン</t>
    </rPh>
    <rPh sb="6" eb="8">
      <t>コウニュウ</t>
    </rPh>
    <rPh sb="8" eb="10">
      <t>シシュツ</t>
    </rPh>
    <phoneticPr fontId="2"/>
  </si>
  <si>
    <t>４）</t>
  </si>
  <si>
    <t>その他資産減少額</t>
    <rPh sb="2" eb="3">
      <t>タ</t>
    </rPh>
    <rPh sb="3" eb="5">
      <t>シサン</t>
    </rPh>
    <rPh sb="5" eb="8">
      <t>ゲンショウガク</t>
    </rPh>
    <phoneticPr fontId="2"/>
  </si>
  <si>
    <t>その他支出</t>
    <rPh sb="2" eb="3">
      <t>タ</t>
    </rPh>
    <rPh sb="3" eb="5">
      <t>シシュツ</t>
    </rPh>
    <phoneticPr fontId="2"/>
  </si>
  <si>
    <t>５）</t>
  </si>
  <si>
    <t>一括償却資産減価償却費</t>
    <rPh sb="0" eb="2">
      <t>イッカツ</t>
    </rPh>
    <rPh sb="2" eb="4">
      <t>ショウキャク</t>
    </rPh>
    <rPh sb="4" eb="6">
      <t>シサン</t>
    </rPh>
    <rPh sb="6" eb="8">
      <t>ゲンカ</t>
    </rPh>
    <rPh sb="8" eb="10">
      <t>ショウキャク</t>
    </rPh>
    <rPh sb="10" eb="11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</si>
  <si>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</si>
  <si>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雑損失</t>
    <rPh sb="0" eb="1">
      <t>ザツ</t>
    </rPh>
    <rPh sb="1" eb="3">
      <t>ソンシツ</t>
    </rPh>
    <phoneticPr fontId="2"/>
  </si>
  <si>
    <t>車輌運搬具</t>
    <phoneticPr fontId="2"/>
  </si>
  <si>
    <t>工具器具備品</t>
    <rPh sb="0" eb="2">
      <t>コウグ</t>
    </rPh>
    <phoneticPr fontId="2"/>
  </si>
  <si>
    <t>車両運搬具の当期償却額</t>
    <rPh sb="0" eb="2">
      <t>シャリョウ</t>
    </rPh>
    <rPh sb="2" eb="4">
      <t>ウンパン</t>
    </rPh>
    <rPh sb="4" eb="5">
      <t>グ</t>
    </rPh>
    <rPh sb="6" eb="8">
      <t>トウキ</t>
    </rPh>
    <rPh sb="8" eb="11">
      <t>ショウキャクガク</t>
    </rPh>
    <phoneticPr fontId="2"/>
  </si>
  <si>
    <t>工具器具備品の当期償却額</t>
    <rPh sb="0" eb="2">
      <t>コウグ</t>
    </rPh>
    <rPh sb="2" eb="4">
      <t>キグ</t>
    </rPh>
    <rPh sb="4" eb="6">
      <t>ビヒン</t>
    </rPh>
    <rPh sb="7" eb="9">
      <t>トウキ</t>
    </rPh>
    <rPh sb="9" eb="12">
      <t>ショウキャクガク</t>
    </rPh>
    <phoneticPr fontId="2"/>
  </si>
  <si>
    <t>(単位：円)</t>
    <rPh sb="1" eb="3">
      <t>タンイ</t>
    </rPh>
    <rPh sb="4" eb="5">
      <t>エン</t>
    </rPh>
    <phoneticPr fontId="2"/>
  </si>
  <si>
    <t>21)</t>
  </si>
  <si>
    <t>22)</t>
  </si>
  <si>
    <t>雑費</t>
    <rPh sb="0" eb="2">
      <t>ザッピ</t>
    </rPh>
    <phoneticPr fontId="2"/>
  </si>
  <si>
    <t>助成金事業会計へ</t>
    <rPh sb="0" eb="3">
      <t>ジョセイキン</t>
    </rPh>
    <rPh sb="3" eb="5">
      <t>ジギョウ</t>
    </rPh>
    <rPh sb="5" eb="7">
      <t>カイケイ</t>
    </rPh>
    <phoneticPr fontId="2"/>
  </si>
  <si>
    <t>助成金事業会計より</t>
    <rPh sb="0" eb="3">
      <t>ジョセイキン</t>
    </rPh>
    <rPh sb="3" eb="5">
      <t>ジギョウ</t>
    </rPh>
    <rPh sb="5" eb="7">
      <t>カイケイ</t>
    </rPh>
    <phoneticPr fontId="2"/>
  </si>
  <si>
    <t>建物付属設備購入支出</t>
    <rPh sb="0" eb="2">
      <t>タテモノ</t>
    </rPh>
    <rPh sb="2" eb="4">
      <t>フゾク</t>
    </rPh>
    <rPh sb="4" eb="6">
      <t>セツビ</t>
    </rPh>
    <rPh sb="6" eb="8">
      <t>コウニュウ</t>
    </rPh>
    <rPh sb="8" eb="10">
      <t>シシュツ</t>
    </rPh>
    <phoneticPr fontId="2"/>
  </si>
  <si>
    <t>前受金</t>
    <rPh sb="0" eb="2">
      <t>マエウ</t>
    </rPh>
    <rPh sb="2" eb="3">
      <t>キン</t>
    </rPh>
    <phoneticPr fontId="2"/>
  </si>
  <si>
    <t>特定非営利活動法人 夢工房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10" eb="11">
      <t>ユメ</t>
    </rPh>
    <rPh sb="11" eb="13">
      <t>コウボウ</t>
    </rPh>
    <phoneticPr fontId="2"/>
  </si>
  <si>
    <t>大垣共立銀行尾頭橋支店405215</t>
    <rPh sb="0" eb="2">
      <t>オオガキ</t>
    </rPh>
    <rPh sb="2" eb="4">
      <t>キョウリツ</t>
    </rPh>
    <rPh sb="4" eb="6">
      <t>ギンコウ</t>
    </rPh>
    <rPh sb="6" eb="9">
      <t>オトウバシ</t>
    </rPh>
    <rPh sb="9" eb="11">
      <t>シテン</t>
    </rPh>
    <phoneticPr fontId="2"/>
  </si>
  <si>
    <t>大垣共立銀行尾頭橋支店406874</t>
    <rPh sb="0" eb="2">
      <t>オオガキ</t>
    </rPh>
    <rPh sb="2" eb="4">
      <t>キョウリツ</t>
    </rPh>
    <rPh sb="4" eb="6">
      <t>ギンコウ</t>
    </rPh>
    <rPh sb="6" eb="9">
      <t>オトウバシ</t>
    </rPh>
    <rPh sb="9" eb="11">
      <t>シテン</t>
    </rPh>
    <phoneticPr fontId="2"/>
  </si>
  <si>
    <t>ゆうちょ銀行00850-1-150794</t>
    <rPh sb="4" eb="6">
      <t>ギンコウ</t>
    </rPh>
    <phoneticPr fontId="2"/>
  </si>
  <si>
    <t>ゆうちょ銀行12180-76593791</t>
    <rPh sb="4" eb="6">
      <t>ギンコウ</t>
    </rPh>
    <phoneticPr fontId="2"/>
  </si>
  <si>
    <t>売掛金</t>
    <rPh sb="0" eb="2">
      <t>ウリカケ</t>
    </rPh>
    <rPh sb="2" eb="3">
      <t>キン</t>
    </rPh>
    <phoneticPr fontId="2"/>
  </si>
  <si>
    <t>国保２月分</t>
    <rPh sb="0" eb="2">
      <t>コクホ</t>
    </rPh>
    <rPh sb="3" eb="4">
      <t>ガツ</t>
    </rPh>
    <rPh sb="4" eb="5">
      <t>ブン</t>
    </rPh>
    <phoneticPr fontId="2"/>
  </si>
  <si>
    <t>国保３月分</t>
    <rPh sb="0" eb="2">
      <t>コクホ</t>
    </rPh>
    <rPh sb="3" eb="4">
      <t>ガツ</t>
    </rPh>
    <rPh sb="4" eb="5">
      <t>ブン</t>
    </rPh>
    <phoneticPr fontId="2"/>
  </si>
  <si>
    <t>出資金</t>
    <rPh sb="0" eb="3">
      <t>シュッシキン</t>
    </rPh>
    <phoneticPr fontId="2"/>
  </si>
  <si>
    <t>差入保証金</t>
    <rPh sb="0" eb="2">
      <t>サシイレ</t>
    </rPh>
    <rPh sb="2" eb="5">
      <t>ホショウキン</t>
    </rPh>
    <phoneticPr fontId="2"/>
  </si>
  <si>
    <t>日本政策金融公庫</t>
    <rPh sb="0" eb="2">
      <t>ニホン</t>
    </rPh>
    <rPh sb="2" eb="4">
      <t>セイサク</t>
    </rPh>
    <rPh sb="4" eb="6">
      <t>キンユウ</t>
    </rPh>
    <rPh sb="6" eb="8">
      <t>コウコ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</si>
  <si>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</si>
  <si>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小邑　弘光</t>
    <rPh sb="0" eb="1">
      <t>コ</t>
    </rPh>
    <rPh sb="1" eb="2">
      <t>ムラ</t>
    </rPh>
    <rPh sb="3" eb="5">
      <t>ヒロミツ</t>
    </rPh>
    <phoneticPr fontId="2"/>
  </si>
  <si>
    <t>小邑　嘉恵子</t>
    <rPh sb="0" eb="1">
      <t>コ</t>
    </rPh>
    <rPh sb="1" eb="2">
      <t>ムラ</t>
    </rPh>
    <rPh sb="3" eb="4">
      <t>カ</t>
    </rPh>
    <rPh sb="4" eb="6">
      <t>ケイコ</t>
    </rPh>
    <phoneticPr fontId="2"/>
  </si>
  <si>
    <t>仮受金</t>
    <rPh sb="0" eb="2">
      <t>カリウケ</t>
    </rPh>
    <rPh sb="2" eb="3">
      <t>キン</t>
    </rPh>
    <phoneticPr fontId="2"/>
  </si>
  <si>
    <t>特定非営利活動法人夢工房</t>
    <rPh sb="9" eb="10">
      <t>ユメ</t>
    </rPh>
    <rPh sb="10" eb="12">
      <t>コウボウ</t>
    </rPh>
    <phoneticPr fontId="2"/>
  </si>
  <si>
    <t>特定非営利活動法人 夢工房</t>
    <rPh sb="0" eb="1">
      <t>トクベツ</t>
    </rPh>
    <rPh sb="1" eb="2">
      <t>サダ</t>
    </rPh>
    <rPh sb="2" eb="3">
      <t>ヒ</t>
    </rPh>
    <rPh sb="3" eb="5">
      <t>エイリ</t>
    </rPh>
    <rPh sb="5" eb="7">
      <t>カツドウ</t>
    </rPh>
    <rPh sb="7" eb="9">
      <t>ホウジン</t>
    </rPh>
    <rPh sb="10" eb="11">
      <t>ユメ</t>
    </rPh>
    <rPh sb="11" eb="13">
      <t>コウボウ</t>
    </rPh>
    <phoneticPr fontId="2"/>
  </si>
  <si>
    <t>正会員入会金収入</t>
    <rPh sb="0" eb="3">
      <t>セイカイイン</t>
    </rPh>
    <rPh sb="3" eb="6">
      <t>ニュウカイキン</t>
    </rPh>
    <rPh sb="6" eb="8">
      <t>シュウニュウ</t>
    </rPh>
    <phoneticPr fontId="2"/>
  </si>
  <si>
    <t>民間補助金収入</t>
    <rPh sb="0" eb="2">
      <t>ミンカン</t>
    </rPh>
    <rPh sb="2" eb="5">
      <t>ホジョキン</t>
    </rPh>
    <rPh sb="5" eb="7">
      <t>シュウニュウ</t>
    </rPh>
    <phoneticPr fontId="2"/>
  </si>
  <si>
    <t>受託収入</t>
    <rPh sb="0" eb="2">
      <t>ジュタク</t>
    </rPh>
    <rPh sb="2" eb="4">
      <t>シュウニュウ</t>
    </rPh>
    <phoneticPr fontId="2"/>
  </si>
  <si>
    <t>財産運用収入</t>
    <rPh sb="0" eb="2">
      <t>ザイサン</t>
    </rPh>
    <rPh sb="2" eb="4">
      <t>ウンヨウ</t>
    </rPh>
    <rPh sb="4" eb="6">
      <t>シュウニュウ</t>
    </rPh>
    <phoneticPr fontId="2"/>
  </si>
  <si>
    <t>障害者就労継続支援事業</t>
    <rPh sb="0" eb="3">
      <t>ショウガイシャ</t>
    </rPh>
    <rPh sb="3" eb="5">
      <t>シュウロウ</t>
    </rPh>
    <rPh sb="5" eb="7">
      <t>ケイゾク</t>
    </rPh>
    <rPh sb="7" eb="9">
      <t>シエン</t>
    </rPh>
    <rPh sb="9" eb="11">
      <t>ジギョウ</t>
    </rPh>
    <phoneticPr fontId="2"/>
  </si>
  <si>
    <t>調査・研究事業</t>
    <rPh sb="0" eb="2">
      <t>チョウサ</t>
    </rPh>
    <rPh sb="3" eb="5">
      <t>ケンキュウ</t>
    </rPh>
    <rPh sb="5" eb="7">
      <t>ジギョウ</t>
    </rPh>
    <phoneticPr fontId="2"/>
  </si>
  <si>
    <t>情報調査・研修・交流事業</t>
    <rPh sb="0" eb="2">
      <t>ジョウホウ</t>
    </rPh>
    <rPh sb="2" eb="4">
      <t>チョウサ</t>
    </rPh>
    <rPh sb="5" eb="7">
      <t>ケンシュウ</t>
    </rPh>
    <rPh sb="8" eb="10">
      <t>コウリュウ</t>
    </rPh>
    <rPh sb="10" eb="12">
      <t>ジギョウ</t>
    </rPh>
    <phoneticPr fontId="2"/>
  </si>
  <si>
    <t>事務用品費</t>
    <rPh sb="0" eb="2">
      <t>ジム</t>
    </rPh>
    <rPh sb="2" eb="4">
      <t>ヨウヒン</t>
    </rPh>
    <rPh sb="4" eb="5">
      <t>ヒ</t>
    </rPh>
    <phoneticPr fontId="2"/>
  </si>
  <si>
    <t>寄付金</t>
    <rPh sb="0" eb="3">
      <t>キフキン</t>
    </rPh>
    <phoneticPr fontId="2"/>
  </si>
  <si>
    <t>借入金返済支払利息</t>
    <rPh sb="0" eb="2">
      <t>カリイレ</t>
    </rPh>
    <rPh sb="2" eb="3">
      <t>キン</t>
    </rPh>
    <rPh sb="3" eb="5">
      <t>ヘンサイ</t>
    </rPh>
    <rPh sb="5" eb="7">
      <t>シハラ</t>
    </rPh>
    <rPh sb="7" eb="9">
      <t>リソク</t>
    </rPh>
    <phoneticPr fontId="2"/>
  </si>
  <si>
    <t>賃借料及びリース料</t>
    <rPh sb="0" eb="3">
      <t>チンシャクリョウ</t>
    </rPh>
    <rPh sb="3" eb="4">
      <t>オヨ</t>
    </rPh>
    <rPh sb="8" eb="9">
      <t>リョウ</t>
    </rPh>
    <phoneticPr fontId="2"/>
  </si>
  <si>
    <t>会費・入会金収入</t>
    <rPh sb="0" eb="2">
      <t>カイヒ</t>
    </rPh>
    <rPh sb="3" eb="6">
      <t>ニュウカイキン</t>
    </rPh>
    <rPh sb="6" eb="8">
      <t>シュウニュウ</t>
    </rPh>
    <phoneticPr fontId="2"/>
  </si>
  <si>
    <t>（1）</t>
    <phoneticPr fontId="2"/>
  </si>
  <si>
    <t>（2）</t>
    <phoneticPr fontId="2"/>
  </si>
  <si>
    <t>未払費用</t>
    <rPh sb="2" eb="4">
      <t>ヒヨウ</t>
    </rPh>
    <phoneticPr fontId="2"/>
  </si>
  <si>
    <t>短期借入金返済</t>
    <rPh sb="0" eb="2">
      <t>タンキ</t>
    </rPh>
    <rPh sb="2" eb="4">
      <t>カリイレ</t>
    </rPh>
    <rPh sb="4" eb="5">
      <t>キン</t>
    </rPh>
    <rPh sb="5" eb="7">
      <t>ヘンサイ</t>
    </rPh>
    <phoneticPr fontId="2"/>
  </si>
  <si>
    <t>2）</t>
    <phoneticPr fontId="2"/>
  </si>
  <si>
    <t>長期借入金返済</t>
    <rPh sb="0" eb="2">
      <t>チョウキ</t>
    </rPh>
    <rPh sb="2" eb="4">
      <t>カリイレ</t>
    </rPh>
    <rPh sb="4" eb="5">
      <t>キン</t>
    </rPh>
    <rPh sb="5" eb="7">
      <t>ヘンサイ</t>
    </rPh>
    <phoneticPr fontId="2"/>
  </si>
  <si>
    <t>負債減少額</t>
    <rPh sb="0" eb="2">
      <t>フサイ</t>
    </rPh>
    <rPh sb="2" eb="4">
      <t>ゲンショウ</t>
    </rPh>
    <rPh sb="4" eb="5">
      <t>ガク</t>
    </rPh>
    <phoneticPr fontId="2"/>
  </si>
  <si>
    <t>２）</t>
    <phoneticPr fontId="2"/>
  </si>
  <si>
    <t>短期借入金減少額</t>
    <rPh sb="0" eb="2">
      <t>タンキ</t>
    </rPh>
    <rPh sb="2" eb="4">
      <t>カリイレ</t>
    </rPh>
    <rPh sb="4" eb="5">
      <t>キン</t>
    </rPh>
    <rPh sb="5" eb="7">
      <t>ゲンショウ</t>
    </rPh>
    <rPh sb="7" eb="8">
      <t>ガク</t>
    </rPh>
    <phoneticPr fontId="2"/>
  </si>
  <si>
    <t>長期借入金減少額</t>
    <rPh sb="0" eb="5">
      <t>チョウキカリイレキン</t>
    </rPh>
    <rPh sb="5" eb="7">
      <t>ゲンショウ</t>
    </rPh>
    <rPh sb="7" eb="8">
      <t>ガク</t>
    </rPh>
    <phoneticPr fontId="2"/>
  </si>
  <si>
    <t>借入金支出</t>
    <rPh sb="0" eb="2">
      <t>カリイレ</t>
    </rPh>
    <rPh sb="2" eb="3">
      <t>キン</t>
    </rPh>
    <rPh sb="3" eb="5">
      <t>シシュツ</t>
    </rPh>
    <phoneticPr fontId="2"/>
  </si>
  <si>
    <t>２０１４年度特定非営利活動に係る事業会計財産目録</t>
    <rPh sb="4" eb="5">
      <t>ネン</t>
    </rPh>
    <rPh sb="5" eb="6">
      <t>ド</t>
    </rPh>
    <rPh sb="6" eb="8">
      <t>トクテイ</t>
    </rPh>
    <rPh sb="8" eb="9">
      <t>ヒ</t>
    </rPh>
    <rPh sb="9" eb="11">
      <t>エイリ</t>
    </rPh>
    <rPh sb="11" eb="13">
      <t>カツドウ</t>
    </rPh>
    <rPh sb="14" eb="15">
      <t>カカ</t>
    </rPh>
    <rPh sb="16" eb="18">
      <t>ジギョウ</t>
    </rPh>
    <rPh sb="18" eb="20">
      <t>カイケイ</t>
    </rPh>
    <rPh sb="20" eb="22">
      <t>ザイサン</t>
    </rPh>
    <rPh sb="22" eb="24">
      <t>モクロク</t>
    </rPh>
    <phoneticPr fontId="2"/>
  </si>
  <si>
    <t>平成２７年３月３１日現在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2"/>
  </si>
  <si>
    <t>仮払金</t>
    <rPh sb="0" eb="2">
      <t>カリバライ</t>
    </rPh>
    <rPh sb="2" eb="3">
      <t>キン</t>
    </rPh>
    <phoneticPr fontId="2"/>
  </si>
  <si>
    <t>源泉過納付分</t>
    <rPh sb="0" eb="2">
      <t>ゲンセン</t>
    </rPh>
    <rPh sb="2" eb="3">
      <t>カ</t>
    </rPh>
    <rPh sb="3" eb="5">
      <t>ノウフ</t>
    </rPh>
    <rPh sb="5" eb="6">
      <t>ブン</t>
    </rPh>
    <phoneticPr fontId="2"/>
  </si>
  <si>
    <t>年末調整還付金残額</t>
    <rPh sb="0" eb="2">
      <t>ネンマツ</t>
    </rPh>
    <rPh sb="2" eb="4">
      <t>チョウセイ</t>
    </rPh>
    <rPh sb="4" eb="7">
      <t>カンプキン</t>
    </rPh>
    <rPh sb="7" eb="9">
      <t>ザンガク</t>
    </rPh>
    <phoneticPr fontId="2"/>
  </si>
  <si>
    <t>長期前払費用</t>
    <rPh sb="0" eb="2">
      <t>チョウキ</t>
    </rPh>
    <rPh sb="2" eb="4">
      <t>マエバラ</t>
    </rPh>
    <rPh sb="4" eb="6">
      <t>ヒヨウ</t>
    </rPh>
    <phoneticPr fontId="2"/>
  </si>
  <si>
    <t>平成２７年度会費</t>
    <rPh sb="0" eb="2">
      <t>ヘイセイ</t>
    </rPh>
    <rPh sb="4" eb="6">
      <t>ネンド</t>
    </rPh>
    <rPh sb="6" eb="8">
      <t>カイヒ</t>
    </rPh>
    <phoneticPr fontId="2"/>
  </si>
  <si>
    <t>２０１４年度特定非営利活動に係る事業会計貸借対照表</t>
    <phoneticPr fontId="2"/>
  </si>
  <si>
    <t>平成２７年３月３１日現在</t>
    <phoneticPr fontId="2"/>
  </si>
  <si>
    <t xml:space="preserve">       ２０１４年度 ｢特定非営利活動に係る事業会計｣収支計算書</t>
    <rPh sb="11" eb="12">
      <t>ネン</t>
    </rPh>
    <rPh sb="12" eb="13">
      <t>ド</t>
    </rPh>
    <rPh sb="15" eb="17">
      <t>トクテイ</t>
    </rPh>
    <rPh sb="17" eb="18">
      <t>ヒ</t>
    </rPh>
    <rPh sb="18" eb="20">
      <t>エイリ</t>
    </rPh>
    <rPh sb="20" eb="22">
      <t>カツドウ</t>
    </rPh>
    <rPh sb="23" eb="24">
      <t>カカ</t>
    </rPh>
    <rPh sb="25" eb="27">
      <t>ジギョウ</t>
    </rPh>
    <rPh sb="27" eb="29">
      <t>カイケイ</t>
    </rPh>
    <rPh sb="30" eb="32">
      <t>シュウシ</t>
    </rPh>
    <rPh sb="32" eb="35">
      <t>ケイサンショ</t>
    </rPh>
    <phoneticPr fontId="2"/>
  </si>
  <si>
    <t>平成26年　4月　1日から</t>
    <rPh sb="0" eb="2">
      <t>ヘイセイ</t>
    </rPh>
    <rPh sb="4" eb="5">
      <t>ネン</t>
    </rPh>
    <rPh sb="6" eb="8">
      <t>４ガツ</t>
    </rPh>
    <rPh sb="10" eb="11">
      <t>ヒ</t>
    </rPh>
    <phoneticPr fontId="2"/>
  </si>
  <si>
    <t>平成27年　3月31日まで</t>
    <rPh sb="0" eb="2">
      <t>ヘイセイ</t>
    </rPh>
    <rPh sb="4" eb="5">
      <t>ネン</t>
    </rPh>
    <rPh sb="6" eb="8">
      <t>３ガツ</t>
    </rPh>
    <rPh sb="10" eb="11">
      <t>ヒ</t>
    </rPh>
    <phoneticPr fontId="2"/>
  </si>
  <si>
    <t>特定求職雇用助成金</t>
    <rPh sb="0" eb="2">
      <t>トクテイ</t>
    </rPh>
    <rPh sb="2" eb="4">
      <t>キュウショク</t>
    </rPh>
    <rPh sb="4" eb="6">
      <t>コヨウ</t>
    </rPh>
    <rPh sb="6" eb="9">
      <t>ジョセイキン</t>
    </rPh>
    <phoneticPr fontId="2"/>
  </si>
  <si>
    <t>現金過不足、ゴミ廃棄処理代行</t>
    <rPh sb="0" eb="2">
      <t>ゲンキン</t>
    </rPh>
    <rPh sb="2" eb="5">
      <t>カブソク</t>
    </rPh>
    <rPh sb="8" eb="10">
      <t>ハイキ</t>
    </rPh>
    <rPh sb="10" eb="12">
      <t>ショリ</t>
    </rPh>
    <rPh sb="12" eb="14">
      <t>ダイコウ</t>
    </rPh>
    <phoneticPr fontId="2"/>
  </si>
  <si>
    <t>トイレ増設、エアコン取替</t>
    <rPh sb="3" eb="5">
      <t>ゾウセツ</t>
    </rPh>
    <rPh sb="10" eb="12">
      <t>トリカエ</t>
    </rPh>
    <phoneticPr fontId="2"/>
  </si>
  <si>
    <t>綿菓子器、発電機</t>
    <rPh sb="0" eb="1">
      <t>ワタ</t>
    </rPh>
    <rPh sb="1" eb="3">
      <t>カシ</t>
    </rPh>
    <rPh sb="3" eb="4">
      <t>キ</t>
    </rPh>
    <rPh sb="5" eb="8">
      <t>ハツデンキ</t>
    </rPh>
    <phoneticPr fontId="2"/>
  </si>
  <si>
    <t>仮払金</t>
    <rPh sb="0" eb="2">
      <t>カリバライ</t>
    </rPh>
    <rPh sb="2" eb="3">
      <t>キン</t>
    </rPh>
    <phoneticPr fontId="2"/>
  </si>
  <si>
    <t>預り金、仮受金を含めている。</t>
    <rPh sb="4" eb="6">
      <t>カリウケ</t>
    </rPh>
    <rPh sb="6" eb="7">
      <t>キン</t>
    </rPh>
    <phoneticPr fontId="2"/>
  </si>
  <si>
    <t>資金の範囲は、現金預金、売掛金、仮払金、未払費用、前受金、</t>
    <rPh sb="12" eb="14">
      <t>ウリカケ</t>
    </rPh>
    <rPh sb="14" eb="15">
      <t>キン</t>
    </rPh>
    <rPh sb="16" eb="18">
      <t>カリバライ</t>
    </rPh>
    <rPh sb="18" eb="19">
      <t>キン</t>
    </rPh>
    <rPh sb="22" eb="24">
      <t>ヒヨウ</t>
    </rPh>
    <rPh sb="25" eb="27">
      <t>マエウ</t>
    </rPh>
    <rPh sb="27" eb="28">
      <t>キン</t>
    </rPh>
    <phoneticPr fontId="2"/>
  </si>
  <si>
    <t>14年度決算額</t>
    <rPh sb="6" eb="7">
      <t>ガク</t>
    </rPh>
    <phoneticPr fontId="2"/>
  </si>
  <si>
    <t>15年度予算額</t>
    <rPh sb="6" eb="7">
      <t>ガク</t>
    </rPh>
    <phoneticPr fontId="2"/>
  </si>
  <si>
    <t>￥2,000×120</t>
    <phoneticPr fontId="2"/>
  </si>
  <si>
    <t>￥142,428×１７人×12ヶ月×0.8</t>
    <phoneticPr fontId="2"/>
  </si>
  <si>
    <t>エアコン取替他</t>
    <rPh sb="4" eb="6">
      <t>トリカエ</t>
    </rPh>
    <phoneticPr fontId="2"/>
  </si>
  <si>
    <t xml:space="preserve">       ２０１５年度 ｢特定非営利活動に係る事業会計｣収支予算書</t>
    <rPh sb="11" eb="12">
      <t>ネン</t>
    </rPh>
    <rPh sb="12" eb="13">
      <t>ド</t>
    </rPh>
    <rPh sb="15" eb="17">
      <t>トクテイ</t>
    </rPh>
    <rPh sb="17" eb="18">
      <t>ヒ</t>
    </rPh>
    <rPh sb="18" eb="20">
      <t>エイリ</t>
    </rPh>
    <rPh sb="20" eb="22">
      <t>カツドウ</t>
    </rPh>
    <rPh sb="23" eb="24">
      <t>カカ</t>
    </rPh>
    <rPh sb="25" eb="27">
      <t>ジギョウ</t>
    </rPh>
    <rPh sb="27" eb="29">
      <t>カイケイ</t>
    </rPh>
    <rPh sb="30" eb="32">
      <t>シュウシ</t>
    </rPh>
    <rPh sb="32" eb="35">
      <t>ヨサンショ</t>
    </rPh>
    <phoneticPr fontId="2"/>
  </si>
  <si>
    <t>平成27年　4月　1日から</t>
    <rPh sb="0" eb="2">
      <t>ヘイセイ</t>
    </rPh>
    <rPh sb="4" eb="5">
      <t>ネン</t>
    </rPh>
    <rPh sb="6" eb="8">
      <t>４ガツ</t>
    </rPh>
    <rPh sb="10" eb="11">
      <t>ヒ</t>
    </rPh>
    <phoneticPr fontId="2"/>
  </si>
  <si>
    <t>平成28年　3月31日まで</t>
    <rPh sb="0" eb="2">
      <t>ヘイセイ</t>
    </rPh>
    <rPh sb="4" eb="5">
      <t>ネン</t>
    </rPh>
    <rPh sb="6" eb="8">
      <t>３ガツ</t>
    </rPh>
    <rPh sb="10" eb="11">
      <t>ヒ</t>
    </rPh>
    <phoneticPr fontId="2"/>
  </si>
  <si>
    <t>従業員賃金、材料費など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</si>
</sst>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 applyBorder="1"/>
    <xf numFmtId="0" fontId="4" fillId="0" borderId="0" xfId="0" applyFont="1"/>
    <xf numFmtId="0" fontId="4" fillId="0" borderId="1" xfId="0" applyFont="1" applyBorder="1" applyAlignment="1">
      <alignment horizontal="distributed"/>
    </xf>
    <xf numFmtId="0" fontId="4" fillId="0" borderId="1" xfId="0" applyFont="1" applyBorder="1" applyAlignment="1">
      <alignment horizontal="center"/>
    </xf>
    <xf numFmtId="38" fontId="4" fillId="0" borderId="2" xfId="1" applyFont="1" applyBorder="1"/>
    <xf numFmtId="38" fontId="4" fillId="0" borderId="3" xfId="1" applyFont="1" applyBorder="1"/>
    <xf numFmtId="0" fontId="4" fillId="0" borderId="3" xfId="0" applyFont="1" applyBorder="1"/>
    <xf numFmtId="38" fontId="5" fillId="0" borderId="3" xfId="1" applyFont="1" applyBorder="1"/>
    <xf numFmtId="38" fontId="5" fillId="0" borderId="4" xfId="1" applyFont="1" applyBorder="1"/>
    <xf numFmtId="38" fontId="4" fillId="0" borderId="0" xfId="1" applyFont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shrinkToFit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38" fontId="5" fillId="0" borderId="11" xfId="1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1" fillId="0" borderId="15" xfId="1" applyFont="1" applyBorder="1"/>
    <xf numFmtId="0" fontId="1" fillId="0" borderId="5" xfId="0" applyFont="1" applyBorder="1"/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/>
    <xf numFmtId="38" fontId="1" fillId="0" borderId="16" xfId="1" applyFont="1" applyBorder="1"/>
    <xf numFmtId="38" fontId="1" fillId="0" borderId="17" xfId="1" applyFont="1" applyBorder="1"/>
    <xf numFmtId="38" fontId="1" fillId="0" borderId="18" xfId="1" applyFont="1" applyBorder="1"/>
    <xf numFmtId="0" fontId="1" fillId="0" borderId="9" xfId="0" applyFont="1" applyBorder="1"/>
    <xf numFmtId="0" fontId="1" fillId="0" borderId="10" xfId="0" applyFont="1" applyBorder="1"/>
    <xf numFmtId="0" fontId="3" fillId="0" borderId="0" xfId="0" applyFont="1"/>
    <xf numFmtId="0" fontId="0" fillId="0" borderId="5" xfId="0" applyBorder="1"/>
    <xf numFmtId="0" fontId="0" fillId="0" borderId="0" xfId="0" applyBorder="1"/>
    <xf numFmtId="0" fontId="0" fillId="0" borderId="15" xfId="0" applyBorder="1"/>
    <xf numFmtId="176" fontId="0" fillId="0" borderId="16" xfId="0" applyNumberFormat="1" applyBorder="1"/>
    <xf numFmtId="0" fontId="0" fillId="0" borderId="0" xfId="0" applyBorder="1" applyAlignment="1">
      <alignment shrinkToFit="1"/>
    </xf>
    <xf numFmtId="176" fontId="0" fillId="0" borderId="17" xfId="0" applyNumberFormat="1" applyBorder="1"/>
    <xf numFmtId="176" fontId="0" fillId="0" borderId="19" xfId="0" applyNumberFormat="1" applyBorder="1"/>
    <xf numFmtId="0" fontId="0" fillId="0" borderId="9" xfId="0" applyBorder="1"/>
    <xf numFmtId="0" fontId="0" fillId="0" borderId="10" xfId="0" applyBorder="1"/>
    <xf numFmtId="176" fontId="0" fillId="0" borderId="18" xfId="0" applyNumberFormat="1" applyBorder="1"/>
    <xf numFmtId="176" fontId="4" fillId="0" borderId="3" xfId="1" applyNumberFormat="1" applyFont="1" applyBorder="1"/>
    <xf numFmtId="176" fontId="5" fillId="0" borderId="4" xfId="1" applyNumberFormat="1" applyFont="1" applyBorder="1"/>
    <xf numFmtId="176" fontId="5" fillId="0" borderId="3" xfId="1" applyNumberFormat="1" applyFont="1" applyBorder="1"/>
    <xf numFmtId="0" fontId="4" fillId="0" borderId="6" xfId="0" applyFont="1" applyFill="1" applyBorder="1"/>
    <xf numFmtId="176" fontId="5" fillId="0" borderId="11" xfId="1" applyNumberFormat="1" applyFont="1" applyBorder="1"/>
    <xf numFmtId="0" fontId="4" fillId="0" borderId="22" xfId="0" applyFont="1" applyBorder="1"/>
    <xf numFmtId="0" fontId="0" fillId="0" borderId="0" xfId="0" applyFill="1" applyBorder="1"/>
    <xf numFmtId="176" fontId="4" fillId="0" borderId="2" xfId="1" applyNumberFormat="1" applyFont="1" applyBorder="1"/>
    <xf numFmtId="176" fontId="4" fillId="0" borderId="13" xfId="1" applyNumberFormat="1" applyFont="1" applyBorder="1"/>
    <xf numFmtId="38" fontId="4" fillId="0" borderId="3" xfId="1" applyFont="1" applyFill="1" applyBorder="1"/>
    <xf numFmtId="38" fontId="5" fillId="0" borderId="3" xfId="1" applyFont="1" applyFill="1" applyBorder="1"/>
    <xf numFmtId="38" fontId="5" fillId="0" borderId="4" xfId="1" applyFont="1" applyFill="1" applyBorder="1"/>
    <xf numFmtId="0" fontId="0" fillId="0" borderId="0" xfId="0" quotePrefix="1" applyAlignment="1">
      <alignment horizontal="right"/>
    </xf>
    <xf numFmtId="0" fontId="0" fillId="0" borderId="0" xfId="0" quotePrefix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 shrinkToFit="1"/>
    </xf>
    <xf numFmtId="0" fontId="0" fillId="0" borderId="0" xfId="0" applyBorder="1" applyAlignment="1">
      <alignment horizontal="center"/>
    </xf>
    <xf numFmtId="38" fontId="1" fillId="0" borderId="0" xfId="1" applyBorder="1" applyAlignment="1"/>
    <xf numFmtId="38" fontId="1" fillId="0" borderId="0" xfId="1"/>
    <xf numFmtId="38" fontId="0" fillId="0" borderId="0" xfId="0" applyNumberFormat="1"/>
    <xf numFmtId="176" fontId="0" fillId="0" borderId="6" xfId="0" applyNumberFormat="1" applyBorder="1"/>
    <xf numFmtId="176" fontId="5" fillId="0" borderId="3" xfId="1" applyNumberFormat="1" applyFont="1" applyFill="1" applyBorder="1"/>
    <xf numFmtId="176" fontId="0" fillId="0" borderId="16" xfId="0" applyNumberFormat="1" applyFill="1" applyBorder="1"/>
    <xf numFmtId="176" fontId="0" fillId="0" borderId="16" xfId="1" applyNumberFormat="1" applyFont="1" applyFill="1" applyBorder="1"/>
    <xf numFmtId="176" fontId="0" fillId="0" borderId="17" xfId="1" applyNumberFormat="1" applyFont="1" applyFill="1" applyBorder="1"/>
    <xf numFmtId="38" fontId="1" fillId="0" borderId="0" xfId="1" applyFont="1" applyFill="1" applyBorder="1"/>
    <xf numFmtId="38" fontId="1" fillId="0" borderId="16" xfId="1" applyFont="1" applyFill="1" applyBorder="1"/>
    <xf numFmtId="38" fontId="1" fillId="0" borderId="17" xfId="1" applyFont="1" applyFill="1" applyBorder="1"/>
    <xf numFmtId="38" fontId="1" fillId="0" borderId="19" xfId="1" applyFont="1" applyFill="1" applyBorder="1"/>
    <xf numFmtId="38" fontId="4" fillId="0" borderId="0" xfId="1" applyFont="1" applyFill="1"/>
    <xf numFmtId="0" fontId="4" fillId="0" borderId="1" xfId="0" applyFont="1" applyFill="1" applyBorder="1" applyAlignment="1">
      <alignment horizontal="distributed"/>
    </xf>
    <xf numFmtId="0" fontId="4" fillId="0" borderId="26" xfId="0" applyFont="1" applyBorder="1"/>
    <xf numFmtId="0" fontId="4" fillId="0" borderId="27" xfId="0" applyFont="1" applyBorder="1"/>
    <xf numFmtId="38" fontId="4" fillId="0" borderId="2" xfId="1" applyFont="1" applyFill="1" applyBorder="1"/>
    <xf numFmtId="38" fontId="5" fillId="0" borderId="11" xfId="1" applyFont="1" applyFill="1" applyBorder="1"/>
    <xf numFmtId="176" fontId="1" fillId="0" borderId="17" xfId="1" applyNumberFormat="1" applyFont="1" applyFill="1" applyBorder="1"/>
    <xf numFmtId="0" fontId="4" fillId="0" borderId="28" xfId="0" applyFont="1" applyBorder="1"/>
    <xf numFmtId="0" fontId="4" fillId="0" borderId="29" xfId="0" applyFont="1" applyBorder="1"/>
    <xf numFmtId="0" fontId="4" fillId="0" borderId="30" xfId="0" applyFont="1" applyBorder="1"/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0" fontId="4" fillId="0" borderId="50" xfId="0" applyFont="1" applyBorder="1"/>
    <xf numFmtId="0" fontId="0" fillId="0" borderId="0" xfId="0"/>
    <xf numFmtId="176" fontId="0" fillId="0" borderId="15" xfId="0" applyNumberFormat="1" applyBorder="1"/>
    <xf numFmtId="38" fontId="4" fillId="0" borderId="3" xfId="0" applyNumberFormat="1" applyFont="1" applyBorder="1"/>
    <xf numFmtId="0" fontId="4" fillId="0" borderId="26" xfId="0" applyFont="1" applyBorder="1"/>
    <xf numFmtId="0" fontId="4" fillId="0" borderId="27" xfId="0" applyFont="1" applyBorder="1"/>
    <xf numFmtId="0" fontId="4" fillId="0" borderId="0" xfId="0" applyFont="1" applyBorder="1"/>
    <xf numFmtId="0" fontId="4" fillId="0" borderId="32" xfId="0" applyFont="1" applyBorder="1"/>
    <xf numFmtId="0" fontId="4" fillId="0" borderId="33" xfId="0" applyFont="1" applyBorder="1"/>
    <xf numFmtId="0" fontId="4" fillId="0" borderId="5" xfId="0" applyFont="1" applyBorder="1"/>
    <xf numFmtId="0" fontId="4" fillId="0" borderId="1" xfId="0" applyFont="1" applyBorder="1" applyAlignment="1">
      <alignment horizontal="center"/>
    </xf>
    <xf numFmtId="38" fontId="10" fillId="0" borderId="3" xfId="1" applyFont="1" applyBorder="1"/>
    <xf numFmtId="0" fontId="7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distributed" vertical="center"/>
    </xf>
    <xf numFmtId="0" fontId="0" fillId="0" borderId="0" xfId="0" applyNumberFormat="1" applyBorder="1" applyAlignment="1">
      <alignment horizontal="distributed" vertical="center"/>
    </xf>
    <xf numFmtId="0" fontId="1" fillId="0" borderId="0" xfId="0" applyNumberFormat="1" applyFont="1" applyBorder="1" applyAlignment="1">
      <alignment horizontal="distributed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/>
    <xf numFmtId="0" fontId="4" fillId="0" borderId="1" xfId="0" applyFont="1" applyBorder="1" applyAlignment="1">
      <alignment horizontal="center"/>
    </xf>
    <xf numFmtId="0" fontId="4" fillId="0" borderId="5" xfId="0" applyFont="1" applyBorder="1"/>
    <xf numFmtId="0" fontId="4" fillId="0" borderId="0" xfId="0" applyFont="1" applyBorder="1"/>
    <xf numFmtId="0" fontId="4" fillId="0" borderId="26" xfId="0" applyFont="1" applyBorder="1"/>
    <xf numFmtId="0" fontId="4" fillId="0" borderId="27" xfId="0" applyFont="1" applyBorder="1"/>
    <xf numFmtId="0" fontId="4" fillId="0" borderId="32" xfId="0" applyFont="1" applyBorder="1"/>
    <xf numFmtId="0" fontId="4" fillId="0" borderId="33" xfId="0" applyFont="1" applyBorder="1"/>
    <xf numFmtId="38" fontId="1" fillId="0" borderId="20" xfId="1" applyBorder="1" applyAlignment="1"/>
    <xf numFmtId="38" fontId="1" fillId="0" borderId="38" xfId="1" applyBorder="1" applyAlignment="1"/>
    <xf numFmtId="38" fontId="1" fillId="0" borderId="21" xfId="1" applyBorder="1" applyAlignment="1"/>
    <xf numFmtId="38" fontId="1" fillId="0" borderId="48" xfId="1" applyBorder="1" applyAlignment="1"/>
    <xf numFmtId="38" fontId="1" fillId="0" borderId="49" xfId="1" applyBorder="1" applyAlignment="1"/>
    <xf numFmtId="38" fontId="1" fillId="0" borderId="41" xfId="1" applyBorder="1" applyAlignment="1"/>
    <xf numFmtId="38" fontId="1" fillId="0" borderId="46" xfId="1" applyBorder="1" applyAlignment="1"/>
    <xf numFmtId="38" fontId="1" fillId="0" borderId="47" xfId="1" applyBorder="1" applyAlignment="1"/>
    <xf numFmtId="176" fontId="0" fillId="0" borderId="40" xfId="0" applyNumberFormat="1" applyBorder="1" applyAlignment="1"/>
    <xf numFmtId="176" fontId="0" fillId="0" borderId="41" xfId="0" applyNumberFormat="1" applyBorder="1" applyAlignment="1"/>
    <xf numFmtId="0" fontId="0" fillId="0" borderId="2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4" xfId="0" applyBorder="1" applyAlignment="1">
      <alignment horizontal="center"/>
    </xf>
    <xf numFmtId="176" fontId="0" fillId="0" borderId="21" xfId="0" applyNumberFormat="1" applyBorder="1" applyAlignment="1"/>
    <xf numFmtId="176" fontId="0" fillId="0" borderId="34" xfId="0" applyNumberFormat="1" applyBorder="1" applyAlignment="1"/>
    <xf numFmtId="0" fontId="9" fillId="0" borderId="24" xfId="0" applyFont="1" applyBorder="1" applyAlignment="1">
      <alignment horizontal="center"/>
    </xf>
    <xf numFmtId="176" fontId="0" fillId="0" borderId="37" xfId="0" applyNumberFormat="1" applyBorder="1" applyAlignment="1"/>
    <xf numFmtId="176" fontId="0" fillId="0" borderId="38" xfId="0" applyNumberFormat="1" applyBorder="1" applyAlignment="1"/>
    <xf numFmtId="0" fontId="0" fillId="0" borderId="0" xfId="0" applyFill="1" applyBorder="1" applyAlignment="1">
      <alignment horizontal="distributed"/>
    </xf>
    <xf numFmtId="0" fontId="0" fillId="0" borderId="4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5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43" xfId="0" applyBorder="1" applyAlignment="1">
      <alignment horizontal="center"/>
    </xf>
    <xf numFmtId="176" fontId="0" fillId="0" borderId="45" xfId="0" applyNumberFormat="1" applyBorder="1" applyAlignment="1"/>
    <xf numFmtId="176" fontId="0" fillId="0" borderId="44" xfId="0" applyNumberFormat="1" applyBorder="1" applyAlignment="1"/>
    <xf numFmtId="0" fontId="0" fillId="0" borderId="44" xfId="0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0</xdr:row>
      <xdr:rowOff>161925</xdr:rowOff>
    </xdr:from>
    <xdr:to>
      <xdr:col>8</xdr:col>
      <xdr:colOff>657225</xdr:colOff>
      <xdr:row>2</xdr:row>
      <xdr:rowOff>76200</xdr:rowOff>
    </xdr:to>
    <xdr:sp macro="" textlink="">
      <xdr:nvSpPr>
        <xdr:cNvPr id="3" name="テキスト ボックス 2"/>
        <xdr:cNvSpPr txBox="1"/>
      </xdr:nvSpPr>
      <xdr:spPr>
        <a:xfrm>
          <a:off x="6924675" y="161925"/>
          <a:ext cx="6096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資料４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2</xdr:row>
      <xdr:rowOff>28575</xdr:rowOff>
    </xdr:from>
    <xdr:to>
      <xdr:col>10</xdr:col>
      <xdr:colOff>752475</xdr:colOff>
      <xdr:row>3</xdr:row>
      <xdr:rowOff>85725</xdr:rowOff>
    </xdr:to>
    <xdr:sp macro="" textlink="">
      <xdr:nvSpPr>
        <xdr:cNvPr id="2" name="テキスト ボックス 1"/>
        <xdr:cNvSpPr txBox="1"/>
      </xdr:nvSpPr>
      <xdr:spPr>
        <a:xfrm>
          <a:off x="5934075" y="371475"/>
          <a:ext cx="6096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資料４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105</xdr:row>
      <xdr:rowOff>0</xdr:rowOff>
    </xdr:from>
    <xdr:to>
      <xdr:col>7</xdr:col>
      <xdr:colOff>152400</xdr:colOff>
      <xdr:row>105</xdr:row>
      <xdr:rowOff>0</xdr:rowOff>
    </xdr:to>
    <xdr:sp macro="" textlink="">
      <xdr:nvSpPr>
        <xdr:cNvPr id="12338" name="Line 4"/>
        <xdr:cNvSpPr>
          <a:spLocks noChangeShapeType="1"/>
        </xdr:cNvSpPr>
      </xdr:nvSpPr>
      <xdr:spPr bwMode="auto">
        <a:xfrm>
          <a:off x="4914900" y="1505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</xdr:colOff>
      <xdr:row>90</xdr:row>
      <xdr:rowOff>9525</xdr:rowOff>
    </xdr:from>
    <xdr:to>
      <xdr:col>8</xdr:col>
      <xdr:colOff>0</xdr:colOff>
      <xdr:row>107</xdr:row>
      <xdr:rowOff>123825</xdr:rowOff>
    </xdr:to>
    <xdr:sp macro="" textlink="">
      <xdr:nvSpPr>
        <xdr:cNvPr id="12339" name="Line 5"/>
        <xdr:cNvSpPr>
          <a:spLocks noChangeShapeType="1"/>
        </xdr:cNvSpPr>
      </xdr:nvSpPr>
      <xdr:spPr bwMode="auto">
        <a:xfrm flipH="1">
          <a:off x="4781550" y="12925425"/>
          <a:ext cx="1038225" cy="254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1600198</xdr:colOff>
      <xdr:row>90</xdr:row>
      <xdr:rowOff>0</xdr:rowOff>
    </xdr:from>
    <xdr:to>
      <xdr:col>5</xdr:col>
      <xdr:colOff>866774</xdr:colOff>
      <xdr:row>107</xdr:row>
      <xdr:rowOff>114300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 flipH="1">
          <a:off x="3028948" y="12915900"/>
          <a:ext cx="866776" cy="254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1276350</xdr:colOff>
      <xdr:row>1</xdr:row>
      <xdr:rowOff>19050</xdr:rowOff>
    </xdr:from>
    <xdr:to>
      <xdr:col>8</xdr:col>
      <xdr:colOff>1885950</xdr:colOff>
      <xdr:row>2</xdr:row>
      <xdr:rowOff>114300</xdr:rowOff>
    </xdr:to>
    <xdr:sp macro="" textlink="">
      <xdr:nvSpPr>
        <xdr:cNvPr id="8" name="テキスト ボックス 7"/>
        <xdr:cNvSpPr txBox="1"/>
      </xdr:nvSpPr>
      <xdr:spPr>
        <a:xfrm>
          <a:off x="7096125" y="161925"/>
          <a:ext cx="6096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資料４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390525</xdr:colOff>
      <xdr:row>1</xdr:row>
      <xdr:rowOff>0</xdr:rowOff>
    </xdr:from>
    <xdr:to>
      <xdr:col>9</xdr:col>
      <xdr:colOff>314325</xdr:colOff>
      <xdr:row>2</xdr:row>
      <xdr:rowOff>95250</xdr:rowOff>
    </xdr:to>
    <xdr:sp macro="" textlink="">
      <xdr:nvSpPr>
        <xdr:cNvPr id="3" name="テキスト ボックス 2"/>
        <xdr:cNvSpPr txBox="1"/>
      </xdr:nvSpPr>
      <xdr:spPr>
        <a:xfrm>
          <a:off x="5753100" y="171450"/>
          <a:ext cx="6096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資料４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1343026</xdr:colOff>
      <xdr:row>1</xdr:row>
      <xdr:rowOff>19050</xdr:rowOff>
    </xdr:from>
    <xdr:to>
      <xdr:col>8</xdr:col>
      <xdr:colOff>1952626</xdr:colOff>
      <xdr:row>2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7162801" y="161925"/>
          <a:ext cx="6096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資料４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B2:I39"/>
  <sheetViews>
    <sheetView zoomScaleNormal="100" workbookViewId="0">
      <selection activeCell="B2" sqref="B2:I2"/>
    </sheetView>
  </sheetViews>
  <sheetFormatPr defaultRowHeight="13.5"/>
  <cols>
    <col min="2" max="2" width="3" customWidth="1"/>
    <col min="3" max="3" width="2.125" customWidth="1"/>
    <col min="4" max="4" width="2.5" customWidth="1"/>
    <col min="5" max="5" width="19.25" customWidth="1"/>
    <col min="6" max="6" width="30.125" bestFit="1" customWidth="1"/>
    <col min="7" max="9" width="12.125" customWidth="1"/>
  </cols>
  <sheetData>
    <row r="2" spans="2:9" s="39" customFormat="1" ht="14.25">
      <c r="B2" s="106" t="s">
        <v>251</v>
      </c>
      <c r="C2" s="106"/>
      <c r="D2" s="106"/>
      <c r="E2" s="106"/>
      <c r="F2" s="106"/>
      <c r="G2" s="106"/>
      <c r="H2" s="106"/>
      <c r="I2" s="106"/>
    </row>
    <row r="4" spans="2:9">
      <c r="F4" s="108" t="s">
        <v>252</v>
      </c>
      <c r="G4" s="108"/>
    </row>
    <row r="5" spans="2:9">
      <c r="B5" t="s">
        <v>211</v>
      </c>
      <c r="I5" s="1" t="s">
        <v>97</v>
      </c>
    </row>
    <row r="6" spans="2:9" ht="15.75" customHeight="1">
      <c r="B6" s="109" t="s">
        <v>98</v>
      </c>
      <c r="C6" s="109"/>
      <c r="D6" s="109"/>
      <c r="E6" s="109"/>
      <c r="F6" s="109"/>
      <c r="G6" s="109" t="s">
        <v>99</v>
      </c>
      <c r="H6" s="109"/>
      <c r="I6" s="109"/>
    </row>
    <row r="7" spans="2:9" ht="15.75" customHeight="1">
      <c r="B7" s="40" t="s">
        <v>100</v>
      </c>
      <c r="C7" s="41" t="s">
        <v>101</v>
      </c>
      <c r="D7" s="41"/>
      <c r="E7" s="41"/>
      <c r="F7" s="41"/>
      <c r="G7" s="42"/>
      <c r="H7" s="42"/>
      <c r="I7" s="42"/>
    </row>
    <row r="8" spans="2:9" ht="15.75" customHeight="1">
      <c r="B8" s="40"/>
      <c r="C8" s="41">
        <v>1</v>
      </c>
      <c r="D8" s="41" t="s">
        <v>102</v>
      </c>
      <c r="E8" s="41"/>
      <c r="F8" s="41"/>
      <c r="G8" s="43"/>
      <c r="H8" s="43"/>
      <c r="I8" s="43"/>
    </row>
    <row r="9" spans="2:9" ht="15.75" customHeight="1">
      <c r="B9" s="40"/>
      <c r="C9" s="41"/>
      <c r="D9" s="41" t="s">
        <v>103</v>
      </c>
      <c r="E9" s="41"/>
      <c r="F9" s="41"/>
      <c r="G9" s="43" t="s">
        <v>104</v>
      </c>
      <c r="H9" s="43"/>
      <c r="I9" s="43"/>
    </row>
    <row r="10" spans="2:9" ht="15.75" customHeight="1">
      <c r="B10" s="40"/>
      <c r="C10" s="41"/>
      <c r="D10" s="41"/>
      <c r="E10" s="41" t="s">
        <v>105</v>
      </c>
      <c r="F10" s="41" t="s">
        <v>106</v>
      </c>
      <c r="G10" s="43">
        <v>83522</v>
      </c>
      <c r="H10" s="43"/>
      <c r="I10" s="43"/>
    </row>
    <row r="11" spans="2:9" ht="15.75" customHeight="1">
      <c r="B11" s="40"/>
      <c r="C11" s="41"/>
      <c r="D11" s="41"/>
      <c r="E11" s="41" t="s">
        <v>107</v>
      </c>
      <c r="F11" s="41" t="s">
        <v>212</v>
      </c>
      <c r="G11" s="43">
        <v>122422</v>
      </c>
      <c r="H11" s="43"/>
      <c r="I11" s="43"/>
    </row>
    <row r="12" spans="2:9" ht="15.75" customHeight="1">
      <c r="B12" s="40"/>
      <c r="C12" s="41"/>
      <c r="D12" s="41"/>
      <c r="F12" s="41" t="s">
        <v>213</v>
      </c>
      <c r="G12" s="43">
        <v>8371289</v>
      </c>
      <c r="H12" s="43"/>
      <c r="I12" s="43"/>
    </row>
    <row r="13" spans="2:9" ht="15.75" customHeight="1">
      <c r="B13" s="40"/>
      <c r="C13" s="41"/>
      <c r="D13" s="41"/>
      <c r="E13" s="41"/>
      <c r="F13" s="44" t="s">
        <v>214</v>
      </c>
      <c r="G13" s="43">
        <v>700643</v>
      </c>
      <c r="H13" s="43"/>
      <c r="I13" s="43"/>
    </row>
    <row r="14" spans="2:9" ht="15.75" customHeight="1">
      <c r="B14" s="40"/>
      <c r="C14" s="41"/>
      <c r="D14" s="41"/>
      <c r="E14" s="41"/>
      <c r="F14" s="41" t="s">
        <v>215</v>
      </c>
      <c r="G14" s="43">
        <v>59155</v>
      </c>
      <c r="H14" s="43"/>
      <c r="I14" s="43"/>
    </row>
    <row r="15" spans="2:9" ht="15.75" customHeight="1">
      <c r="B15" s="40"/>
      <c r="C15" s="41"/>
      <c r="D15" s="41"/>
      <c r="E15" s="41" t="s">
        <v>216</v>
      </c>
      <c r="F15" s="56" t="s">
        <v>217</v>
      </c>
      <c r="G15" s="43">
        <v>2035463</v>
      </c>
      <c r="H15" s="43"/>
      <c r="I15" s="43"/>
    </row>
    <row r="16" spans="2:9" ht="15.75" customHeight="1">
      <c r="B16" s="40"/>
      <c r="C16" s="41"/>
      <c r="D16" s="41"/>
      <c r="E16" s="41"/>
      <c r="F16" s="41" t="s">
        <v>218</v>
      </c>
      <c r="G16" s="43">
        <v>2187805</v>
      </c>
      <c r="H16" s="43"/>
      <c r="I16" s="43"/>
    </row>
    <row r="17" spans="2:9" ht="15.75" customHeight="1">
      <c r="B17" s="40"/>
      <c r="C17" s="41"/>
      <c r="D17" s="41"/>
      <c r="E17" s="41" t="s">
        <v>253</v>
      </c>
      <c r="F17" s="56" t="s">
        <v>254</v>
      </c>
      <c r="G17" s="43">
        <v>11020</v>
      </c>
      <c r="H17" s="43"/>
      <c r="I17" s="43"/>
    </row>
    <row r="18" spans="2:9" ht="15.75" customHeight="1">
      <c r="B18" s="40"/>
      <c r="C18" s="41"/>
      <c r="D18" s="41"/>
      <c r="E18" s="41"/>
      <c r="F18" s="56" t="s">
        <v>255</v>
      </c>
      <c r="G18" s="45">
        <v>8742</v>
      </c>
      <c r="H18" s="43"/>
      <c r="I18" s="43"/>
    </row>
    <row r="19" spans="2:9" ht="15.75" customHeight="1">
      <c r="B19" s="40"/>
      <c r="C19" s="41"/>
      <c r="D19" s="41"/>
      <c r="E19" s="107" t="s">
        <v>108</v>
      </c>
      <c r="F19" s="107"/>
      <c r="G19" s="43"/>
      <c r="H19" s="45">
        <f>SUM(G10:G18)</f>
        <v>13580061</v>
      </c>
      <c r="I19" s="43"/>
    </row>
    <row r="20" spans="2:9" ht="15.75" customHeight="1">
      <c r="B20" s="40"/>
      <c r="C20" s="41">
        <v>2</v>
      </c>
      <c r="D20" s="41" t="s">
        <v>109</v>
      </c>
      <c r="E20" s="41"/>
      <c r="F20" s="41"/>
      <c r="G20" s="43"/>
      <c r="H20" s="43"/>
      <c r="I20" s="43"/>
    </row>
    <row r="21" spans="2:9" ht="15.75" customHeight="1">
      <c r="B21" s="40"/>
      <c r="C21" s="41"/>
      <c r="D21" s="41" t="s">
        <v>177</v>
      </c>
      <c r="E21" s="41"/>
      <c r="F21" s="41"/>
      <c r="G21" s="43">
        <v>1411003</v>
      </c>
      <c r="H21" s="72"/>
      <c r="I21" s="43"/>
    </row>
    <row r="22" spans="2:9" ht="15.75" customHeight="1">
      <c r="B22" s="40"/>
      <c r="C22" s="41"/>
      <c r="D22" s="41" t="s">
        <v>219</v>
      </c>
      <c r="E22" s="41"/>
      <c r="F22" s="56"/>
      <c r="G22" s="75">
        <v>100000</v>
      </c>
      <c r="H22" s="72"/>
      <c r="I22" s="43"/>
    </row>
    <row r="23" spans="2:9" ht="15.75" customHeight="1">
      <c r="B23" s="40"/>
      <c r="C23" s="41"/>
      <c r="D23" s="41" t="s">
        <v>220</v>
      </c>
      <c r="E23" s="41"/>
      <c r="F23" s="56"/>
      <c r="G23" s="75">
        <v>3000000</v>
      </c>
      <c r="H23" s="43"/>
      <c r="I23" s="43"/>
    </row>
    <row r="24" spans="2:9" ht="15.75" customHeight="1">
      <c r="B24" s="40"/>
      <c r="C24" s="41"/>
      <c r="D24" s="56" t="s">
        <v>256</v>
      </c>
      <c r="E24" s="41"/>
      <c r="F24" s="56"/>
      <c r="G24" s="76">
        <v>173520</v>
      </c>
      <c r="H24" s="43"/>
      <c r="I24" s="43"/>
    </row>
    <row r="25" spans="2:9" ht="15.75" customHeight="1">
      <c r="B25" s="40"/>
      <c r="C25" s="41"/>
      <c r="D25" s="41"/>
      <c r="E25" s="41" t="s">
        <v>110</v>
      </c>
      <c r="F25" s="41"/>
      <c r="G25" s="43"/>
      <c r="H25" s="45">
        <f>SUM(G21:G24)</f>
        <v>4684523</v>
      </c>
      <c r="I25" s="43"/>
    </row>
    <row r="26" spans="2:9" ht="15.75" customHeight="1" thickBot="1">
      <c r="B26" s="40"/>
      <c r="C26" s="41"/>
      <c r="D26" s="41"/>
      <c r="E26" s="41" t="s">
        <v>111</v>
      </c>
      <c r="F26" s="41"/>
      <c r="G26" s="43"/>
      <c r="H26" s="43"/>
      <c r="I26" s="46">
        <f>SUM(H7:H25)</f>
        <v>18264584</v>
      </c>
    </row>
    <row r="27" spans="2:9" ht="15.75" customHeight="1" thickTop="1">
      <c r="B27" s="40" t="s">
        <v>112</v>
      </c>
      <c r="C27" s="41" t="s">
        <v>113</v>
      </c>
      <c r="D27" s="41"/>
      <c r="E27" s="41"/>
      <c r="F27" s="41"/>
      <c r="G27" s="43"/>
      <c r="H27" s="43"/>
      <c r="I27" s="43"/>
    </row>
    <row r="28" spans="2:9" ht="15.75" customHeight="1">
      <c r="B28" s="40"/>
      <c r="C28" s="41">
        <v>1</v>
      </c>
      <c r="D28" s="41" t="s">
        <v>114</v>
      </c>
      <c r="E28" s="41"/>
      <c r="F28" s="41"/>
      <c r="G28" s="43"/>
      <c r="H28" s="43"/>
      <c r="I28" s="43"/>
    </row>
    <row r="29" spans="2:9" ht="15.75" customHeight="1">
      <c r="B29" s="40"/>
      <c r="C29" s="41"/>
      <c r="D29" s="41" t="s">
        <v>121</v>
      </c>
      <c r="E29" s="41"/>
      <c r="F29" s="41" t="s">
        <v>124</v>
      </c>
      <c r="G29" s="74">
        <v>1316545</v>
      </c>
      <c r="H29" s="43"/>
      <c r="I29" s="43"/>
    </row>
    <row r="30" spans="2:9" ht="15.75" customHeight="1">
      <c r="B30" s="40"/>
      <c r="C30" s="41"/>
      <c r="D30" s="41" t="s">
        <v>222</v>
      </c>
      <c r="E30" s="41"/>
      <c r="F30" s="41" t="s">
        <v>223</v>
      </c>
      <c r="G30" s="43">
        <v>3329749</v>
      </c>
      <c r="H30" s="43"/>
      <c r="I30" s="43"/>
    </row>
    <row r="31" spans="2:9" ht="15.75" customHeight="1">
      <c r="B31" s="40"/>
      <c r="C31" s="41"/>
      <c r="D31" s="41"/>
      <c r="E31" s="41"/>
      <c r="F31" s="41" t="s">
        <v>224</v>
      </c>
      <c r="G31" s="74">
        <v>4100000</v>
      </c>
      <c r="H31" s="43"/>
      <c r="I31" s="43"/>
    </row>
    <row r="32" spans="2:9" ht="15.75" customHeight="1">
      <c r="B32" s="40"/>
      <c r="C32" s="41"/>
      <c r="D32" s="41" t="s">
        <v>122</v>
      </c>
      <c r="E32" s="41"/>
      <c r="F32" s="41" t="s">
        <v>257</v>
      </c>
      <c r="G32" s="43">
        <v>4000</v>
      </c>
      <c r="H32" s="43"/>
      <c r="I32" s="43"/>
    </row>
    <row r="33" spans="2:9" ht="15.75" customHeight="1">
      <c r="B33" s="40"/>
      <c r="C33" s="41"/>
      <c r="D33" s="41"/>
      <c r="E33" s="41" t="s">
        <v>115</v>
      </c>
      <c r="F33" s="41"/>
      <c r="G33" s="96"/>
      <c r="H33" s="45">
        <f>SUM(G29:G32)</f>
        <v>8750294</v>
      </c>
      <c r="I33" s="43"/>
    </row>
    <row r="34" spans="2:9" ht="15.75" customHeight="1">
      <c r="B34" s="40"/>
      <c r="C34" s="41">
        <v>2</v>
      </c>
      <c r="D34" s="41" t="s">
        <v>116</v>
      </c>
      <c r="E34" s="41"/>
      <c r="F34" s="41"/>
      <c r="G34" s="43"/>
      <c r="H34" s="43"/>
      <c r="I34" s="43"/>
    </row>
    <row r="35" spans="2:9" ht="15.75" customHeight="1">
      <c r="B35" s="40"/>
      <c r="C35" s="41"/>
      <c r="D35" s="41" t="s">
        <v>117</v>
      </c>
      <c r="E35" s="41"/>
      <c r="F35" s="41" t="s">
        <v>221</v>
      </c>
      <c r="G35" s="45">
        <v>0</v>
      </c>
      <c r="H35" s="43"/>
      <c r="I35" s="43"/>
    </row>
    <row r="36" spans="2:9" ht="15.75" customHeight="1">
      <c r="B36" s="40"/>
      <c r="C36" s="41"/>
      <c r="D36" s="41"/>
      <c r="E36" s="41" t="s">
        <v>118</v>
      </c>
      <c r="F36" s="41"/>
      <c r="G36" s="43"/>
      <c r="H36" s="45">
        <f>SUM(G35)</f>
        <v>0</v>
      </c>
      <c r="I36" s="43"/>
    </row>
    <row r="37" spans="2:9" ht="15.75" customHeight="1">
      <c r="B37" s="40"/>
      <c r="C37" s="41"/>
      <c r="D37" s="41"/>
      <c r="E37" s="41" t="s">
        <v>119</v>
      </c>
      <c r="F37" s="41"/>
      <c r="G37" s="43"/>
      <c r="H37" s="43"/>
      <c r="I37" s="45">
        <f>SUM(H29:H36)</f>
        <v>8750294</v>
      </c>
    </row>
    <row r="38" spans="2:9" ht="15.75" customHeight="1" thickBot="1">
      <c r="B38" s="47"/>
      <c r="C38" s="48"/>
      <c r="D38" s="48"/>
      <c r="E38" s="48" t="s">
        <v>120</v>
      </c>
      <c r="F38" s="48"/>
      <c r="G38" s="45"/>
      <c r="H38" s="45"/>
      <c r="I38" s="49">
        <f>I26-I37</f>
        <v>9514290</v>
      </c>
    </row>
    <row r="39" spans="2:9" ht="14.25" thickTop="1"/>
  </sheetData>
  <mergeCells count="5">
    <mergeCell ref="B2:I2"/>
    <mergeCell ref="E19:F19"/>
    <mergeCell ref="F4:G4"/>
    <mergeCell ref="B6:F6"/>
    <mergeCell ref="G6:I6"/>
  </mergeCells>
  <phoneticPr fontId="2"/>
  <pageMargins left="1.1000000000000001" right="0" top="0.98425196850393704" bottom="0.98425196850393704" header="0.51181102362204722" footer="0.51181102362204722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B3:K36"/>
  <sheetViews>
    <sheetView tabSelected="1" zoomScaleNormal="100" workbookViewId="0">
      <selection activeCell="K2" sqref="K2"/>
    </sheetView>
  </sheetViews>
  <sheetFormatPr defaultRowHeight="13.5"/>
  <cols>
    <col min="1" max="1" width="9" style="25"/>
    <col min="2" max="2" width="3" style="25" customWidth="1"/>
    <col min="3" max="3" width="2.125" style="25" customWidth="1"/>
    <col min="4" max="4" width="2.75" style="25" customWidth="1"/>
    <col min="5" max="5" width="2.25" style="25" customWidth="1"/>
    <col min="6" max="7" width="9.5" style="25" customWidth="1"/>
    <col min="8" max="11" width="12.625" style="25" customWidth="1"/>
    <col min="12" max="16384" width="9" style="25"/>
  </cols>
  <sheetData>
    <row r="3" spans="2:11" s="26" customFormat="1" ht="16.5" customHeight="1">
      <c r="B3" s="110" t="s">
        <v>258</v>
      </c>
      <c r="C3" s="110"/>
      <c r="D3" s="110"/>
      <c r="E3" s="110"/>
      <c r="F3" s="110"/>
      <c r="G3" s="110"/>
      <c r="H3" s="110"/>
      <c r="I3" s="110"/>
      <c r="J3" s="110"/>
      <c r="K3" s="110"/>
    </row>
    <row r="5" spans="2:11">
      <c r="B5" s="108" t="s">
        <v>259</v>
      </c>
      <c r="C5" s="111"/>
      <c r="D5" s="111"/>
      <c r="E5" s="111"/>
      <c r="F5" s="111"/>
      <c r="G5" s="111"/>
      <c r="H5" s="111"/>
      <c r="I5" s="111"/>
      <c r="J5" s="111"/>
      <c r="K5" s="111"/>
    </row>
    <row r="6" spans="2:11" ht="15" customHeight="1">
      <c r="B6" t="s">
        <v>226</v>
      </c>
      <c r="K6" s="27" t="s">
        <v>73</v>
      </c>
    </row>
    <row r="7" spans="2:11" ht="15" customHeight="1">
      <c r="B7" s="114" t="s">
        <v>74</v>
      </c>
      <c r="C7" s="114"/>
      <c r="D7" s="114"/>
      <c r="E7" s="114"/>
      <c r="F7" s="114"/>
      <c r="G7" s="114"/>
      <c r="H7" s="114"/>
      <c r="I7" s="114" t="s">
        <v>75</v>
      </c>
      <c r="J7" s="114"/>
      <c r="K7" s="114"/>
    </row>
    <row r="8" spans="2:11" ht="16.5" customHeight="1">
      <c r="B8" s="28" t="s">
        <v>76</v>
      </c>
      <c r="C8" s="112" t="s">
        <v>77</v>
      </c>
      <c r="D8" s="112"/>
      <c r="E8" s="112"/>
      <c r="F8" s="112"/>
      <c r="G8" s="112"/>
      <c r="H8" s="112"/>
      <c r="I8" s="30"/>
      <c r="J8" s="30"/>
      <c r="K8" s="30"/>
    </row>
    <row r="9" spans="2:11" ht="16.5" customHeight="1">
      <c r="B9" s="31"/>
      <c r="C9" s="29">
        <v>1</v>
      </c>
      <c r="D9" s="113" t="s">
        <v>78</v>
      </c>
      <c r="E9" s="113"/>
      <c r="F9" s="113"/>
      <c r="G9" s="29"/>
      <c r="H9" s="33"/>
      <c r="I9" s="34"/>
      <c r="J9" s="34"/>
      <c r="K9" s="34"/>
    </row>
    <row r="10" spans="2:11" ht="16.5" customHeight="1">
      <c r="B10" s="31"/>
      <c r="C10" s="29"/>
      <c r="D10" s="29"/>
      <c r="E10" s="113" t="s">
        <v>79</v>
      </c>
      <c r="F10" s="113"/>
      <c r="G10" s="113"/>
      <c r="H10" s="33"/>
      <c r="I10" s="34">
        <v>9337031</v>
      </c>
      <c r="J10" s="34"/>
      <c r="K10" s="34"/>
    </row>
    <row r="11" spans="2:11" ht="16.5" customHeight="1">
      <c r="B11" s="31"/>
      <c r="C11" s="29"/>
      <c r="D11" s="29"/>
      <c r="E11" s="115" t="s">
        <v>216</v>
      </c>
      <c r="F11" s="113"/>
      <c r="G11" s="113"/>
      <c r="H11" s="33"/>
      <c r="I11" s="34">
        <v>4223268</v>
      </c>
      <c r="J11" s="34"/>
      <c r="K11" s="34"/>
    </row>
    <row r="12" spans="2:11" ht="16.5" customHeight="1">
      <c r="B12" s="31"/>
      <c r="C12" s="29"/>
      <c r="D12" s="29"/>
      <c r="E12" s="115" t="s">
        <v>253</v>
      </c>
      <c r="F12" s="113"/>
      <c r="G12" s="113"/>
      <c r="H12" s="33"/>
      <c r="I12" s="35">
        <v>19762</v>
      </c>
      <c r="J12" s="34"/>
      <c r="K12" s="34"/>
    </row>
    <row r="13" spans="2:11" ht="16.5" customHeight="1">
      <c r="B13" s="31"/>
      <c r="C13" s="29"/>
      <c r="D13" s="29"/>
      <c r="E13" s="113" t="s">
        <v>80</v>
      </c>
      <c r="F13" s="113"/>
      <c r="G13" s="113"/>
      <c r="H13" s="33"/>
      <c r="I13" s="34"/>
      <c r="J13" s="35">
        <f>SUM(I10:I12)</f>
        <v>13580061</v>
      </c>
      <c r="K13" s="34"/>
    </row>
    <row r="14" spans="2:11" ht="16.5" customHeight="1">
      <c r="B14" s="31"/>
      <c r="C14" s="29">
        <v>2</v>
      </c>
      <c r="D14" s="113" t="s">
        <v>81</v>
      </c>
      <c r="E14" s="113"/>
      <c r="F14" s="113"/>
      <c r="G14" s="29"/>
      <c r="H14" s="33"/>
      <c r="I14" s="34"/>
      <c r="J14" s="34"/>
      <c r="K14" s="34"/>
    </row>
    <row r="15" spans="2:11" ht="16.5" customHeight="1">
      <c r="B15" s="31"/>
      <c r="C15" s="29"/>
      <c r="D15" s="29"/>
      <c r="E15" s="116" t="s">
        <v>177</v>
      </c>
      <c r="F15" s="117"/>
      <c r="G15" s="117"/>
      <c r="H15" s="77"/>
      <c r="I15" s="78">
        <v>1411003</v>
      </c>
      <c r="J15" s="78"/>
      <c r="K15" s="78"/>
    </row>
    <row r="16" spans="2:11" ht="16.5" customHeight="1">
      <c r="B16" s="31"/>
      <c r="C16" s="29"/>
      <c r="D16" s="29"/>
      <c r="E16" s="116" t="s">
        <v>219</v>
      </c>
      <c r="F16" s="117"/>
      <c r="G16" s="117"/>
      <c r="H16" s="77"/>
      <c r="I16" s="78">
        <v>100000</v>
      </c>
      <c r="J16" s="78"/>
      <c r="K16" s="78"/>
    </row>
    <row r="17" spans="2:11" ht="16.5" customHeight="1">
      <c r="B17" s="31"/>
      <c r="C17" s="29"/>
      <c r="D17" s="29"/>
      <c r="E17" s="116" t="s">
        <v>220</v>
      </c>
      <c r="F17" s="117"/>
      <c r="G17" s="117"/>
      <c r="H17" s="77"/>
      <c r="I17" s="78">
        <v>3000000</v>
      </c>
      <c r="J17" s="78"/>
      <c r="K17" s="78"/>
    </row>
    <row r="18" spans="2:11" ht="16.5" customHeight="1">
      <c r="B18" s="31"/>
      <c r="C18" s="29"/>
      <c r="D18" s="29"/>
      <c r="E18" s="116" t="s">
        <v>256</v>
      </c>
      <c r="F18" s="117"/>
      <c r="G18" s="117"/>
      <c r="H18" s="77"/>
      <c r="I18" s="79">
        <v>173520</v>
      </c>
      <c r="J18" s="78"/>
      <c r="K18" s="78"/>
    </row>
    <row r="19" spans="2:11" ht="16.5" customHeight="1">
      <c r="B19" s="31"/>
      <c r="C19" s="29"/>
      <c r="D19" s="29"/>
      <c r="E19" s="113" t="s">
        <v>83</v>
      </c>
      <c r="F19" s="113"/>
      <c r="G19" s="113"/>
      <c r="H19" s="77"/>
      <c r="I19" s="78"/>
      <c r="J19" s="79">
        <f>SUM(I15:I18)</f>
        <v>4684523</v>
      </c>
      <c r="K19" s="78"/>
    </row>
    <row r="20" spans="2:11" ht="16.5" customHeight="1" thickBot="1">
      <c r="B20" s="31"/>
      <c r="C20" s="29"/>
      <c r="D20" s="29"/>
      <c r="E20" s="113" t="s">
        <v>84</v>
      </c>
      <c r="F20" s="113"/>
      <c r="G20" s="113"/>
      <c r="H20" s="77"/>
      <c r="I20" s="78"/>
      <c r="J20" s="78"/>
      <c r="K20" s="80">
        <f>SUM(J13:J19)</f>
        <v>18264584</v>
      </c>
    </row>
    <row r="21" spans="2:11" ht="16.5" customHeight="1" thickTop="1">
      <c r="B21" s="28" t="s">
        <v>85</v>
      </c>
      <c r="C21" s="113" t="s">
        <v>86</v>
      </c>
      <c r="D21" s="113"/>
      <c r="E21" s="113"/>
      <c r="F21" s="113"/>
      <c r="G21" s="29"/>
      <c r="H21" s="33"/>
      <c r="I21" s="34"/>
      <c r="J21" s="34"/>
      <c r="K21" s="34"/>
    </row>
    <row r="22" spans="2:11" ht="16.5" customHeight="1">
      <c r="B22" s="31"/>
      <c r="C22" s="29">
        <v>1</v>
      </c>
      <c r="D22" s="113" t="s">
        <v>87</v>
      </c>
      <c r="E22" s="113"/>
      <c r="F22" s="113"/>
      <c r="G22" s="29"/>
      <c r="H22" s="33"/>
      <c r="I22" s="34"/>
      <c r="J22" s="34"/>
      <c r="K22" s="34"/>
    </row>
    <row r="23" spans="2:11" ht="16.5" customHeight="1">
      <c r="B23" s="31"/>
      <c r="C23" s="29"/>
      <c r="D23" s="29"/>
      <c r="E23" s="113" t="s">
        <v>123</v>
      </c>
      <c r="F23" s="113"/>
      <c r="G23" s="113"/>
      <c r="H23" s="33"/>
      <c r="I23" s="34">
        <v>1316545</v>
      </c>
      <c r="J23" s="34"/>
      <c r="K23" s="34"/>
    </row>
    <row r="24" spans="2:11" ht="16.5" customHeight="1">
      <c r="B24" s="31"/>
      <c r="C24" s="29"/>
      <c r="D24" s="29"/>
      <c r="E24" s="115" t="s">
        <v>222</v>
      </c>
      <c r="F24" s="113"/>
      <c r="G24" s="113"/>
      <c r="H24" s="33"/>
      <c r="I24" s="34">
        <v>7429749</v>
      </c>
      <c r="J24" s="34"/>
      <c r="K24" s="34"/>
    </row>
    <row r="25" spans="2:11" ht="16.5" customHeight="1">
      <c r="B25" s="31"/>
      <c r="C25" s="29"/>
      <c r="D25" s="29"/>
      <c r="E25" s="113" t="s">
        <v>122</v>
      </c>
      <c r="F25" s="113"/>
      <c r="G25" s="113"/>
      <c r="H25" s="33"/>
      <c r="I25" s="34">
        <v>4000</v>
      </c>
      <c r="J25" s="34"/>
      <c r="K25" s="34"/>
    </row>
    <row r="26" spans="2:11" ht="16.5" customHeight="1">
      <c r="B26" s="31"/>
      <c r="C26" s="29"/>
      <c r="D26" s="29"/>
      <c r="E26" s="113" t="s">
        <v>88</v>
      </c>
      <c r="F26" s="113"/>
      <c r="G26" s="113"/>
      <c r="H26" s="33"/>
      <c r="I26" s="30"/>
      <c r="J26" s="35">
        <f>SUM(I23:I25)</f>
        <v>8750294</v>
      </c>
      <c r="K26" s="34"/>
    </row>
    <row r="27" spans="2:11" ht="16.5" customHeight="1">
      <c r="B27" s="31"/>
      <c r="C27" s="29">
        <v>2</v>
      </c>
      <c r="D27" s="113" t="s">
        <v>89</v>
      </c>
      <c r="E27" s="113"/>
      <c r="F27" s="113"/>
      <c r="G27" s="29"/>
      <c r="H27" s="33"/>
      <c r="I27" s="34"/>
      <c r="J27" s="34"/>
      <c r="K27" s="34"/>
    </row>
    <row r="28" spans="2:11" ht="16.5" customHeight="1">
      <c r="B28" s="31"/>
      <c r="C28" s="29"/>
      <c r="D28" s="29"/>
      <c r="E28" s="113" t="s">
        <v>90</v>
      </c>
      <c r="F28" s="113"/>
      <c r="G28" s="113"/>
      <c r="H28" s="33"/>
      <c r="I28" s="35">
        <v>0</v>
      </c>
      <c r="J28" s="34"/>
      <c r="K28" s="34"/>
    </row>
    <row r="29" spans="2:11" ht="16.5" customHeight="1">
      <c r="B29" s="31"/>
      <c r="C29" s="29"/>
      <c r="D29" s="29"/>
      <c r="E29" s="113" t="s">
        <v>91</v>
      </c>
      <c r="F29" s="113"/>
      <c r="G29" s="113"/>
      <c r="H29" s="33"/>
      <c r="I29" s="34"/>
      <c r="J29" s="35">
        <f>+I28</f>
        <v>0</v>
      </c>
      <c r="K29" s="34"/>
    </row>
    <row r="30" spans="2:11" ht="16.5" customHeight="1">
      <c r="B30" s="31"/>
      <c r="C30" s="29"/>
      <c r="D30" s="29"/>
      <c r="E30" s="113" t="s">
        <v>92</v>
      </c>
      <c r="F30" s="113"/>
      <c r="G30" s="113"/>
      <c r="H30" s="33"/>
      <c r="I30" s="34"/>
      <c r="J30" s="34"/>
      <c r="K30" s="35">
        <f>SUM(J26:J29)</f>
        <v>8750294</v>
      </c>
    </row>
    <row r="31" spans="2:11" ht="16.5" customHeight="1">
      <c r="B31" s="28" t="s">
        <v>41</v>
      </c>
      <c r="C31" s="113" t="s">
        <v>93</v>
      </c>
      <c r="D31" s="113"/>
      <c r="E31" s="113"/>
      <c r="F31" s="113"/>
      <c r="G31" s="29"/>
      <c r="H31" s="33"/>
      <c r="I31" s="34"/>
      <c r="J31" s="34"/>
      <c r="K31" s="34"/>
    </row>
    <row r="32" spans="2:11" ht="16.5" customHeight="1">
      <c r="B32" s="31"/>
      <c r="C32" s="29"/>
      <c r="D32" s="113" t="s">
        <v>94</v>
      </c>
      <c r="E32" s="113"/>
      <c r="F32" s="113"/>
      <c r="G32" s="113"/>
      <c r="H32" s="33"/>
      <c r="I32" s="34">
        <v>3058829</v>
      </c>
      <c r="J32" s="34">
        <f>I32</f>
        <v>3058829</v>
      </c>
      <c r="K32" s="34"/>
    </row>
    <row r="33" spans="2:11" ht="16.5" customHeight="1">
      <c r="B33" s="31"/>
      <c r="C33" s="29"/>
      <c r="D33" s="113" t="s">
        <v>69</v>
      </c>
      <c r="E33" s="113"/>
      <c r="F33" s="113"/>
      <c r="G33" s="113"/>
      <c r="H33" s="33"/>
      <c r="I33" s="34"/>
      <c r="J33" s="87">
        <v>6455461</v>
      </c>
      <c r="K33" s="34"/>
    </row>
    <row r="34" spans="2:11" ht="16.5" customHeight="1">
      <c r="B34" s="31"/>
      <c r="C34" s="29"/>
      <c r="D34" s="32"/>
      <c r="E34" s="113" t="s">
        <v>95</v>
      </c>
      <c r="F34" s="113"/>
      <c r="G34" s="113"/>
      <c r="H34" s="33"/>
      <c r="I34" s="34"/>
      <c r="J34" s="34"/>
      <c r="K34" s="35">
        <f>SUM(J32:J33)</f>
        <v>9514290</v>
      </c>
    </row>
    <row r="35" spans="2:11" ht="16.5" customHeight="1" thickBot="1">
      <c r="B35" s="31"/>
      <c r="C35" s="29"/>
      <c r="D35" s="32"/>
      <c r="E35" s="113" t="s">
        <v>96</v>
      </c>
      <c r="F35" s="113"/>
      <c r="G35" s="113"/>
      <c r="H35" s="33"/>
      <c r="I35" s="34"/>
      <c r="J35" s="34"/>
      <c r="K35" s="36">
        <f>SUM(K30:K34)</f>
        <v>18264584</v>
      </c>
    </row>
    <row r="36" spans="2:11" ht="15" customHeight="1" thickTop="1">
      <c r="B36" s="37"/>
      <c r="C36" s="38"/>
      <c r="D36" s="38"/>
      <c r="E36" s="38"/>
      <c r="F36" s="38"/>
      <c r="G36" s="38"/>
      <c r="H36" s="38"/>
      <c r="I36" s="35"/>
      <c r="J36" s="35"/>
      <c r="K36" s="35"/>
    </row>
  </sheetData>
  <mergeCells count="32">
    <mergeCell ref="E34:G34"/>
    <mergeCell ref="E35:G35"/>
    <mergeCell ref="E30:G30"/>
    <mergeCell ref="C31:F31"/>
    <mergeCell ref="D32:G32"/>
    <mergeCell ref="D33:G33"/>
    <mergeCell ref="E11:G11"/>
    <mergeCell ref="E18:G18"/>
    <mergeCell ref="C21:F21"/>
    <mergeCell ref="D22:F22"/>
    <mergeCell ref="I7:K7"/>
    <mergeCell ref="E19:G19"/>
    <mergeCell ref="E12:G12"/>
    <mergeCell ref="E16:G16"/>
    <mergeCell ref="E17:G17"/>
    <mergeCell ref="E15:G15"/>
    <mergeCell ref="E29:G29"/>
    <mergeCell ref="E24:G24"/>
    <mergeCell ref="E20:G20"/>
    <mergeCell ref="E13:G13"/>
    <mergeCell ref="D14:F14"/>
    <mergeCell ref="E28:G28"/>
    <mergeCell ref="E26:G26"/>
    <mergeCell ref="E23:G23"/>
    <mergeCell ref="E25:G25"/>
    <mergeCell ref="D27:F27"/>
    <mergeCell ref="B3:K3"/>
    <mergeCell ref="B5:K5"/>
    <mergeCell ref="C8:H8"/>
    <mergeCell ref="D9:F9"/>
    <mergeCell ref="E10:G10"/>
    <mergeCell ref="B7:H7"/>
  </mergeCells>
  <phoneticPr fontId="2"/>
  <pageMargins left="0.98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M108"/>
  <sheetViews>
    <sheetView zoomScaleNormal="100" workbookViewId="0">
      <selection activeCell="I1" sqref="I1"/>
    </sheetView>
  </sheetViews>
  <sheetFormatPr defaultRowHeight="11.25"/>
  <cols>
    <col min="1" max="1" width="9" style="3"/>
    <col min="2" max="3" width="3" style="3" bestFit="1" customWidth="1"/>
    <col min="4" max="4" width="3.75" style="3" bestFit="1" customWidth="1"/>
    <col min="5" max="5" width="21" style="3" customWidth="1"/>
    <col min="6" max="7" width="11.375" style="3" customWidth="1"/>
    <col min="8" max="8" width="13.875" style="3" bestFit="1" customWidth="1"/>
    <col min="9" max="9" width="28.25" style="3" bestFit="1" customWidth="1"/>
    <col min="10" max="16384" width="9" style="3"/>
  </cols>
  <sheetData>
    <row r="2" spans="2:9" ht="13.5">
      <c r="B2" s="118" t="s">
        <v>260</v>
      </c>
      <c r="C2" s="118"/>
      <c r="D2" s="118"/>
      <c r="E2" s="118"/>
      <c r="F2" s="118"/>
      <c r="G2" s="118"/>
      <c r="H2" s="118"/>
      <c r="I2" s="118"/>
    </row>
    <row r="3" spans="2:9" ht="11.25" customHeight="1">
      <c r="B3" s="119" t="s">
        <v>261</v>
      </c>
      <c r="C3" s="119"/>
      <c r="D3" s="119"/>
      <c r="E3" s="119"/>
      <c r="F3" s="119"/>
      <c r="G3" s="119"/>
      <c r="H3" s="119"/>
      <c r="I3" s="119"/>
    </row>
    <row r="4" spans="2:9" ht="11.25" customHeight="1">
      <c r="B4" s="119" t="s">
        <v>262</v>
      </c>
      <c r="C4" s="119"/>
      <c r="D4" s="119"/>
      <c r="E4" s="119"/>
      <c r="F4" s="119"/>
      <c r="G4" s="119"/>
      <c r="H4" s="119"/>
      <c r="I4" s="119"/>
    </row>
    <row r="5" spans="2:9" ht="13.5">
      <c r="B5" s="120" t="s">
        <v>227</v>
      </c>
      <c r="C5" s="120"/>
      <c r="D5" s="120"/>
      <c r="E5" s="120"/>
      <c r="F5" s="120"/>
      <c r="I5" s="15" t="s">
        <v>203</v>
      </c>
    </row>
    <row r="6" spans="2:9">
      <c r="B6" s="121" t="s">
        <v>10</v>
      </c>
      <c r="C6" s="121"/>
      <c r="D6" s="121"/>
      <c r="E6" s="121"/>
      <c r="F6" s="4" t="s">
        <v>11</v>
      </c>
      <c r="G6" s="4" t="s">
        <v>12</v>
      </c>
      <c r="H6" s="4" t="s">
        <v>13</v>
      </c>
      <c r="I6" s="5" t="s">
        <v>14</v>
      </c>
    </row>
    <row r="7" spans="2:9">
      <c r="B7" s="122" t="s">
        <v>15</v>
      </c>
      <c r="C7" s="123"/>
      <c r="D7" s="123"/>
      <c r="E7" s="123"/>
      <c r="F7" s="6"/>
      <c r="G7" s="6"/>
      <c r="H7" s="6"/>
      <c r="I7" s="13"/>
    </row>
    <row r="8" spans="2:9">
      <c r="B8" s="12" t="s">
        <v>16</v>
      </c>
      <c r="C8" s="123" t="s">
        <v>17</v>
      </c>
      <c r="D8" s="123"/>
      <c r="E8" s="123"/>
      <c r="F8" s="7"/>
      <c r="G8" s="7"/>
      <c r="H8" s="7"/>
      <c r="I8" s="13"/>
    </row>
    <row r="9" spans="2:9">
      <c r="B9" s="12"/>
      <c r="C9" s="2">
        <v>1</v>
      </c>
      <c r="D9" s="2" t="s">
        <v>231</v>
      </c>
      <c r="E9" s="2"/>
      <c r="F9" s="9">
        <v>0</v>
      </c>
      <c r="G9" s="9">
        <v>0</v>
      </c>
      <c r="H9" s="52">
        <f t="shared" ref="H9:H17" si="0">+F9-G9</f>
        <v>0</v>
      </c>
      <c r="I9" s="13"/>
    </row>
    <row r="10" spans="2:9">
      <c r="B10" s="12"/>
      <c r="C10" s="2">
        <v>2</v>
      </c>
      <c r="D10" s="123" t="s">
        <v>239</v>
      </c>
      <c r="E10" s="123"/>
      <c r="F10" s="9">
        <f>SUM(F11:F13)</f>
        <v>230000</v>
      </c>
      <c r="G10" s="9">
        <f>SUM(G11:G13)</f>
        <v>149000</v>
      </c>
      <c r="H10" s="52">
        <f t="shared" si="0"/>
        <v>81000</v>
      </c>
      <c r="I10" s="13"/>
    </row>
    <row r="11" spans="2:9">
      <c r="B11" s="12"/>
      <c r="C11" s="2"/>
      <c r="D11" s="2" t="s">
        <v>18</v>
      </c>
      <c r="E11" s="2" t="s">
        <v>228</v>
      </c>
      <c r="F11" s="59">
        <v>0</v>
      </c>
      <c r="G11" s="59">
        <v>0</v>
      </c>
      <c r="H11" s="50">
        <f t="shared" si="0"/>
        <v>0</v>
      </c>
      <c r="I11" s="16"/>
    </row>
    <row r="12" spans="2:9">
      <c r="B12" s="12"/>
      <c r="C12" s="2"/>
      <c r="D12" s="2" t="s">
        <v>24</v>
      </c>
      <c r="E12" s="2" t="s">
        <v>126</v>
      </c>
      <c r="F12" s="59">
        <v>200000</v>
      </c>
      <c r="G12" s="59">
        <v>149000</v>
      </c>
      <c r="H12" s="50">
        <f t="shared" si="0"/>
        <v>51000</v>
      </c>
      <c r="I12" s="16"/>
    </row>
    <row r="13" spans="2:9">
      <c r="B13" s="12"/>
      <c r="C13" s="2"/>
      <c r="D13" s="2" t="s">
        <v>125</v>
      </c>
      <c r="E13" s="2" t="s">
        <v>127</v>
      </c>
      <c r="F13" s="59">
        <v>30000</v>
      </c>
      <c r="G13" s="59">
        <v>0</v>
      </c>
      <c r="H13" s="50">
        <f t="shared" si="0"/>
        <v>30000</v>
      </c>
      <c r="I13" s="16"/>
    </row>
    <row r="14" spans="2:9">
      <c r="B14" s="12"/>
      <c r="C14" s="2">
        <v>3</v>
      </c>
      <c r="D14" s="123" t="s">
        <v>19</v>
      </c>
      <c r="E14" s="123"/>
      <c r="F14" s="60">
        <f>SUM(F15:F17)</f>
        <v>27625000</v>
      </c>
      <c r="G14" s="60">
        <f>SUM(G15:G17)</f>
        <v>30823174</v>
      </c>
      <c r="H14" s="52">
        <f t="shared" si="0"/>
        <v>-3198174</v>
      </c>
      <c r="I14" s="13"/>
    </row>
    <row r="15" spans="2:9">
      <c r="B15" s="12"/>
      <c r="C15" s="2"/>
      <c r="D15" s="2" t="s">
        <v>18</v>
      </c>
      <c r="E15" s="2" t="s">
        <v>232</v>
      </c>
      <c r="F15" s="59">
        <v>27625000</v>
      </c>
      <c r="G15" s="7">
        <v>30823174</v>
      </c>
      <c r="H15" s="50">
        <f t="shared" si="0"/>
        <v>-3198174</v>
      </c>
      <c r="I15" s="13" t="s">
        <v>56</v>
      </c>
    </row>
    <row r="16" spans="2:9">
      <c r="B16" s="12"/>
      <c r="C16" s="2"/>
      <c r="D16" s="2" t="s">
        <v>0</v>
      </c>
      <c r="E16" s="2" t="s">
        <v>233</v>
      </c>
      <c r="F16" s="59">
        <v>0</v>
      </c>
      <c r="G16" s="7">
        <v>0</v>
      </c>
      <c r="H16" s="50">
        <f t="shared" si="0"/>
        <v>0</v>
      </c>
      <c r="I16" s="13" t="s">
        <v>56</v>
      </c>
    </row>
    <row r="17" spans="2:9">
      <c r="B17" s="12"/>
      <c r="C17" s="2"/>
      <c r="D17" s="2" t="s">
        <v>1</v>
      </c>
      <c r="E17" s="2" t="s">
        <v>234</v>
      </c>
      <c r="F17" s="59">
        <v>0</v>
      </c>
      <c r="G17" s="7">
        <v>0</v>
      </c>
      <c r="H17" s="50">
        <f t="shared" si="0"/>
        <v>0</v>
      </c>
      <c r="I17" s="13" t="s">
        <v>56</v>
      </c>
    </row>
    <row r="18" spans="2:9">
      <c r="B18" s="12"/>
      <c r="C18" s="2">
        <v>4</v>
      </c>
      <c r="D18" s="123" t="s">
        <v>128</v>
      </c>
      <c r="E18" s="123"/>
      <c r="F18" s="60">
        <f>SUM(F19:F19)</f>
        <v>0</v>
      </c>
      <c r="G18" s="9">
        <f>SUM(G19:G19)</f>
        <v>105837</v>
      </c>
      <c r="H18" s="52">
        <f t="shared" ref="H18:H28" si="1">+F18-G18</f>
        <v>-105837</v>
      </c>
      <c r="I18" s="13"/>
    </row>
    <row r="19" spans="2:9">
      <c r="B19" s="12"/>
      <c r="C19" s="2"/>
      <c r="D19" s="2" t="s">
        <v>18</v>
      </c>
      <c r="E19" s="2" t="s">
        <v>31</v>
      </c>
      <c r="F19" s="59">
        <v>0</v>
      </c>
      <c r="G19" s="7">
        <v>105837</v>
      </c>
      <c r="H19" s="50">
        <f t="shared" si="1"/>
        <v>-105837</v>
      </c>
      <c r="I19" s="16" t="s">
        <v>263</v>
      </c>
    </row>
    <row r="20" spans="2:9">
      <c r="B20" s="12"/>
      <c r="C20" s="2">
        <v>5</v>
      </c>
      <c r="D20" s="123" t="s">
        <v>20</v>
      </c>
      <c r="E20" s="123"/>
      <c r="F20" s="60">
        <f>SUM(F21:F22)</f>
        <v>0</v>
      </c>
      <c r="G20" s="9">
        <f>SUM(G21:G22)</f>
        <v>0</v>
      </c>
      <c r="H20" s="52">
        <f t="shared" si="1"/>
        <v>0</v>
      </c>
      <c r="I20" s="13"/>
    </row>
    <row r="21" spans="2:9">
      <c r="B21" s="12"/>
      <c r="C21" s="2"/>
      <c r="D21" s="2" t="s">
        <v>18</v>
      </c>
      <c r="E21" s="2" t="s">
        <v>229</v>
      </c>
      <c r="F21" s="59">
        <v>0</v>
      </c>
      <c r="G21" s="7">
        <v>0</v>
      </c>
      <c r="H21" s="50">
        <f t="shared" si="1"/>
        <v>0</v>
      </c>
      <c r="I21" s="16"/>
    </row>
    <row r="22" spans="2:9">
      <c r="B22" s="12"/>
      <c r="C22" s="2"/>
      <c r="D22" s="2" t="s">
        <v>0</v>
      </c>
      <c r="E22" s="2" t="s">
        <v>230</v>
      </c>
      <c r="F22" s="59">
        <v>0</v>
      </c>
      <c r="G22" s="7">
        <v>0</v>
      </c>
      <c r="H22" s="50">
        <f t="shared" si="1"/>
        <v>0</v>
      </c>
      <c r="I22" s="16"/>
    </row>
    <row r="23" spans="2:9">
      <c r="B23" s="12"/>
      <c r="C23" s="2">
        <v>6</v>
      </c>
      <c r="D23" s="123" t="s">
        <v>188</v>
      </c>
      <c r="E23" s="123"/>
      <c r="F23" s="60">
        <f>SUM(F24)</f>
        <v>50000</v>
      </c>
      <c r="G23" s="60">
        <f>SUM(G24)</f>
        <v>26000</v>
      </c>
      <c r="H23" s="52">
        <f t="shared" si="1"/>
        <v>24000</v>
      </c>
      <c r="I23" s="13"/>
    </row>
    <row r="24" spans="2:9">
      <c r="B24" s="12"/>
      <c r="C24" s="2"/>
      <c r="D24" s="2" t="s">
        <v>18</v>
      </c>
      <c r="E24" s="2" t="s">
        <v>21</v>
      </c>
      <c r="F24" s="59">
        <v>50000</v>
      </c>
      <c r="G24" s="7">
        <v>26000</v>
      </c>
      <c r="H24" s="50">
        <f t="shared" si="1"/>
        <v>24000</v>
      </c>
      <c r="I24" s="13"/>
    </row>
    <row r="25" spans="2:9">
      <c r="B25" s="12"/>
      <c r="C25" s="2">
        <v>7</v>
      </c>
      <c r="D25" s="123" t="s">
        <v>22</v>
      </c>
      <c r="E25" s="123"/>
      <c r="F25" s="60">
        <f>SUM(F26:F27)</f>
        <v>1000</v>
      </c>
      <c r="G25" s="9">
        <f>SUM(G26:G27)</f>
        <v>10932</v>
      </c>
      <c r="H25" s="50">
        <f t="shared" si="1"/>
        <v>-9932</v>
      </c>
      <c r="I25" s="13"/>
    </row>
    <row r="26" spans="2:9">
      <c r="B26" s="12"/>
      <c r="C26" s="2"/>
      <c r="D26" s="2" t="s">
        <v>18</v>
      </c>
      <c r="E26" s="2" t="s">
        <v>23</v>
      </c>
      <c r="F26" s="59">
        <v>1000</v>
      </c>
      <c r="G26" s="7">
        <v>970</v>
      </c>
      <c r="H26" s="50">
        <f t="shared" si="1"/>
        <v>30</v>
      </c>
      <c r="I26" s="13" t="s">
        <v>57</v>
      </c>
    </row>
    <row r="27" spans="2:9">
      <c r="B27" s="88"/>
      <c r="C27" s="89"/>
      <c r="D27" s="89" t="s">
        <v>24</v>
      </c>
      <c r="E27" s="90" t="s">
        <v>3</v>
      </c>
      <c r="F27" s="59">
        <v>0</v>
      </c>
      <c r="G27" s="7">
        <f>115799-105837</f>
        <v>9962</v>
      </c>
      <c r="H27" s="50">
        <f t="shared" si="1"/>
        <v>-9962</v>
      </c>
      <c r="I27" s="13" t="s">
        <v>264</v>
      </c>
    </row>
    <row r="28" spans="2:9">
      <c r="B28" s="91"/>
      <c r="C28" s="92"/>
      <c r="D28" s="126" t="s">
        <v>25</v>
      </c>
      <c r="E28" s="127"/>
      <c r="F28" s="61">
        <f>+F10+F14+F20+F23+F25+F18</f>
        <v>27906000</v>
      </c>
      <c r="G28" s="10">
        <f>+G10+G14+G20+G23+G25+G18</f>
        <v>31114943</v>
      </c>
      <c r="H28" s="51">
        <f t="shared" si="1"/>
        <v>-3208943</v>
      </c>
      <c r="I28" s="14"/>
    </row>
    <row r="29" spans="2:9">
      <c r="B29" s="12" t="s">
        <v>26</v>
      </c>
      <c r="C29" s="123" t="s">
        <v>27</v>
      </c>
      <c r="D29" s="123"/>
      <c r="E29" s="123"/>
      <c r="F29" s="59"/>
      <c r="G29" s="7"/>
      <c r="H29" s="50"/>
      <c r="I29" s="13"/>
    </row>
    <row r="30" spans="2:9">
      <c r="B30" s="12"/>
      <c r="C30" s="2">
        <v>1</v>
      </c>
      <c r="D30" s="123" t="s">
        <v>28</v>
      </c>
      <c r="E30" s="123"/>
      <c r="F30" s="60">
        <f>SUM(F31:F33)</f>
        <v>18704000</v>
      </c>
      <c r="G30" s="9">
        <f>SUM(G31:G33)</f>
        <v>15929857</v>
      </c>
      <c r="H30" s="52">
        <f>+F30-G30</f>
        <v>2774143</v>
      </c>
      <c r="I30" s="13"/>
    </row>
    <row r="31" spans="2:9">
      <c r="B31" s="12"/>
      <c r="C31" s="2"/>
      <c r="D31" s="2" t="s">
        <v>18</v>
      </c>
      <c r="E31" s="2" t="s">
        <v>232</v>
      </c>
      <c r="F31" s="59">
        <v>18704000</v>
      </c>
      <c r="G31" s="7">
        <f>16064894-135037</f>
        <v>15929857</v>
      </c>
      <c r="H31" s="50">
        <f t="shared" ref="H31:H60" si="2">+F31-G31</f>
        <v>2774143</v>
      </c>
      <c r="I31" s="13" t="s">
        <v>56</v>
      </c>
    </row>
    <row r="32" spans="2:9">
      <c r="B32" s="12"/>
      <c r="C32" s="2"/>
      <c r="D32" s="2" t="s">
        <v>0</v>
      </c>
      <c r="E32" s="2" t="s">
        <v>233</v>
      </c>
      <c r="F32" s="59">
        <v>0</v>
      </c>
      <c r="G32" s="7">
        <v>0</v>
      </c>
      <c r="H32" s="50">
        <f t="shared" si="2"/>
        <v>0</v>
      </c>
      <c r="I32" s="13" t="s">
        <v>56</v>
      </c>
    </row>
    <row r="33" spans="2:13">
      <c r="B33" s="12"/>
      <c r="C33" s="2"/>
      <c r="D33" s="2" t="s">
        <v>1</v>
      </c>
      <c r="E33" s="2" t="s">
        <v>234</v>
      </c>
      <c r="F33" s="59">
        <v>0</v>
      </c>
      <c r="G33" s="7">
        <v>0</v>
      </c>
      <c r="H33" s="50">
        <f t="shared" si="2"/>
        <v>0</v>
      </c>
      <c r="I33" s="13" t="s">
        <v>56</v>
      </c>
    </row>
    <row r="34" spans="2:13">
      <c r="B34" s="12"/>
      <c r="C34" s="2">
        <v>2</v>
      </c>
      <c r="D34" s="123" t="s">
        <v>146</v>
      </c>
      <c r="E34" s="123"/>
      <c r="F34" s="60">
        <f>SUM(F35)</f>
        <v>0</v>
      </c>
      <c r="G34" s="9">
        <f>SUM(G35)</f>
        <v>0</v>
      </c>
      <c r="H34" s="52">
        <f t="shared" si="2"/>
        <v>0</v>
      </c>
      <c r="I34" s="13"/>
    </row>
    <row r="35" spans="2:13">
      <c r="B35" s="12"/>
      <c r="C35" s="2"/>
      <c r="D35" s="2" t="s">
        <v>18</v>
      </c>
      <c r="E35" s="2" t="s">
        <v>147</v>
      </c>
      <c r="F35" s="59">
        <v>0</v>
      </c>
      <c r="G35" s="7">
        <v>0</v>
      </c>
      <c r="H35" s="50">
        <f t="shared" si="2"/>
        <v>0</v>
      </c>
      <c r="I35" s="13"/>
    </row>
    <row r="36" spans="2:13">
      <c r="B36" s="12"/>
      <c r="C36" s="2">
        <v>3</v>
      </c>
      <c r="D36" s="123" t="s">
        <v>29</v>
      </c>
      <c r="E36" s="123"/>
      <c r="F36" s="9">
        <f>SUM(F37:F58)</f>
        <v>8546000</v>
      </c>
      <c r="G36" s="9">
        <f>SUM(G37:G58)</f>
        <v>8594588</v>
      </c>
      <c r="H36" s="52">
        <f t="shared" si="2"/>
        <v>-48588</v>
      </c>
      <c r="I36" s="13"/>
    </row>
    <row r="37" spans="2:13">
      <c r="B37" s="12"/>
      <c r="C37" s="2"/>
      <c r="D37" s="2" t="s">
        <v>18</v>
      </c>
      <c r="E37" s="2" t="s">
        <v>30</v>
      </c>
      <c r="F37" s="59">
        <v>600000</v>
      </c>
      <c r="G37" s="7">
        <v>500000</v>
      </c>
      <c r="H37" s="50">
        <f t="shared" si="2"/>
        <v>100000</v>
      </c>
      <c r="I37" s="13"/>
    </row>
    <row r="38" spans="2:13">
      <c r="B38" s="12"/>
      <c r="C38" s="2"/>
      <c r="D38" s="2" t="s">
        <v>0</v>
      </c>
      <c r="E38" s="2" t="s">
        <v>129</v>
      </c>
      <c r="F38" s="59">
        <v>100000</v>
      </c>
      <c r="G38" s="7">
        <v>4829000</v>
      </c>
      <c r="H38" s="50">
        <f t="shared" si="2"/>
        <v>-4729000</v>
      </c>
      <c r="I38" s="13"/>
    </row>
    <row r="39" spans="2:13">
      <c r="B39" s="12"/>
      <c r="C39" s="2"/>
      <c r="D39" s="2" t="s">
        <v>1</v>
      </c>
      <c r="E39" s="2" t="s">
        <v>189</v>
      </c>
      <c r="F39" s="59">
        <v>280000</v>
      </c>
      <c r="G39" s="7">
        <v>461115</v>
      </c>
      <c r="H39" s="50">
        <f t="shared" si="2"/>
        <v>-181115</v>
      </c>
      <c r="I39" s="13"/>
    </row>
    <row r="40" spans="2:13">
      <c r="B40" s="12"/>
      <c r="C40" s="2"/>
      <c r="D40" s="2" t="s">
        <v>2</v>
      </c>
      <c r="E40" s="2" t="s">
        <v>148</v>
      </c>
      <c r="F40" s="59">
        <v>100000</v>
      </c>
      <c r="G40" s="7">
        <v>11364</v>
      </c>
      <c r="H40" s="50">
        <f t="shared" si="2"/>
        <v>88636</v>
      </c>
      <c r="I40" s="13"/>
    </row>
    <row r="41" spans="2:13">
      <c r="B41" s="12"/>
      <c r="C41" s="2"/>
      <c r="D41" s="2" t="s">
        <v>4</v>
      </c>
      <c r="E41" s="3" t="s">
        <v>131</v>
      </c>
      <c r="F41" s="59">
        <v>350000</v>
      </c>
      <c r="G41" s="7">
        <v>340006</v>
      </c>
      <c r="H41" s="50">
        <f t="shared" si="2"/>
        <v>9994</v>
      </c>
      <c r="I41" s="13"/>
    </row>
    <row r="42" spans="2:13">
      <c r="B42" s="12"/>
      <c r="C42" s="2"/>
      <c r="D42" s="2" t="s">
        <v>5</v>
      </c>
      <c r="E42" s="2" t="s">
        <v>197</v>
      </c>
      <c r="F42" s="59">
        <v>400000</v>
      </c>
      <c r="G42" s="7">
        <v>326588</v>
      </c>
      <c r="H42" s="50">
        <f t="shared" si="2"/>
        <v>73412</v>
      </c>
      <c r="I42" s="13"/>
    </row>
    <row r="43" spans="2:13">
      <c r="B43" s="12"/>
      <c r="C43" s="2"/>
      <c r="D43" s="2" t="s">
        <v>6</v>
      </c>
      <c r="E43" s="2" t="s">
        <v>152</v>
      </c>
      <c r="F43" s="59">
        <v>0</v>
      </c>
      <c r="G43" s="7">
        <v>0</v>
      </c>
      <c r="H43" s="50">
        <f t="shared" si="2"/>
        <v>0</v>
      </c>
      <c r="I43" s="13"/>
    </row>
    <row r="44" spans="2:13">
      <c r="B44" s="12"/>
      <c r="C44" s="2"/>
      <c r="D44" s="2" t="s">
        <v>7</v>
      </c>
      <c r="E44" s="2" t="s">
        <v>190</v>
      </c>
      <c r="F44" s="59">
        <v>100000</v>
      </c>
      <c r="G44" s="7">
        <v>50639</v>
      </c>
      <c r="H44" s="50">
        <f t="shared" si="2"/>
        <v>49361</v>
      </c>
      <c r="I44" s="13"/>
    </row>
    <row r="45" spans="2:13">
      <c r="B45" s="12"/>
      <c r="C45" s="2"/>
      <c r="D45" s="2" t="s">
        <v>8</v>
      </c>
      <c r="E45" s="2" t="s">
        <v>132</v>
      </c>
      <c r="F45" s="59">
        <v>10000</v>
      </c>
      <c r="G45" s="7">
        <v>14230</v>
      </c>
      <c r="H45" s="50">
        <f t="shared" si="2"/>
        <v>-4230</v>
      </c>
      <c r="I45" s="13"/>
      <c r="M45" s="2"/>
    </row>
    <row r="46" spans="2:13">
      <c r="B46" s="12"/>
      <c r="C46" s="2"/>
      <c r="D46" s="2" t="s">
        <v>9</v>
      </c>
      <c r="E46" s="2" t="s">
        <v>130</v>
      </c>
      <c r="F46" s="59">
        <v>0</v>
      </c>
      <c r="G46" s="7">
        <v>0</v>
      </c>
      <c r="H46" s="50">
        <f t="shared" si="2"/>
        <v>0</v>
      </c>
      <c r="I46" s="13"/>
      <c r="M46" s="2"/>
    </row>
    <row r="47" spans="2:13">
      <c r="B47" s="12"/>
      <c r="C47" s="2"/>
      <c r="D47" s="2" t="s">
        <v>32</v>
      </c>
      <c r="E47" s="2" t="s">
        <v>133</v>
      </c>
      <c r="F47" s="59">
        <v>250000</v>
      </c>
      <c r="G47" s="7">
        <v>55702</v>
      </c>
      <c r="H47" s="50">
        <f t="shared" si="2"/>
        <v>194298</v>
      </c>
      <c r="I47" s="53"/>
      <c r="M47" s="2"/>
    </row>
    <row r="48" spans="2:13">
      <c r="B48" s="12"/>
      <c r="C48" s="2"/>
      <c r="D48" s="2" t="s">
        <v>33</v>
      </c>
      <c r="E48" s="2" t="s">
        <v>235</v>
      </c>
      <c r="F48" s="59">
        <v>130000</v>
      </c>
      <c r="G48" s="7">
        <v>88715</v>
      </c>
      <c r="H48" s="50">
        <f>+F48-G48</f>
        <v>41285</v>
      </c>
      <c r="I48" s="53"/>
      <c r="M48" s="2"/>
    </row>
    <row r="49" spans="2:13">
      <c r="B49" s="12"/>
      <c r="C49" s="2"/>
      <c r="D49" s="2" t="s">
        <v>34</v>
      </c>
      <c r="E49" s="2" t="s">
        <v>153</v>
      </c>
      <c r="F49" s="59">
        <v>200000</v>
      </c>
      <c r="G49" s="7">
        <v>0</v>
      </c>
      <c r="H49" s="50">
        <f t="shared" si="2"/>
        <v>200000</v>
      </c>
      <c r="I49" s="13"/>
      <c r="M49" s="2"/>
    </row>
    <row r="50" spans="2:13">
      <c r="B50" s="12"/>
      <c r="C50" s="2"/>
      <c r="D50" s="2" t="s">
        <v>35</v>
      </c>
      <c r="E50" s="2" t="s">
        <v>134</v>
      </c>
      <c r="F50" s="59">
        <v>800000</v>
      </c>
      <c r="G50" s="7">
        <v>642326</v>
      </c>
      <c r="H50" s="50">
        <f t="shared" si="2"/>
        <v>157674</v>
      </c>
      <c r="I50" s="13"/>
      <c r="M50" s="2"/>
    </row>
    <row r="51" spans="2:13">
      <c r="B51" s="12"/>
      <c r="C51" s="2"/>
      <c r="D51" s="2" t="s">
        <v>36</v>
      </c>
      <c r="E51" s="2" t="s">
        <v>135</v>
      </c>
      <c r="F51" s="59">
        <v>1700000</v>
      </c>
      <c r="G51" s="7">
        <v>562488</v>
      </c>
      <c r="H51" s="50">
        <f t="shared" si="2"/>
        <v>1137512</v>
      </c>
      <c r="I51" s="13" t="s">
        <v>238</v>
      </c>
      <c r="M51" s="2"/>
    </row>
    <row r="52" spans="2:13">
      <c r="B52" s="12"/>
      <c r="C52" s="2"/>
      <c r="D52" s="2" t="s">
        <v>37</v>
      </c>
      <c r="E52" s="2" t="s">
        <v>136</v>
      </c>
      <c r="F52" s="59">
        <v>80000</v>
      </c>
      <c r="G52" s="7">
        <v>29200</v>
      </c>
      <c r="H52" s="50">
        <f t="shared" si="2"/>
        <v>50800</v>
      </c>
      <c r="I52" s="13"/>
      <c r="M52" s="2"/>
    </row>
    <row r="53" spans="2:13">
      <c r="B53" s="12"/>
      <c r="C53" s="2"/>
      <c r="D53" s="2" t="s">
        <v>38</v>
      </c>
      <c r="E53" s="2" t="s">
        <v>137</v>
      </c>
      <c r="F53" s="59">
        <v>25000</v>
      </c>
      <c r="G53" s="7">
        <v>4000</v>
      </c>
      <c r="H53" s="50">
        <f t="shared" si="2"/>
        <v>21000</v>
      </c>
      <c r="I53" s="13"/>
      <c r="M53" s="2"/>
    </row>
    <row r="54" spans="2:13">
      <c r="B54" s="12"/>
      <c r="C54" s="2"/>
      <c r="D54" s="2" t="s">
        <v>149</v>
      </c>
      <c r="E54" s="2" t="s">
        <v>138</v>
      </c>
      <c r="F54" s="59">
        <v>120000</v>
      </c>
      <c r="G54" s="7">
        <v>99000</v>
      </c>
      <c r="H54" s="50">
        <f t="shared" si="2"/>
        <v>21000</v>
      </c>
      <c r="I54" s="13"/>
      <c r="M54" s="2"/>
    </row>
    <row r="55" spans="2:13">
      <c r="B55" s="12"/>
      <c r="C55" s="2"/>
      <c r="D55" s="2" t="s">
        <v>150</v>
      </c>
      <c r="E55" s="2" t="s">
        <v>139</v>
      </c>
      <c r="F55" s="59">
        <v>100000</v>
      </c>
      <c r="G55" s="7">
        <v>0</v>
      </c>
      <c r="H55" s="50">
        <f t="shared" si="2"/>
        <v>100000</v>
      </c>
      <c r="I55" s="13"/>
    </row>
    <row r="56" spans="2:13">
      <c r="B56" s="12"/>
      <c r="C56" s="2"/>
      <c r="D56" s="2" t="s">
        <v>151</v>
      </c>
      <c r="E56" s="2" t="s">
        <v>236</v>
      </c>
      <c r="F56" s="59">
        <v>1000</v>
      </c>
      <c r="G56" s="7">
        <v>500</v>
      </c>
      <c r="H56" s="50">
        <f t="shared" si="2"/>
        <v>500</v>
      </c>
      <c r="I56" s="13"/>
    </row>
    <row r="57" spans="2:13">
      <c r="B57" s="12"/>
      <c r="C57" s="2"/>
      <c r="D57" s="2" t="s">
        <v>204</v>
      </c>
      <c r="E57" s="2" t="s">
        <v>140</v>
      </c>
      <c r="F57" s="59">
        <v>200000</v>
      </c>
      <c r="G57" s="7">
        <v>229915</v>
      </c>
      <c r="H57" s="50">
        <f>+F57-G57</f>
        <v>-29915</v>
      </c>
      <c r="I57" s="13"/>
    </row>
    <row r="58" spans="2:13">
      <c r="B58" s="88"/>
      <c r="C58" s="89"/>
      <c r="D58" s="89" t="s">
        <v>205</v>
      </c>
      <c r="E58" s="90" t="s">
        <v>206</v>
      </c>
      <c r="F58" s="59">
        <v>3000000</v>
      </c>
      <c r="G58" s="7">
        <v>349800</v>
      </c>
      <c r="H58" s="50">
        <f>+F58-G58</f>
        <v>2650200</v>
      </c>
      <c r="I58" s="13"/>
    </row>
    <row r="59" spans="2:13">
      <c r="B59" s="88"/>
      <c r="C59" s="89"/>
      <c r="D59" s="89" t="s">
        <v>39</v>
      </c>
      <c r="E59" s="93"/>
      <c r="F59" s="61">
        <f>+F30+F36+F34</f>
        <v>27250000</v>
      </c>
      <c r="G59" s="10">
        <f>+G30+G36+G34</f>
        <v>24524445</v>
      </c>
      <c r="H59" s="51">
        <f>+F59-G59</f>
        <v>2725555</v>
      </c>
      <c r="I59" s="14"/>
    </row>
    <row r="60" spans="2:13">
      <c r="B60" s="18"/>
      <c r="C60" s="19"/>
      <c r="D60" s="19" t="s">
        <v>40</v>
      </c>
      <c r="E60" s="19"/>
      <c r="F60" s="86">
        <f>+F28-F59</f>
        <v>656000</v>
      </c>
      <c r="G60" s="54">
        <f>+G28-G59</f>
        <v>6590498</v>
      </c>
      <c r="H60" s="54">
        <f t="shared" si="2"/>
        <v>-5934498</v>
      </c>
      <c r="I60" s="55"/>
    </row>
    <row r="61" spans="2:13">
      <c r="B61" s="83" t="s">
        <v>42</v>
      </c>
      <c r="C61" s="84" t="s">
        <v>43</v>
      </c>
      <c r="D61" s="84"/>
      <c r="E61" s="84"/>
      <c r="F61" s="85"/>
      <c r="G61" s="6"/>
      <c r="H61" s="57"/>
      <c r="I61" s="17"/>
    </row>
    <row r="62" spans="2:13">
      <c r="B62" s="12"/>
      <c r="C62" s="2">
        <v>1</v>
      </c>
      <c r="D62" s="2" t="s">
        <v>142</v>
      </c>
      <c r="E62" s="2"/>
      <c r="F62" s="60">
        <f>SUM(F63)</f>
        <v>0</v>
      </c>
      <c r="G62" s="9">
        <f>SUM(G63:G63)</f>
        <v>0</v>
      </c>
      <c r="H62" s="52">
        <f t="shared" ref="H62:H68" si="3">+F62-G62</f>
        <v>0</v>
      </c>
      <c r="I62" s="13"/>
    </row>
    <row r="63" spans="2:13">
      <c r="B63" s="12"/>
      <c r="C63" s="2"/>
      <c r="D63" s="2" t="s">
        <v>141</v>
      </c>
      <c r="E63" s="2" t="s">
        <v>142</v>
      </c>
      <c r="F63" s="59">
        <v>0</v>
      </c>
      <c r="G63" s="59">
        <v>0</v>
      </c>
      <c r="H63" s="50">
        <f t="shared" si="3"/>
        <v>0</v>
      </c>
      <c r="I63" s="13"/>
    </row>
    <row r="64" spans="2:13">
      <c r="B64" s="12"/>
      <c r="C64" s="2">
        <v>2</v>
      </c>
      <c r="D64" s="123" t="s">
        <v>128</v>
      </c>
      <c r="E64" s="123"/>
      <c r="F64" s="60">
        <f>SUM(F65:F65)</f>
        <v>0</v>
      </c>
      <c r="G64" s="60">
        <f>SUM(G65:G65)</f>
        <v>0</v>
      </c>
      <c r="H64" s="52">
        <f t="shared" si="3"/>
        <v>0</v>
      </c>
      <c r="I64" s="13"/>
    </row>
    <row r="65" spans="2:9">
      <c r="B65" s="12"/>
      <c r="C65" s="2"/>
      <c r="D65" s="2" t="s">
        <v>18</v>
      </c>
      <c r="E65" s="2" t="s">
        <v>208</v>
      </c>
      <c r="F65" s="59">
        <v>0</v>
      </c>
      <c r="G65" s="59">
        <v>0</v>
      </c>
      <c r="H65" s="50">
        <f t="shared" si="3"/>
        <v>0</v>
      </c>
      <c r="I65" s="13"/>
    </row>
    <row r="66" spans="2:9">
      <c r="B66" s="12"/>
      <c r="C66" s="2">
        <v>3</v>
      </c>
      <c r="D66" s="2" t="s">
        <v>44</v>
      </c>
      <c r="E66" s="2"/>
      <c r="F66" s="60">
        <f>SUM(F67)</f>
        <v>0</v>
      </c>
      <c r="G66" s="60">
        <f>SUM(G67)</f>
        <v>0</v>
      </c>
      <c r="H66" s="52">
        <f t="shared" si="3"/>
        <v>0</v>
      </c>
      <c r="I66" s="13"/>
    </row>
    <row r="67" spans="2:9">
      <c r="B67" s="88"/>
      <c r="C67" s="89"/>
      <c r="D67" s="89" t="s">
        <v>141</v>
      </c>
      <c r="E67" s="90" t="s">
        <v>46</v>
      </c>
      <c r="F67" s="7">
        <v>0</v>
      </c>
      <c r="G67" s="59">
        <v>0</v>
      </c>
      <c r="H67" s="50">
        <f t="shared" si="3"/>
        <v>0</v>
      </c>
      <c r="I67" s="13"/>
    </row>
    <row r="68" spans="2:9">
      <c r="B68" s="91"/>
      <c r="C68" s="92"/>
      <c r="D68" s="92" t="s">
        <v>47</v>
      </c>
      <c r="E68" s="93"/>
      <c r="F68" s="10">
        <f>+F66+F62+F64</f>
        <v>0</v>
      </c>
      <c r="G68" s="61">
        <f>+G66+G62+G64</f>
        <v>0</v>
      </c>
      <c r="H68" s="51">
        <f t="shared" si="3"/>
        <v>0</v>
      </c>
      <c r="I68" s="14"/>
    </row>
    <row r="69" spans="2:9">
      <c r="B69" s="12" t="s">
        <v>48</v>
      </c>
      <c r="C69" s="2" t="s">
        <v>49</v>
      </c>
      <c r="D69" s="2"/>
      <c r="E69" s="2"/>
      <c r="F69" s="7"/>
      <c r="G69" s="59"/>
      <c r="H69" s="50"/>
      <c r="I69" s="13"/>
    </row>
    <row r="70" spans="2:9">
      <c r="B70" s="12"/>
      <c r="C70" s="2">
        <v>1</v>
      </c>
      <c r="D70" s="2" t="s">
        <v>145</v>
      </c>
      <c r="E70" s="2"/>
      <c r="F70" s="60">
        <f>SUM(F71:F71)</f>
        <v>0</v>
      </c>
      <c r="G70" s="60">
        <f>SUM(G71:G71)</f>
        <v>0</v>
      </c>
      <c r="H70" s="52">
        <f t="shared" ref="H70:H84" si="4">+F70-G70</f>
        <v>0</v>
      </c>
      <c r="I70" s="13"/>
    </row>
    <row r="71" spans="2:9">
      <c r="B71" s="12"/>
      <c r="C71" s="2"/>
      <c r="D71" s="2" t="s">
        <v>141</v>
      </c>
      <c r="E71" s="2" t="s">
        <v>207</v>
      </c>
      <c r="F71" s="59">
        <v>0</v>
      </c>
      <c r="G71" s="59">
        <v>0</v>
      </c>
      <c r="H71" s="50">
        <f t="shared" si="4"/>
        <v>0</v>
      </c>
      <c r="I71" s="13"/>
    </row>
    <row r="72" spans="2:9">
      <c r="B72" s="12"/>
      <c r="C72" s="2">
        <v>2</v>
      </c>
      <c r="D72" s="2" t="s">
        <v>50</v>
      </c>
      <c r="E72" s="2"/>
      <c r="F72" s="9">
        <f>SUM(F73:F74)</f>
        <v>1500000</v>
      </c>
      <c r="G72" s="60">
        <f>SUM(G73:G74)</f>
        <v>1719560</v>
      </c>
      <c r="H72" s="52">
        <f t="shared" si="4"/>
        <v>-219560</v>
      </c>
      <c r="I72" s="13"/>
    </row>
    <row r="73" spans="2:9">
      <c r="B73" s="12"/>
      <c r="C73" s="2"/>
      <c r="D73" s="2" t="s">
        <v>141</v>
      </c>
      <c r="E73" s="2" t="s">
        <v>209</v>
      </c>
      <c r="F73" s="59">
        <v>1500000</v>
      </c>
      <c r="G73" s="59">
        <v>1459280</v>
      </c>
      <c r="H73" s="50">
        <f t="shared" si="4"/>
        <v>40720</v>
      </c>
      <c r="I73" s="13" t="s">
        <v>265</v>
      </c>
    </row>
    <row r="74" spans="2:9">
      <c r="B74" s="12"/>
      <c r="C74" s="2"/>
      <c r="D74" s="2" t="s">
        <v>154</v>
      </c>
      <c r="E74" s="2" t="s">
        <v>191</v>
      </c>
      <c r="F74" s="59">
        <v>0</v>
      </c>
      <c r="G74" s="59">
        <v>260280</v>
      </c>
      <c r="H74" s="50">
        <f t="shared" si="4"/>
        <v>-260280</v>
      </c>
      <c r="I74" s="13" t="s">
        <v>266</v>
      </c>
    </row>
    <row r="75" spans="2:9">
      <c r="B75" s="12"/>
      <c r="C75" s="2">
        <v>3</v>
      </c>
      <c r="D75" s="2" t="s">
        <v>250</v>
      </c>
      <c r="E75" s="2"/>
      <c r="F75" s="9">
        <f>SUM(F76:F77)</f>
        <v>1200000</v>
      </c>
      <c r="G75" s="9">
        <f>SUM(G76:G77)</f>
        <v>1000000</v>
      </c>
      <c r="H75" s="52">
        <f>+F75-G75</f>
        <v>200000</v>
      </c>
      <c r="I75" s="13"/>
    </row>
    <row r="76" spans="2:9">
      <c r="B76" s="12"/>
      <c r="C76" s="2"/>
      <c r="D76" s="2" t="s">
        <v>141</v>
      </c>
      <c r="E76" s="2" t="s">
        <v>243</v>
      </c>
      <c r="F76" s="59">
        <v>1200000</v>
      </c>
      <c r="G76" s="59">
        <v>1000000</v>
      </c>
      <c r="H76" s="50">
        <f>+F76-G76</f>
        <v>200000</v>
      </c>
      <c r="I76" s="13"/>
    </row>
    <row r="77" spans="2:9">
      <c r="B77" s="12"/>
      <c r="C77" s="2"/>
      <c r="D77" s="2" t="s">
        <v>244</v>
      </c>
      <c r="E77" s="2" t="s">
        <v>245</v>
      </c>
      <c r="F77" s="59">
        <v>0</v>
      </c>
      <c r="G77" s="59">
        <v>0</v>
      </c>
      <c r="H77" s="50">
        <f>+F77-G77</f>
        <v>0</v>
      </c>
      <c r="I77" s="13"/>
    </row>
    <row r="78" spans="2:9">
      <c r="B78" s="12"/>
      <c r="C78" s="2">
        <v>4</v>
      </c>
      <c r="D78" s="2" t="s">
        <v>194</v>
      </c>
      <c r="E78" s="2"/>
      <c r="F78" s="9">
        <f>SUM(F79:F80)</f>
        <v>0</v>
      </c>
      <c r="G78" s="9">
        <f>SUM(G79:G80)</f>
        <v>0</v>
      </c>
      <c r="H78" s="52">
        <f>+F78-G78</f>
        <v>0</v>
      </c>
      <c r="I78" s="13"/>
    </row>
    <row r="79" spans="2:9">
      <c r="B79" s="12"/>
      <c r="C79" s="2"/>
      <c r="D79" s="2" t="s">
        <v>141</v>
      </c>
      <c r="E79" s="2" t="s">
        <v>198</v>
      </c>
      <c r="F79" s="59">
        <v>0</v>
      </c>
      <c r="G79" s="59">
        <v>0</v>
      </c>
      <c r="H79" s="50">
        <f t="shared" si="4"/>
        <v>0</v>
      </c>
      <c r="I79" s="13"/>
    </row>
    <row r="80" spans="2:9">
      <c r="B80" s="88"/>
      <c r="C80" s="89"/>
      <c r="D80" s="89" t="s">
        <v>154</v>
      </c>
      <c r="E80" s="90" t="s">
        <v>237</v>
      </c>
      <c r="F80" s="59">
        <v>0</v>
      </c>
      <c r="G80" s="59">
        <v>0</v>
      </c>
      <c r="H80" s="50">
        <f t="shared" si="4"/>
        <v>0</v>
      </c>
      <c r="I80" s="13"/>
    </row>
    <row r="81" spans="2:9">
      <c r="B81" s="88"/>
      <c r="C81" s="89"/>
      <c r="D81" s="89" t="s">
        <v>52</v>
      </c>
      <c r="E81" s="90"/>
      <c r="F81" s="10">
        <f>+F72+F70+F78+F75</f>
        <v>2700000</v>
      </c>
      <c r="G81" s="10">
        <f>+G72+G70+G78+G75</f>
        <v>2719560</v>
      </c>
      <c r="H81" s="51">
        <f t="shared" si="4"/>
        <v>-19560</v>
      </c>
      <c r="I81" s="14"/>
    </row>
    <row r="82" spans="2:9">
      <c r="B82" s="12"/>
      <c r="C82" s="2"/>
      <c r="D82" s="2" t="s">
        <v>53</v>
      </c>
      <c r="E82" s="2"/>
      <c r="F82" s="52">
        <f>+F60+F68-F81</f>
        <v>-2044000</v>
      </c>
      <c r="G82" s="52">
        <f>+G60+G68-G81</f>
        <v>3870938</v>
      </c>
      <c r="H82" s="52">
        <f t="shared" si="4"/>
        <v>-5914938</v>
      </c>
      <c r="I82" s="13"/>
    </row>
    <row r="83" spans="2:9">
      <c r="B83" s="88"/>
      <c r="C83" s="89"/>
      <c r="D83" s="89" t="s">
        <v>54</v>
      </c>
      <c r="E83" s="90"/>
      <c r="F83" s="9">
        <v>8388578</v>
      </c>
      <c r="G83" s="73">
        <v>8388578</v>
      </c>
      <c r="H83" s="52">
        <f t="shared" si="4"/>
        <v>0</v>
      </c>
      <c r="I83" s="13"/>
    </row>
    <row r="84" spans="2:9">
      <c r="B84" s="18"/>
      <c r="C84" s="19"/>
      <c r="D84" s="19" t="s">
        <v>55</v>
      </c>
      <c r="E84" s="19"/>
      <c r="F84" s="21">
        <f>+F82+F83</f>
        <v>6344578</v>
      </c>
      <c r="G84" s="54">
        <f>+G82+G83</f>
        <v>12259516</v>
      </c>
      <c r="H84" s="54">
        <f t="shared" si="4"/>
        <v>-5914938</v>
      </c>
      <c r="I84" s="55"/>
    </row>
    <row r="85" spans="2:9">
      <c r="G85" s="11"/>
    </row>
    <row r="86" spans="2:9">
      <c r="G86" s="11"/>
    </row>
    <row r="87" spans="2:9">
      <c r="G87" s="81"/>
    </row>
    <row r="88" spans="2:9">
      <c r="B88" s="121" t="s">
        <v>10</v>
      </c>
      <c r="C88" s="121"/>
      <c r="D88" s="121"/>
      <c r="E88" s="121"/>
      <c r="F88" s="4" t="s">
        <v>11</v>
      </c>
      <c r="G88" s="82" t="s">
        <v>12</v>
      </c>
      <c r="H88" s="4" t="s">
        <v>13</v>
      </c>
      <c r="I88" s="5" t="s">
        <v>14</v>
      </c>
    </row>
    <row r="89" spans="2:9">
      <c r="B89" s="124" t="s">
        <v>58</v>
      </c>
      <c r="C89" s="125"/>
      <c r="D89" s="125"/>
      <c r="E89" s="125"/>
      <c r="F89" s="6"/>
      <c r="G89" s="57"/>
      <c r="H89" s="6"/>
      <c r="I89" s="17"/>
    </row>
    <row r="90" spans="2:9">
      <c r="B90" s="12" t="s">
        <v>59</v>
      </c>
      <c r="C90" s="2" t="s">
        <v>60</v>
      </c>
      <c r="D90" s="2"/>
      <c r="E90" s="2"/>
      <c r="F90" s="8"/>
      <c r="G90" s="50"/>
      <c r="H90" s="8"/>
      <c r="I90" s="13"/>
    </row>
    <row r="91" spans="2:9">
      <c r="B91" s="12"/>
      <c r="C91" s="2">
        <v>1</v>
      </c>
      <c r="D91" s="2" t="s">
        <v>61</v>
      </c>
      <c r="E91" s="2"/>
      <c r="F91" s="52"/>
      <c r="G91" s="52">
        <f>SUM(G92:G93)</f>
        <v>5590498</v>
      </c>
      <c r="H91" s="8"/>
      <c r="I91" s="13"/>
    </row>
    <row r="92" spans="2:9">
      <c r="B92" s="12"/>
      <c r="C92" s="2"/>
      <c r="D92" s="2" t="s">
        <v>45</v>
      </c>
      <c r="E92" s="2" t="s">
        <v>62</v>
      </c>
      <c r="F92" s="50"/>
      <c r="G92" s="50">
        <f>G82</f>
        <v>3870938</v>
      </c>
      <c r="H92" s="8"/>
      <c r="I92" s="13"/>
    </row>
    <row r="93" spans="2:9">
      <c r="B93" s="12"/>
      <c r="C93" s="2"/>
      <c r="D93" s="2" t="s">
        <v>51</v>
      </c>
      <c r="E93" s="2" t="s">
        <v>63</v>
      </c>
      <c r="F93" s="50"/>
      <c r="G93" s="50">
        <f>G72</f>
        <v>1719560</v>
      </c>
      <c r="H93" s="8"/>
      <c r="I93" s="13"/>
    </row>
    <row r="94" spans="2:9">
      <c r="B94" s="12"/>
      <c r="C94" s="2">
        <v>2</v>
      </c>
      <c r="D94" s="2" t="s">
        <v>246</v>
      </c>
      <c r="E94" s="2"/>
      <c r="F94" s="52"/>
      <c r="G94" s="52">
        <f>SUM(G95:G96)</f>
        <v>1000000</v>
      </c>
      <c r="H94" s="8"/>
      <c r="I94" s="13"/>
    </row>
    <row r="95" spans="2:9">
      <c r="B95" s="12"/>
      <c r="C95" s="2"/>
      <c r="D95" s="2" t="s">
        <v>45</v>
      </c>
      <c r="E95" s="94" t="s">
        <v>248</v>
      </c>
      <c r="F95" s="97"/>
      <c r="G95" s="97">
        <f>G76</f>
        <v>1000000</v>
      </c>
      <c r="H95" s="8"/>
      <c r="I95" s="13"/>
    </row>
    <row r="96" spans="2:9">
      <c r="B96" s="12"/>
      <c r="C96" s="2"/>
      <c r="D96" s="2" t="s">
        <v>247</v>
      </c>
      <c r="E96" s="94" t="s">
        <v>249</v>
      </c>
      <c r="F96" s="97"/>
      <c r="G96" s="97">
        <f>G77</f>
        <v>0</v>
      </c>
      <c r="H96" s="8"/>
      <c r="I96" s="13"/>
    </row>
    <row r="97" spans="2:9">
      <c r="B97" s="12" t="s">
        <v>64</v>
      </c>
      <c r="C97" s="2" t="s">
        <v>65</v>
      </c>
      <c r="D97" s="2"/>
      <c r="E97" s="2"/>
      <c r="F97" s="8"/>
      <c r="G97" s="50"/>
      <c r="H97" s="8"/>
      <c r="I97" s="13"/>
    </row>
    <row r="98" spans="2:9">
      <c r="B98" s="12"/>
      <c r="C98" s="2">
        <v>1</v>
      </c>
      <c r="D98" s="2" t="s">
        <v>66</v>
      </c>
      <c r="E98" s="2"/>
      <c r="F98" s="52"/>
      <c r="G98" s="52">
        <f>SUM(G99:G103)</f>
        <v>135037</v>
      </c>
      <c r="H98" s="8"/>
      <c r="I98" s="13"/>
    </row>
    <row r="99" spans="2:9">
      <c r="B99" s="12"/>
      <c r="C99" s="2"/>
      <c r="D99" s="2" t="s">
        <v>45</v>
      </c>
      <c r="E99" s="2" t="s">
        <v>143</v>
      </c>
      <c r="F99" s="8"/>
      <c r="G99" s="50">
        <v>48277</v>
      </c>
      <c r="H99" s="8"/>
      <c r="I99" s="13"/>
    </row>
    <row r="100" spans="2:9">
      <c r="B100" s="12"/>
      <c r="C100" s="2"/>
      <c r="D100" s="2" t="s">
        <v>51</v>
      </c>
      <c r="E100" s="2" t="s">
        <v>156</v>
      </c>
      <c r="F100" s="8"/>
      <c r="G100" s="50">
        <v>0</v>
      </c>
      <c r="H100" s="8"/>
      <c r="I100" s="13"/>
    </row>
    <row r="101" spans="2:9">
      <c r="B101" s="12"/>
      <c r="C101" s="2"/>
      <c r="D101" s="2" t="s">
        <v>155</v>
      </c>
      <c r="E101" s="2" t="s">
        <v>144</v>
      </c>
      <c r="F101" s="8"/>
      <c r="G101" s="50">
        <v>0</v>
      </c>
      <c r="H101" s="8"/>
      <c r="I101" s="13"/>
    </row>
    <row r="102" spans="2:9">
      <c r="B102" s="12"/>
      <c r="C102" s="2"/>
      <c r="D102" s="2" t="s">
        <v>192</v>
      </c>
      <c r="E102" s="2" t="s">
        <v>196</v>
      </c>
      <c r="F102" s="8"/>
      <c r="G102" s="50">
        <v>86760</v>
      </c>
      <c r="H102" s="8"/>
      <c r="I102" s="13"/>
    </row>
    <row r="103" spans="2:9">
      <c r="B103" s="12"/>
      <c r="C103" s="2"/>
      <c r="D103" s="2" t="s">
        <v>195</v>
      </c>
      <c r="E103" s="2" t="s">
        <v>193</v>
      </c>
      <c r="F103" s="8"/>
      <c r="G103" s="50">
        <v>0</v>
      </c>
      <c r="H103" s="8"/>
      <c r="I103" s="13"/>
    </row>
    <row r="104" spans="2:9">
      <c r="B104" s="12"/>
      <c r="C104" s="2">
        <v>2</v>
      </c>
      <c r="D104" s="2" t="s">
        <v>67</v>
      </c>
      <c r="E104" s="2"/>
      <c r="F104" s="52"/>
      <c r="G104" s="52">
        <f>SUM(G105)</f>
        <v>0</v>
      </c>
      <c r="H104" s="8"/>
      <c r="I104" s="13"/>
    </row>
    <row r="105" spans="2:9">
      <c r="B105" s="88"/>
      <c r="C105" s="89"/>
      <c r="D105" s="89" t="s">
        <v>45</v>
      </c>
      <c r="E105" s="90" t="s">
        <v>68</v>
      </c>
      <c r="F105" s="23"/>
      <c r="G105" s="58">
        <v>0</v>
      </c>
      <c r="H105" s="23"/>
      <c r="I105" s="24"/>
    </row>
    <row r="106" spans="2:9">
      <c r="B106" s="12"/>
      <c r="C106" s="2" t="s">
        <v>70</v>
      </c>
      <c r="D106" s="2"/>
      <c r="E106" s="2"/>
      <c r="F106" s="52"/>
      <c r="G106" s="52">
        <f>+G91-G98-G104+G94</f>
        <v>6455461</v>
      </c>
      <c r="H106" s="8"/>
      <c r="I106" s="13"/>
    </row>
    <row r="107" spans="2:9">
      <c r="B107" s="88"/>
      <c r="C107" s="89" t="s">
        <v>71</v>
      </c>
      <c r="D107" s="89"/>
      <c r="E107" s="90"/>
      <c r="F107" s="7"/>
      <c r="G107" s="52">
        <v>3058829</v>
      </c>
      <c r="H107" s="8"/>
      <c r="I107" s="13"/>
    </row>
    <row r="108" spans="2:9">
      <c r="B108" s="18"/>
      <c r="C108" s="19" t="s">
        <v>72</v>
      </c>
      <c r="D108" s="19"/>
      <c r="E108" s="19"/>
      <c r="F108" s="54"/>
      <c r="G108" s="54">
        <f>SUM(G106:G107)</f>
        <v>9514290</v>
      </c>
      <c r="H108" s="20"/>
      <c r="I108" s="22"/>
    </row>
  </sheetData>
  <mergeCells count="21">
    <mergeCell ref="B89:E89"/>
    <mergeCell ref="D18:E18"/>
    <mergeCell ref="D34:E34"/>
    <mergeCell ref="D25:E25"/>
    <mergeCell ref="D28:E28"/>
    <mergeCell ref="C29:E29"/>
    <mergeCell ref="D30:E30"/>
    <mergeCell ref="D36:E36"/>
    <mergeCell ref="D20:E20"/>
    <mergeCell ref="D64:E64"/>
    <mergeCell ref="B7:E7"/>
    <mergeCell ref="C8:E8"/>
    <mergeCell ref="D10:E10"/>
    <mergeCell ref="D14:E14"/>
    <mergeCell ref="B88:E88"/>
    <mergeCell ref="D23:E23"/>
    <mergeCell ref="B2:I2"/>
    <mergeCell ref="B3:I3"/>
    <mergeCell ref="B4:I4"/>
    <mergeCell ref="B5:F5"/>
    <mergeCell ref="B6:E6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94" orientation="portrait" r:id="rId1"/>
  <headerFooter alignWithMargins="0"/>
  <rowBreaks count="1" manualBreakCount="1">
    <brk id="60" min="1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2"/>
  <sheetViews>
    <sheetView zoomScaleNormal="100" workbookViewId="0">
      <selection activeCell="H2" sqref="H2"/>
    </sheetView>
  </sheetViews>
  <sheetFormatPr defaultRowHeight="13.5"/>
  <cols>
    <col min="1" max="1" width="2.5" bestFit="1" customWidth="1"/>
    <col min="2" max="2" width="4.125" bestFit="1" customWidth="1"/>
    <col min="3" max="3" width="17.25" customWidth="1"/>
    <col min="5" max="5" width="10.5" bestFit="1" customWidth="1"/>
  </cols>
  <sheetData>
    <row r="1" spans="1:8">
      <c r="D1" s="152" t="s">
        <v>157</v>
      </c>
      <c r="E1" s="152"/>
      <c r="F1" s="152"/>
      <c r="G1" s="152"/>
    </row>
    <row r="2" spans="1:8" ht="13.5" customHeight="1">
      <c r="D2" s="152"/>
      <c r="E2" s="152"/>
      <c r="F2" s="152"/>
      <c r="G2" s="152"/>
    </row>
    <row r="4" spans="1:8">
      <c r="A4" s="62" t="s">
        <v>158</v>
      </c>
      <c r="B4" t="s">
        <v>159</v>
      </c>
    </row>
    <row r="5" spans="1:8">
      <c r="B5" s="63" t="s">
        <v>240</v>
      </c>
      <c r="C5" t="s">
        <v>160</v>
      </c>
    </row>
    <row r="6" spans="1:8">
      <c r="C6" t="s">
        <v>161</v>
      </c>
    </row>
    <row r="7" spans="1:8">
      <c r="B7" s="63" t="s">
        <v>241</v>
      </c>
      <c r="C7" t="s">
        <v>162</v>
      </c>
    </row>
    <row r="8" spans="1:8">
      <c r="C8" s="95" t="s">
        <v>269</v>
      </c>
    </row>
    <row r="9" spans="1:8">
      <c r="C9" s="95" t="s">
        <v>268</v>
      </c>
    </row>
    <row r="10" spans="1:8">
      <c r="C10" t="s">
        <v>163</v>
      </c>
    </row>
    <row r="11" spans="1:8">
      <c r="B11" s="63"/>
    </row>
    <row r="14" spans="1:8">
      <c r="A14" s="62" t="s">
        <v>164</v>
      </c>
      <c r="B14" t="s">
        <v>165</v>
      </c>
    </row>
    <row r="15" spans="1:8">
      <c r="A15" s="62"/>
    </row>
    <row r="16" spans="1:8" ht="14.25" thickBot="1">
      <c r="C16" t="s">
        <v>166</v>
      </c>
      <c r="H16" t="s">
        <v>73</v>
      </c>
    </row>
    <row r="17" spans="1:8">
      <c r="C17" s="150" t="s">
        <v>167</v>
      </c>
      <c r="D17" s="151"/>
      <c r="E17" s="149" t="s">
        <v>168</v>
      </c>
      <c r="F17" s="151"/>
      <c r="G17" s="149" t="s">
        <v>169</v>
      </c>
      <c r="H17" s="151"/>
    </row>
    <row r="18" spans="1:8">
      <c r="C18" s="140" t="s">
        <v>170</v>
      </c>
      <c r="D18" s="141"/>
      <c r="E18" s="142">
        <v>6641136</v>
      </c>
      <c r="F18" s="143"/>
      <c r="G18" s="142">
        <v>9337031</v>
      </c>
      <c r="H18" s="143"/>
    </row>
    <row r="19" spans="1:8">
      <c r="C19" s="140" t="s">
        <v>216</v>
      </c>
      <c r="D19" s="141"/>
      <c r="E19" s="142">
        <v>3298980</v>
      </c>
      <c r="F19" s="143"/>
      <c r="G19" s="142">
        <v>4223268</v>
      </c>
      <c r="H19" s="143"/>
    </row>
    <row r="20" spans="1:8">
      <c r="C20" s="140" t="s">
        <v>267</v>
      </c>
      <c r="D20" s="141"/>
      <c r="E20" s="145"/>
      <c r="F20" s="146"/>
      <c r="G20" s="145">
        <v>19762</v>
      </c>
      <c r="H20" s="146"/>
    </row>
    <row r="21" spans="1:8" ht="14.25" thickBot="1">
      <c r="C21" s="140"/>
      <c r="D21" s="141"/>
      <c r="E21" s="142"/>
      <c r="F21" s="143"/>
      <c r="G21" s="142">
        <v>0</v>
      </c>
      <c r="H21" s="143"/>
    </row>
    <row r="22" spans="1:8" ht="15" thickTop="1" thickBot="1">
      <c r="C22" s="138" t="s">
        <v>171</v>
      </c>
      <c r="D22" s="139"/>
      <c r="E22" s="136">
        <f>SUM(E18:F21)</f>
        <v>9940116</v>
      </c>
      <c r="F22" s="137"/>
      <c r="G22" s="136">
        <f>SUM(G18:H21)</f>
        <v>13580061</v>
      </c>
      <c r="H22" s="137"/>
    </row>
    <row r="23" spans="1:8">
      <c r="C23" s="140" t="s">
        <v>242</v>
      </c>
      <c r="D23" s="141"/>
      <c r="E23" s="142">
        <v>1142892</v>
      </c>
      <c r="F23" s="143"/>
      <c r="G23" s="142">
        <v>1316545</v>
      </c>
      <c r="H23" s="143"/>
    </row>
    <row r="24" spans="1:8">
      <c r="C24" s="140" t="s">
        <v>210</v>
      </c>
      <c r="D24" s="141"/>
      <c r="E24" s="142">
        <v>93000</v>
      </c>
      <c r="F24" s="143"/>
      <c r="G24" s="142">
        <v>0</v>
      </c>
      <c r="H24" s="143"/>
    </row>
    <row r="25" spans="1:8">
      <c r="C25" s="140" t="s">
        <v>172</v>
      </c>
      <c r="D25" s="141"/>
      <c r="E25" s="142">
        <v>18425</v>
      </c>
      <c r="F25" s="143"/>
      <c r="G25" s="142">
        <v>0</v>
      </c>
      <c r="H25" s="143"/>
    </row>
    <row r="26" spans="1:8">
      <c r="C26" s="140" t="s">
        <v>225</v>
      </c>
      <c r="D26" s="141"/>
      <c r="E26" s="142">
        <v>297221</v>
      </c>
      <c r="F26" s="143"/>
      <c r="G26" s="142">
        <v>4000</v>
      </c>
      <c r="H26" s="143"/>
    </row>
    <row r="27" spans="1:8" ht="14.25" thickBot="1">
      <c r="C27" s="144"/>
      <c r="D27" s="141"/>
      <c r="E27" s="142">
        <v>0</v>
      </c>
      <c r="F27" s="143"/>
      <c r="G27" s="142">
        <v>0</v>
      </c>
      <c r="H27" s="143"/>
    </row>
    <row r="28" spans="1:8" ht="15" thickTop="1" thickBot="1">
      <c r="C28" s="138" t="s">
        <v>171</v>
      </c>
      <c r="D28" s="139"/>
      <c r="E28" s="136">
        <f>SUM(E23:F27)</f>
        <v>1551538</v>
      </c>
      <c r="F28" s="137"/>
      <c r="G28" s="136">
        <f>SUM(G23:H27)</f>
        <v>1320545</v>
      </c>
      <c r="H28" s="137"/>
    </row>
    <row r="29" spans="1:8" ht="14.25" thickBot="1">
      <c r="C29" s="156" t="s">
        <v>173</v>
      </c>
      <c r="D29" s="156"/>
      <c r="E29" s="154">
        <f>E22-E28</f>
        <v>8388578</v>
      </c>
      <c r="F29" s="155"/>
      <c r="G29" s="154">
        <f>G22-G28</f>
        <v>12259516</v>
      </c>
      <c r="H29" s="155"/>
    </row>
    <row r="32" spans="1:8">
      <c r="A32" s="62" t="s">
        <v>174</v>
      </c>
      <c r="B32" t="s">
        <v>187</v>
      </c>
    </row>
    <row r="34" spans="3:9" ht="14.25" thickBot="1">
      <c r="I34" t="s">
        <v>73</v>
      </c>
    </row>
    <row r="35" spans="3:9">
      <c r="C35" s="64" t="s">
        <v>167</v>
      </c>
      <c r="D35" s="148" t="s">
        <v>175</v>
      </c>
      <c r="E35" s="149"/>
      <c r="F35" s="148" t="s">
        <v>82</v>
      </c>
      <c r="G35" s="149"/>
      <c r="H35" s="148" t="s">
        <v>169</v>
      </c>
      <c r="I35" s="153"/>
    </row>
    <row r="36" spans="3:9">
      <c r="C36" s="65" t="s">
        <v>176</v>
      </c>
      <c r="D36" s="128"/>
      <c r="E36" s="130"/>
      <c r="F36" s="128"/>
      <c r="G36" s="130"/>
      <c r="H36" s="128">
        <f t="shared" ref="H36:H42" si="0">D36-F36</f>
        <v>0</v>
      </c>
      <c r="I36" s="129"/>
    </row>
    <row r="37" spans="3:9">
      <c r="C37" s="65" t="s">
        <v>177</v>
      </c>
      <c r="D37" s="128">
        <v>1459280</v>
      </c>
      <c r="E37" s="130"/>
      <c r="F37" s="128">
        <v>48277</v>
      </c>
      <c r="G37" s="130"/>
      <c r="H37" s="128">
        <f t="shared" si="0"/>
        <v>1411003</v>
      </c>
      <c r="I37" s="129"/>
    </row>
    <row r="38" spans="3:9">
      <c r="C38" s="65" t="s">
        <v>178</v>
      </c>
      <c r="D38" s="128"/>
      <c r="E38" s="130"/>
      <c r="F38" s="128"/>
      <c r="G38" s="130"/>
      <c r="H38" s="128">
        <f t="shared" si="0"/>
        <v>0</v>
      </c>
      <c r="I38" s="129"/>
    </row>
    <row r="39" spans="3:9">
      <c r="C39" s="65" t="s">
        <v>199</v>
      </c>
      <c r="D39" s="128"/>
      <c r="E39" s="130"/>
      <c r="F39" s="128"/>
      <c r="G39" s="130"/>
      <c r="H39" s="128">
        <f t="shared" si="0"/>
        <v>0</v>
      </c>
      <c r="I39" s="129"/>
    </row>
    <row r="40" spans="3:9">
      <c r="C40" s="65" t="s">
        <v>200</v>
      </c>
      <c r="D40" s="128"/>
      <c r="E40" s="130"/>
      <c r="F40" s="128"/>
      <c r="G40" s="130"/>
      <c r="H40" s="128">
        <f t="shared" si="0"/>
        <v>0</v>
      </c>
      <c r="I40" s="129"/>
    </row>
    <row r="41" spans="3:9">
      <c r="C41" s="65" t="s">
        <v>179</v>
      </c>
      <c r="D41" s="128"/>
      <c r="E41" s="130"/>
      <c r="F41" s="128"/>
      <c r="G41" s="130"/>
      <c r="H41" s="128">
        <f t="shared" si="0"/>
        <v>0</v>
      </c>
      <c r="I41" s="129"/>
    </row>
    <row r="42" spans="3:9" ht="14.25" thickBot="1">
      <c r="C42" s="67" t="s">
        <v>180</v>
      </c>
      <c r="D42" s="128">
        <v>260280</v>
      </c>
      <c r="E42" s="130"/>
      <c r="F42" s="128">
        <v>86760</v>
      </c>
      <c r="G42" s="130"/>
      <c r="H42" s="134">
        <f t="shared" si="0"/>
        <v>173520</v>
      </c>
      <c r="I42" s="135"/>
    </row>
    <row r="43" spans="3:9" ht="15" thickTop="1" thickBot="1">
      <c r="C43" s="66" t="s">
        <v>171</v>
      </c>
      <c r="D43" s="131">
        <f>SUM(D36:E42)</f>
        <v>1719560</v>
      </c>
      <c r="E43" s="132"/>
      <c r="F43" s="131">
        <f>SUM(F36:G42)</f>
        <v>135037</v>
      </c>
      <c r="G43" s="132"/>
      <c r="H43" s="131">
        <f>SUM(H36:I42)</f>
        <v>1584523</v>
      </c>
      <c r="I43" s="133"/>
    </row>
    <row r="44" spans="3:9">
      <c r="C44" s="68"/>
      <c r="D44" s="69"/>
      <c r="E44" s="69"/>
      <c r="F44" s="69"/>
      <c r="G44" s="69"/>
      <c r="H44" s="69"/>
      <c r="I44" s="69"/>
    </row>
    <row r="45" spans="3:9">
      <c r="C45" s="147" t="s">
        <v>181</v>
      </c>
      <c r="D45" s="147"/>
      <c r="E45" s="70">
        <v>0</v>
      </c>
      <c r="F45" t="s">
        <v>182</v>
      </c>
    </row>
    <row r="46" spans="3:9">
      <c r="C46" s="147" t="s">
        <v>183</v>
      </c>
      <c r="D46" s="147"/>
      <c r="E46" s="70">
        <v>48277</v>
      </c>
      <c r="F46" t="s">
        <v>182</v>
      </c>
    </row>
    <row r="47" spans="3:9">
      <c r="C47" s="147" t="s">
        <v>184</v>
      </c>
      <c r="D47" s="147"/>
      <c r="E47" s="70">
        <v>0</v>
      </c>
      <c r="F47" t="s">
        <v>182</v>
      </c>
    </row>
    <row r="48" spans="3:9">
      <c r="C48" s="147" t="s">
        <v>201</v>
      </c>
      <c r="D48" s="147"/>
      <c r="E48" s="70">
        <v>0</v>
      </c>
      <c r="F48" t="s">
        <v>182</v>
      </c>
    </row>
    <row r="49" spans="3:6">
      <c r="C49" s="147" t="s">
        <v>202</v>
      </c>
      <c r="D49" s="147"/>
      <c r="E49" s="70">
        <v>0</v>
      </c>
      <c r="F49" t="s">
        <v>182</v>
      </c>
    </row>
    <row r="50" spans="3:6">
      <c r="C50" s="147" t="s">
        <v>185</v>
      </c>
      <c r="D50" s="147"/>
      <c r="E50" s="70">
        <v>0</v>
      </c>
      <c r="F50" t="s">
        <v>182</v>
      </c>
    </row>
    <row r="51" spans="3:6">
      <c r="C51" s="147" t="s">
        <v>186</v>
      </c>
      <c r="D51" s="147"/>
      <c r="E51" s="70">
        <v>86760</v>
      </c>
      <c r="F51" t="s">
        <v>182</v>
      </c>
    </row>
    <row r="52" spans="3:6">
      <c r="E52" s="71"/>
    </row>
  </sheetData>
  <mergeCells count="74">
    <mergeCell ref="H35:I35"/>
    <mergeCell ref="G29:H29"/>
    <mergeCell ref="H36:I36"/>
    <mergeCell ref="G27:H27"/>
    <mergeCell ref="C24:D24"/>
    <mergeCell ref="E24:F24"/>
    <mergeCell ref="G24:H24"/>
    <mergeCell ref="C26:D26"/>
    <mergeCell ref="D35:E35"/>
    <mergeCell ref="C29:D29"/>
    <mergeCell ref="E29:F29"/>
    <mergeCell ref="D36:E36"/>
    <mergeCell ref="C17:D17"/>
    <mergeCell ref="E17:F17"/>
    <mergeCell ref="G17:H17"/>
    <mergeCell ref="D1:G2"/>
    <mergeCell ref="C18:D18"/>
    <mergeCell ref="E18:F18"/>
    <mergeCell ref="G18:H18"/>
    <mergeCell ref="D42:E42"/>
    <mergeCell ref="D38:E38"/>
    <mergeCell ref="D39:E39"/>
    <mergeCell ref="F36:G36"/>
    <mergeCell ref="F35:G35"/>
    <mergeCell ref="D37:E37"/>
    <mergeCell ref="F37:G37"/>
    <mergeCell ref="C51:D51"/>
    <mergeCell ref="C45:D45"/>
    <mergeCell ref="C47:D47"/>
    <mergeCell ref="C48:D48"/>
    <mergeCell ref="C49:D49"/>
    <mergeCell ref="C46:D46"/>
    <mergeCell ref="C50:D50"/>
    <mergeCell ref="E19:F19"/>
    <mergeCell ref="G19:H19"/>
    <mergeCell ref="C21:D21"/>
    <mergeCell ref="E21:F21"/>
    <mergeCell ref="G21:H21"/>
    <mergeCell ref="C20:D20"/>
    <mergeCell ref="E20:F20"/>
    <mergeCell ref="G20:H20"/>
    <mergeCell ref="C19:D19"/>
    <mergeCell ref="E22:F22"/>
    <mergeCell ref="G22:H22"/>
    <mergeCell ref="C28:D28"/>
    <mergeCell ref="E28:F28"/>
    <mergeCell ref="G28:H28"/>
    <mergeCell ref="C25:D25"/>
    <mergeCell ref="E25:F25"/>
    <mergeCell ref="G25:H25"/>
    <mergeCell ref="C27:D27"/>
    <mergeCell ref="C22:D22"/>
    <mergeCell ref="E26:F26"/>
    <mergeCell ref="G26:H26"/>
    <mergeCell ref="C23:D23"/>
    <mergeCell ref="E23:F23"/>
    <mergeCell ref="G23:H23"/>
    <mergeCell ref="E27:F27"/>
    <mergeCell ref="H37:I37"/>
    <mergeCell ref="F38:G38"/>
    <mergeCell ref="F39:G39"/>
    <mergeCell ref="D43:E43"/>
    <mergeCell ref="D40:E40"/>
    <mergeCell ref="D41:E41"/>
    <mergeCell ref="H43:I43"/>
    <mergeCell ref="H38:I38"/>
    <mergeCell ref="H39:I39"/>
    <mergeCell ref="H40:I40"/>
    <mergeCell ref="F43:G43"/>
    <mergeCell ref="H41:I41"/>
    <mergeCell ref="H42:I42"/>
    <mergeCell ref="F40:G40"/>
    <mergeCell ref="F41:G41"/>
    <mergeCell ref="F42:G42"/>
  </mergeCells>
  <phoneticPr fontId="2"/>
  <pageMargins left="0.78700000000000003" right="0.78700000000000003" top="0.98399999999999999" bottom="0.98399999999999999" header="0.51200000000000001" footer="0.51200000000000001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M87"/>
  <sheetViews>
    <sheetView zoomScaleNormal="100" workbookViewId="0">
      <selection activeCell="G50" sqref="G50"/>
    </sheetView>
  </sheetViews>
  <sheetFormatPr defaultRowHeight="11.25"/>
  <cols>
    <col min="1" max="1" width="9" style="3"/>
    <col min="2" max="3" width="3" style="3" bestFit="1" customWidth="1"/>
    <col min="4" max="4" width="3.75" style="3" bestFit="1" customWidth="1"/>
    <col min="5" max="5" width="21" style="3" customWidth="1"/>
    <col min="6" max="7" width="11.375" style="3" customWidth="1"/>
    <col min="8" max="8" width="13.875" style="3" bestFit="1" customWidth="1"/>
    <col min="9" max="9" width="28.25" style="3" bestFit="1" customWidth="1"/>
    <col min="10" max="16384" width="9" style="3"/>
  </cols>
  <sheetData>
    <row r="2" spans="2:9" ht="13.5">
      <c r="B2" s="118" t="s">
        <v>275</v>
      </c>
      <c r="C2" s="118"/>
      <c r="D2" s="118"/>
      <c r="E2" s="118"/>
      <c r="F2" s="118"/>
      <c r="G2" s="118"/>
      <c r="H2" s="118"/>
      <c r="I2" s="118"/>
    </row>
    <row r="3" spans="2:9" ht="11.25" customHeight="1">
      <c r="B3" s="119" t="s">
        <v>276</v>
      </c>
      <c r="C3" s="119"/>
      <c r="D3" s="119"/>
      <c r="E3" s="119"/>
      <c r="F3" s="119"/>
      <c r="G3" s="119"/>
      <c r="H3" s="119"/>
      <c r="I3" s="119"/>
    </row>
    <row r="4" spans="2:9" ht="11.25" customHeight="1">
      <c r="B4" s="119" t="s">
        <v>277</v>
      </c>
      <c r="C4" s="119"/>
      <c r="D4" s="119"/>
      <c r="E4" s="119"/>
      <c r="F4" s="119"/>
      <c r="G4" s="119"/>
      <c r="H4" s="119"/>
      <c r="I4" s="119"/>
    </row>
    <row r="5" spans="2:9" ht="13.5">
      <c r="B5" s="120" t="s">
        <v>227</v>
      </c>
      <c r="C5" s="120"/>
      <c r="D5" s="120"/>
      <c r="E5" s="120"/>
      <c r="F5" s="120"/>
      <c r="I5" s="15" t="s">
        <v>203</v>
      </c>
    </row>
    <row r="6" spans="2:9">
      <c r="B6" s="121" t="s">
        <v>10</v>
      </c>
      <c r="C6" s="121"/>
      <c r="D6" s="121"/>
      <c r="E6" s="121"/>
      <c r="F6" s="4" t="s">
        <v>270</v>
      </c>
      <c r="G6" s="4" t="s">
        <v>271</v>
      </c>
      <c r="H6" s="4"/>
      <c r="I6" s="104" t="s">
        <v>14</v>
      </c>
    </row>
    <row r="7" spans="2:9">
      <c r="B7" s="122" t="s">
        <v>15</v>
      </c>
      <c r="C7" s="123"/>
      <c r="D7" s="123"/>
      <c r="E7" s="123"/>
      <c r="F7" s="6"/>
      <c r="G7" s="6"/>
      <c r="H7" s="6"/>
      <c r="I7" s="13"/>
    </row>
    <row r="8" spans="2:9">
      <c r="B8" s="103" t="s">
        <v>16</v>
      </c>
      <c r="C8" s="123" t="s">
        <v>17</v>
      </c>
      <c r="D8" s="123"/>
      <c r="E8" s="123"/>
      <c r="F8" s="7"/>
      <c r="G8" s="7"/>
      <c r="H8" s="7"/>
      <c r="I8" s="13"/>
    </row>
    <row r="9" spans="2:9">
      <c r="B9" s="103"/>
      <c r="C9" s="100">
        <v>1</v>
      </c>
      <c r="D9" s="100" t="s">
        <v>231</v>
      </c>
      <c r="E9" s="100"/>
      <c r="F9" s="9">
        <v>0</v>
      </c>
      <c r="G9" s="9">
        <v>0</v>
      </c>
      <c r="H9" s="52"/>
      <c r="I9" s="13"/>
    </row>
    <row r="10" spans="2:9">
      <c r="B10" s="103"/>
      <c r="C10" s="100">
        <v>2</v>
      </c>
      <c r="D10" s="123" t="s">
        <v>239</v>
      </c>
      <c r="E10" s="123"/>
      <c r="F10" s="9">
        <f>SUM(F11:F13)</f>
        <v>149000</v>
      </c>
      <c r="G10" s="9">
        <f>SUM(G11:G13)</f>
        <v>240000</v>
      </c>
      <c r="H10" s="52"/>
      <c r="I10" s="13"/>
    </row>
    <row r="11" spans="2:9">
      <c r="B11" s="103"/>
      <c r="C11" s="100"/>
      <c r="D11" s="100" t="s">
        <v>18</v>
      </c>
      <c r="E11" s="100" t="s">
        <v>228</v>
      </c>
      <c r="F11" s="59">
        <v>0</v>
      </c>
      <c r="G11" s="59">
        <v>0</v>
      </c>
      <c r="H11" s="50"/>
      <c r="I11" s="16"/>
    </row>
    <row r="12" spans="2:9">
      <c r="B12" s="103"/>
      <c r="C12" s="100"/>
      <c r="D12" s="100" t="s">
        <v>24</v>
      </c>
      <c r="E12" s="100" t="s">
        <v>126</v>
      </c>
      <c r="F12" s="59">
        <v>149000</v>
      </c>
      <c r="G12" s="59">
        <v>240000</v>
      </c>
      <c r="H12" s="50"/>
      <c r="I12" s="16" t="s">
        <v>272</v>
      </c>
    </row>
    <row r="13" spans="2:9">
      <c r="B13" s="103"/>
      <c r="C13" s="100"/>
      <c r="D13" s="100" t="s">
        <v>125</v>
      </c>
      <c r="E13" s="100" t="s">
        <v>127</v>
      </c>
      <c r="F13" s="59">
        <v>0</v>
      </c>
      <c r="G13" s="59">
        <v>0</v>
      </c>
      <c r="H13" s="50"/>
      <c r="I13" s="16"/>
    </row>
    <row r="14" spans="2:9">
      <c r="B14" s="103"/>
      <c r="C14" s="100">
        <v>3</v>
      </c>
      <c r="D14" s="123" t="s">
        <v>19</v>
      </c>
      <c r="E14" s="123"/>
      <c r="F14" s="60">
        <f>SUM(F15:F17)</f>
        <v>30823174</v>
      </c>
      <c r="G14" s="60">
        <f>SUM(G15:G17)</f>
        <v>24444000</v>
      </c>
      <c r="H14" s="52"/>
      <c r="I14" s="13"/>
    </row>
    <row r="15" spans="2:9">
      <c r="B15" s="103"/>
      <c r="C15" s="100"/>
      <c r="D15" s="100" t="s">
        <v>18</v>
      </c>
      <c r="E15" s="100" t="s">
        <v>232</v>
      </c>
      <c r="F15" s="7">
        <v>30823174</v>
      </c>
      <c r="G15" s="7">
        <v>24444000</v>
      </c>
      <c r="H15" s="50"/>
      <c r="I15" s="13" t="s">
        <v>273</v>
      </c>
    </row>
    <row r="16" spans="2:9">
      <c r="B16" s="103"/>
      <c r="C16" s="100"/>
      <c r="D16" s="100" t="s">
        <v>0</v>
      </c>
      <c r="E16" s="100" t="s">
        <v>233</v>
      </c>
      <c r="F16" s="7">
        <v>0</v>
      </c>
      <c r="G16" s="7">
        <v>0</v>
      </c>
      <c r="H16" s="50"/>
      <c r="I16" s="13"/>
    </row>
    <row r="17" spans="2:9">
      <c r="B17" s="103"/>
      <c r="C17" s="100"/>
      <c r="D17" s="100" t="s">
        <v>1</v>
      </c>
      <c r="E17" s="100" t="s">
        <v>234</v>
      </c>
      <c r="F17" s="7">
        <v>0</v>
      </c>
      <c r="G17" s="7">
        <v>0</v>
      </c>
      <c r="H17" s="50"/>
      <c r="I17" s="13"/>
    </row>
    <row r="18" spans="2:9">
      <c r="B18" s="103"/>
      <c r="C18" s="100">
        <v>4</v>
      </c>
      <c r="D18" s="123" t="s">
        <v>128</v>
      </c>
      <c r="E18" s="123"/>
      <c r="F18" s="9">
        <f>SUM(F19:F19)</f>
        <v>105837</v>
      </c>
      <c r="G18" s="9">
        <f>SUM(G19:G19)</f>
        <v>0</v>
      </c>
      <c r="H18" s="52"/>
      <c r="I18" s="13"/>
    </row>
    <row r="19" spans="2:9">
      <c r="B19" s="103"/>
      <c r="C19" s="100"/>
      <c r="D19" s="100" t="s">
        <v>18</v>
      </c>
      <c r="E19" s="100" t="s">
        <v>31</v>
      </c>
      <c r="F19" s="7">
        <v>105837</v>
      </c>
      <c r="G19" s="7">
        <v>0</v>
      </c>
      <c r="H19" s="50"/>
      <c r="I19" s="16" t="s">
        <v>263</v>
      </c>
    </row>
    <row r="20" spans="2:9">
      <c r="B20" s="103"/>
      <c r="C20" s="100">
        <v>5</v>
      </c>
      <c r="D20" s="123" t="s">
        <v>20</v>
      </c>
      <c r="E20" s="123"/>
      <c r="F20" s="9">
        <f>SUM(F21:F22)</f>
        <v>0</v>
      </c>
      <c r="G20" s="9">
        <f>SUM(G21:G22)</f>
        <v>0</v>
      </c>
      <c r="H20" s="52"/>
      <c r="I20" s="13"/>
    </row>
    <row r="21" spans="2:9">
      <c r="B21" s="103"/>
      <c r="C21" s="100"/>
      <c r="D21" s="100" t="s">
        <v>18</v>
      </c>
      <c r="E21" s="100" t="s">
        <v>229</v>
      </c>
      <c r="F21" s="7">
        <v>0</v>
      </c>
      <c r="G21" s="7">
        <v>0</v>
      </c>
      <c r="H21" s="50"/>
      <c r="I21" s="16"/>
    </row>
    <row r="22" spans="2:9">
      <c r="B22" s="103"/>
      <c r="C22" s="100"/>
      <c r="D22" s="100" t="s">
        <v>0</v>
      </c>
      <c r="E22" s="100" t="s">
        <v>230</v>
      </c>
      <c r="F22" s="7">
        <v>0</v>
      </c>
      <c r="G22" s="7">
        <v>0</v>
      </c>
      <c r="H22" s="50"/>
      <c r="I22" s="16"/>
    </row>
    <row r="23" spans="2:9">
      <c r="B23" s="103"/>
      <c r="C23" s="100">
        <v>6</v>
      </c>
      <c r="D23" s="123" t="s">
        <v>188</v>
      </c>
      <c r="E23" s="123"/>
      <c r="F23" s="60">
        <f>SUM(F24)</f>
        <v>26000</v>
      </c>
      <c r="G23" s="60">
        <f>SUM(G24)</f>
        <v>30000</v>
      </c>
      <c r="H23" s="52"/>
      <c r="I23" s="13"/>
    </row>
    <row r="24" spans="2:9">
      <c r="B24" s="103"/>
      <c r="C24" s="100"/>
      <c r="D24" s="100" t="s">
        <v>18</v>
      </c>
      <c r="E24" s="100" t="s">
        <v>21</v>
      </c>
      <c r="F24" s="7">
        <v>26000</v>
      </c>
      <c r="G24" s="7">
        <v>30000</v>
      </c>
      <c r="H24" s="50"/>
      <c r="I24" s="13"/>
    </row>
    <row r="25" spans="2:9">
      <c r="B25" s="103"/>
      <c r="C25" s="100">
        <v>7</v>
      </c>
      <c r="D25" s="123" t="s">
        <v>3</v>
      </c>
      <c r="E25" s="123"/>
      <c r="F25" s="9">
        <f>SUM(F26:F27)</f>
        <v>10932</v>
      </c>
      <c r="G25" s="9">
        <f>SUM(G26:G27)</f>
        <v>10000</v>
      </c>
      <c r="H25" s="50"/>
      <c r="I25" s="13"/>
    </row>
    <row r="26" spans="2:9">
      <c r="B26" s="103"/>
      <c r="C26" s="100"/>
      <c r="D26" s="100" t="s">
        <v>18</v>
      </c>
      <c r="E26" s="100" t="s">
        <v>23</v>
      </c>
      <c r="F26" s="7">
        <v>970</v>
      </c>
      <c r="G26" s="7">
        <v>1000</v>
      </c>
      <c r="H26" s="50"/>
      <c r="I26" s="13" t="s">
        <v>57</v>
      </c>
    </row>
    <row r="27" spans="2:9">
      <c r="B27" s="88"/>
      <c r="C27" s="89"/>
      <c r="D27" s="89" t="s">
        <v>24</v>
      </c>
      <c r="E27" s="90" t="s">
        <v>3</v>
      </c>
      <c r="F27" s="7">
        <f>115799-105837</f>
        <v>9962</v>
      </c>
      <c r="G27" s="7">
        <v>9000</v>
      </c>
      <c r="H27" s="50"/>
      <c r="I27" s="13" t="s">
        <v>264</v>
      </c>
    </row>
    <row r="28" spans="2:9">
      <c r="B28" s="91"/>
      <c r="C28" s="101"/>
      <c r="D28" s="126" t="s">
        <v>25</v>
      </c>
      <c r="E28" s="127"/>
      <c r="F28" s="10">
        <f>+F10+F14+F20+F23+F25+F18</f>
        <v>31114943</v>
      </c>
      <c r="G28" s="10">
        <f>+G10+G14+G20+G23+G25+G18</f>
        <v>24724000</v>
      </c>
      <c r="H28" s="51"/>
      <c r="I28" s="14"/>
    </row>
    <row r="29" spans="2:9">
      <c r="B29" s="103" t="s">
        <v>26</v>
      </c>
      <c r="C29" s="123" t="s">
        <v>27</v>
      </c>
      <c r="D29" s="123"/>
      <c r="E29" s="123"/>
      <c r="F29" s="7"/>
      <c r="G29" s="7"/>
      <c r="H29" s="50"/>
      <c r="I29" s="13"/>
    </row>
    <row r="30" spans="2:9">
      <c r="B30" s="103"/>
      <c r="C30" s="100">
        <v>1</v>
      </c>
      <c r="D30" s="123" t="s">
        <v>28</v>
      </c>
      <c r="E30" s="123"/>
      <c r="F30" s="9">
        <f>SUM(F31:F33)</f>
        <v>15929857</v>
      </c>
      <c r="G30" s="9">
        <f>SUM(G31:G33)</f>
        <v>14000000</v>
      </c>
      <c r="H30" s="52"/>
      <c r="I30" s="13"/>
    </row>
    <row r="31" spans="2:9">
      <c r="B31" s="103"/>
      <c r="C31" s="100"/>
      <c r="D31" s="100" t="s">
        <v>18</v>
      </c>
      <c r="E31" s="100" t="s">
        <v>232</v>
      </c>
      <c r="F31" s="7">
        <f>16064894-135037</f>
        <v>15929857</v>
      </c>
      <c r="G31" s="7">
        <v>14000000</v>
      </c>
      <c r="H31" s="50"/>
      <c r="I31" s="13" t="s">
        <v>278</v>
      </c>
    </row>
    <row r="32" spans="2:9">
      <c r="B32" s="103"/>
      <c r="C32" s="100"/>
      <c r="D32" s="100" t="s">
        <v>0</v>
      </c>
      <c r="E32" s="100" t="s">
        <v>233</v>
      </c>
      <c r="F32" s="7">
        <v>0</v>
      </c>
      <c r="G32" s="7">
        <v>0</v>
      </c>
      <c r="H32" s="50"/>
      <c r="I32" s="13"/>
    </row>
    <row r="33" spans="2:13">
      <c r="B33" s="103"/>
      <c r="C33" s="100"/>
      <c r="D33" s="100" t="s">
        <v>1</v>
      </c>
      <c r="E33" s="100" t="s">
        <v>234</v>
      </c>
      <c r="F33" s="7">
        <v>0</v>
      </c>
      <c r="G33" s="7">
        <v>0</v>
      </c>
      <c r="H33" s="50"/>
      <c r="I33" s="13"/>
    </row>
    <row r="34" spans="2:13">
      <c r="B34" s="103"/>
      <c r="C34" s="100">
        <v>2</v>
      </c>
      <c r="D34" s="123" t="s">
        <v>146</v>
      </c>
      <c r="E34" s="123"/>
      <c r="F34" s="9">
        <f>SUM(F35)</f>
        <v>0</v>
      </c>
      <c r="G34" s="9">
        <f>SUM(G35)</f>
        <v>0</v>
      </c>
      <c r="H34" s="52"/>
      <c r="I34" s="13"/>
    </row>
    <row r="35" spans="2:13">
      <c r="B35" s="103"/>
      <c r="C35" s="100"/>
      <c r="D35" s="100" t="s">
        <v>18</v>
      </c>
      <c r="E35" s="100" t="s">
        <v>147</v>
      </c>
      <c r="F35" s="7">
        <v>0</v>
      </c>
      <c r="G35" s="7">
        <v>0</v>
      </c>
      <c r="H35" s="50"/>
      <c r="I35" s="13"/>
    </row>
    <row r="36" spans="2:13">
      <c r="B36" s="103"/>
      <c r="C36" s="100">
        <v>3</v>
      </c>
      <c r="D36" s="123" t="s">
        <v>29</v>
      </c>
      <c r="E36" s="123"/>
      <c r="F36" s="9">
        <f>SUM(F37:F58)</f>
        <v>8594588</v>
      </c>
      <c r="G36" s="9">
        <f>SUM(G37:G58)</f>
        <v>9124000</v>
      </c>
      <c r="H36" s="52"/>
      <c r="I36" s="13"/>
    </row>
    <row r="37" spans="2:13">
      <c r="B37" s="103"/>
      <c r="C37" s="100"/>
      <c r="D37" s="100" t="s">
        <v>18</v>
      </c>
      <c r="E37" s="100" t="s">
        <v>30</v>
      </c>
      <c r="F37" s="7">
        <v>500000</v>
      </c>
      <c r="G37" s="7">
        <v>600000</v>
      </c>
      <c r="H37" s="50"/>
      <c r="I37" s="13"/>
    </row>
    <row r="38" spans="2:13">
      <c r="B38" s="103"/>
      <c r="C38" s="100"/>
      <c r="D38" s="100" t="s">
        <v>0</v>
      </c>
      <c r="E38" s="100" t="s">
        <v>129</v>
      </c>
      <c r="F38" s="7">
        <v>4829000</v>
      </c>
      <c r="G38" s="105">
        <v>5000000</v>
      </c>
      <c r="H38" s="50"/>
      <c r="I38" s="13"/>
    </row>
    <row r="39" spans="2:13">
      <c r="B39" s="103"/>
      <c r="C39" s="100"/>
      <c r="D39" s="100" t="s">
        <v>1</v>
      </c>
      <c r="E39" s="100" t="s">
        <v>189</v>
      </c>
      <c r="F39" s="7">
        <v>461115</v>
      </c>
      <c r="G39" s="7">
        <v>500000</v>
      </c>
      <c r="H39" s="50"/>
      <c r="I39" s="13"/>
    </row>
    <row r="40" spans="2:13">
      <c r="B40" s="103"/>
      <c r="C40" s="100"/>
      <c r="D40" s="100" t="s">
        <v>2</v>
      </c>
      <c r="E40" s="100" t="s">
        <v>148</v>
      </c>
      <c r="F40" s="7">
        <v>11364</v>
      </c>
      <c r="G40" s="7">
        <v>14000</v>
      </c>
      <c r="H40" s="50"/>
      <c r="I40" s="13"/>
    </row>
    <row r="41" spans="2:13">
      <c r="B41" s="103"/>
      <c r="C41" s="100"/>
      <c r="D41" s="100" t="s">
        <v>4</v>
      </c>
      <c r="E41" s="3" t="s">
        <v>131</v>
      </c>
      <c r="F41" s="7">
        <v>340006</v>
      </c>
      <c r="G41" s="7">
        <v>350000</v>
      </c>
      <c r="H41" s="50"/>
      <c r="I41" s="13"/>
    </row>
    <row r="42" spans="2:13">
      <c r="B42" s="103"/>
      <c r="C42" s="100"/>
      <c r="D42" s="100" t="s">
        <v>5</v>
      </c>
      <c r="E42" s="100" t="s">
        <v>197</v>
      </c>
      <c r="F42" s="7">
        <v>326588</v>
      </c>
      <c r="G42" s="7">
        <v>350000</v>
      </c>
      <c r="H42" s="50"/>
      <c r="I42" s="13"/>
    </row>
    <row r="43" spans="2:13">
      <c r="B43" s="103"/>
      <c r="C43" s="100"/>
      <c r="D43" s="100" t="s">
        <v>6</v>
      </c>
      <c r="E43" s="100" t="s">
        <v>152</v>
      </c>
      <c r="F43" s="7">
        <v>0</v>
      </c>
      <c r="G43" s="7">
        <v>0</v>
      </c>
      <c r="H43" s="50"/>
      <c r="I43" s="13"/>
    </row>
    <row r="44" spans="2:13">
      <c r="B44" s="103"/>
      <c r="C44" s="100"/>
      <c r="D44" s="100" t="s">
        <v>7</v>
      </c>
      <c r="E44" s="100" t="s">
        <v>190</v>
      </c>
      <c r="F44" s="7">
        <v>50639</v>
      </c>
      <c r="G44" s="105">
        <v>100000</v>
      </c>
      <c r="H44" s="50"/>
      <c r="I44" s="13"/>
    </row>
    <row r="45" spans="2:13">
      <c r="B45" s="103"/>
      <c r="C45" s="100"/>
      <c r="D45" s="100" t="s">
        <v>8</v>
      </c>
      <c r="E45" s="100" t="s">
        <v>132</v>
      </c>
      <c r="F45" s="7">
        <v>14230</v>
      </c>
      <c r="G45" s="7">
        <v>20000</v>
      </c>
      <c r="H45" s="50"/>
      <c r="I45" s="13"/>
      <c r="M45" s="100"/>
    </row>
    <row r="46" spans="2:13">
      <c r="B46" s="103"/>
      <c r="C46" s="100"/>
      <c r="D46" s="100" t="s">
        <v>9</v>
      </c>
      <c r="E46" s="100" t="s">
        <v>130</v>
      </c>
      <c r="F46" s="7">
        <v>0</v>
      </c>
      <c r="G46" s="7">
        <v>0</v>
      </c>
      <c r="H46" s="50"/>
      <c r="I46" s="13"/>
      <c r="M46" s="100"/>
    </row>
    <row r="47" spans="2:13">
      <c r="B47" s="103"/>
      <c r="C47" s="100"/>
      <c r="D47" s="100" t="s">
        <v>32</v>
      </c>
      <c r="E47" s="100" t="s">
        <v>133</v>
      </c>
      <c r="F47" s="7">
        <v>55702</v>
      </c>
      <c r="G47" s="7">
        <v>100000</v>
      </c>
      <c r="H47" s="50"/>
      <c r="I47" s="53"/>
      <c r="M47" s="100"/>
    </row>
    <row r="48" spans="2:13">
      <c r="B48" s="103"/>
      <c r="C48" s="100"/>
      <c r="D48" s="100" t="s">
        <v>33</v>
      </c>
      <c r="E48" s="100" t="s">
        <v>235</v>
      </c>
      <c r="F48" s="7">
        <v>88715</v>
      </c>
      <c r="G48" s="7">
        <v>100000</v>
      </c>
      <c r="H48" s="50"/>
      <c r="I48" s="53"/>
      <c r="M48" s="100"/>
    </row>
    <row r="49" spans="2:13">
      <c r="B49" s="103"/>
      <c r="C49" s="100"/>
      <c r="D49" s="100" t="s">
        <v>34</v>
      </c>
      <c r="E49" s="100" t="s">
        <v>153</v>
      </c>
      <c r="F49" s="7">
        <v>0</v>
      </c>
      <c r="G49" s="7">
        <v>0</v>
      </c>
      <c r="H49" s="50"/>
      <c r="I49" s="13"/>
      <c r="M49" s="100"/>
    </row>
    <row r="50" spans="2:13">
      <c r="B50" s="103"/>
      <c r="C50" s="100"/>
      <c r="D50" s="100" t="s">
        <v>35</v>
      </c>
      <c r="E50" s="100" t="s">
        <v>134</v>
      </c>
      <c r="F50" s="7">
        <v>642326</v>
      </c>
      <c r="G50" s="105">
        <v>700000</v>
      </c>
      <c r="H50" s="50"/>
      <c r="I50" s="13"/>
      <c r="M50" s="100"/>
    </row>
    <row r="51" spans="2:13">
      <c r="B51" s="103"/>
      <c r="C51" s="100"/>
      <c r="D51" s="100" t="s">
        <v>36</v>
      </c>
      <c r="E51" s="100" t="s">
        <v>135</v>
      </c>
      <c r="F51" s="7">
        <v>562488</v>
      </c>
      <c r="G51" s="7">
        <v>570000</v>
      </c>
      <c r="H51" s="50"/>
      <c r="I51" s="13" t="s">
        <v>238</v>
      </c>
      <c r="M51" s="100"/>
    </row>
    <row r="52" spans="2:13">
      <c r="B52" s="103"/>
      <c r="C52" s="100"/>
      <c r="D52" s="100" t="s">
        <v>37</v>
      </c>
      <c r="E52" s="100" t="s">
        <v>136</v>
      </c>
      <c r="F52" s="7">
        <v>29200</v>
      </c>
      <c r="G52" s="7">
        <v>30000</v>
      </c>
      <c r="H52" s="50"/>
      <c r="I52" s="13"/>
      <c r="M52" s="100"/>
    </row>
    <row r="53" spans="2:13">
      <c r="B53" s="103"/>
      <c r="C53" s="100"/>
      <c r="D53" s="100" t="s">
        <v>38</v>
      </c>
      <c r="E53" s="100" t="s">
        <v>137</v>
      </c>
      <c r="F53" s="7">
        <v>4000</v>
      </c>
      <c r="G53" s="7">
        <v>10000</v>
      </c>
      <c r="H53" s="50"/>
      <c r="I53" s="13"/>
      <c r="M53" s="100"/>
    </row>
    <row r="54" spans="2:13">
      <c r="B54" s="103"/>
      <c r="C54" s="100"/>
      <c r="D54" s="100" t="s">
        <v>149</v>
      </c>
      <c r="E54" s="100" t="s">
        <v>138</v>
      </c>
      <c r="F54" s="7">
        <v>99000</v>
      </c>
      <c r="G54" s="105">
        <v>100000</v>
      </c>
      <c r="H54" s="50"/>
      <c r="I54" s="13"/>
      <c r="M54" s="100"/>
    </row>
    <row r="55" spans="2:13">
      <c r="B55" s="103"/>
      <c r="C55" s="100"/>
      <c r="D55" s="100" t="s">
        <v>150</v>
      </c>
      <c r="E55" s="100" t="s">
        <v>139</v>
      </c>
      <c r="F55" s="7">
        <v>0</v>
      </c>
      <c r="G55" s="7">
        <v>0</v>
      </c>
      <c r="H55" s="50"/>
      <c r="I55" s="13"/>
    </row>
    <row r="56" spans="2:13">
      <c r="B56" s="103"/>
      <c r="C56" s="100"/>
      <c r="D56" s="100" t="s">
        <v>151</v>
      </c>
      <c r="E56" s="100" t="s">
        <v>236</v>
      </c>
      <c r="F56" s="7">
        <v>500</v>
      </c>
      <c r="G56" s="7">
        <v>0</v>
      </c>
      <c r="H56" s="50"/>
      <c r="I56" s="13"/>
    </row>
    <row r="57" spans="2:13">
      <c r="B57" s="103"/>
      <c r="C57" s="100"/>
      <c r="D57" s="100" t="s">
        <v>204</v>
      </c>
      <c r="E57" s="100" t="s">
        <v>140</v>
      </c>
      <c r="F57" s="7">
        <v>229915</v>
      </c>
      <c r="G57" s="105">
        <v>230000</v>
      </c>
      <c r="H57" s="50"/>
      <c r="I57" s="13"/>
    </row>
    <row r="58" spans="2:13">
      <c r="B58" s="88"/>
      <c r="C58" s="89"/>
      <c r="D58" s="89" t="s">
        <v>205</v>
      </c>
      <c r="E58" s="90" t="s">
        <v>206</v>
      </c>
      <c r="F58" s="7">
        <v>349800</v>
      </c>
      <c r="G58" s="105">
        <v>350000</v>
      </c>
      <c r="H58" s="50"/>
      <c r="I58" s="13"/>
    </row>
    <row r="59" spans="2:13">
      <c r="B59" s="88"/>
      <c r="C59" s="89"/>
      <c r="D59" s="89" t="s">
        <v>39</v>
      </c>
      <c r="E59" s="102"/>
      <c r="F59" s="10">
        <f>+F30+F36+F34</f>
        <v>24524445</v>
      </c>
      <c r="G59" s="10">
        <f>+G30+G36+G34</f>
        <v>23124000</v>
      </c>
      <c r="H59" s="51"/>
      <c r="I59" s="14"/>
    </row>
    <row r="60" spans="2:13">
      <c r="B60" s="18"/>
      <c r="C60" s="19"/>
      <c r="D60" s="19" t="s">
        <v>40</v>
      </c>
      <c r="E60" s="19"/>
      <c r="F60" s="54">
        <f>+F28-F59</f>
        <v>6590498</v>
      </c>
      <c r="G60" s="54">
        <f>+G28-G59</f>
        <v>1600000</v>
      </c>
      <c r="H60" s="54"/>
      <c r="I60" s="55"/>
    </row>
    <row r="61" spans="2:13">
      <c r="B61" s="98" t="s">
        <v>42</v>
      </c>
      <c r="C61" s="99" t="s">
        <v>43</v>
      </c>
      <c r="D61" s="99"/>
      <c r="E61" s="99"/>
      <c r="F61" s="6"/>
      <c r="G61" s="6"/>
      <c r="H61" s="57"/>
      <c r="I61" s="17"/>
    </row>
    <row r="62" spans="2:13">
      <c r="B62" s="103"/>
      <c r="C62" s="100">
        <v>1</v>
      </c>
      <c r="D62" s="100" t="s">
        <v>142</v>
      </c>
      <c r="E62" s="100"/>
      <c r="F62" s="9">
        <f>SUM(F63:F63)</f>
        <v>0</v>
      </c>
      <c r="G62" s="9">
        <f>SUM(G63:G63)</f>
        <v>0</v>
      </c>
      <c r="H62" s="52"/>
      <c r="I62" s="13"/>
    </row>
    <row r="63" spans="2:13">
      <c r="B63" s="103"/>
      <c r="C63" s="100"/>
      <c r="D63" s="100" t="s">
        <v>141</v>
      </c>
      <c r="E63" s="100" t="s">
        <v>142</v>
      </c>
      <c r="F63" s="59">
        <v>0</v>
      </c>
      <c r="G63" s="59">
        <v>0</v>
      </c>
      <c r="H63" s="50"/>
      <c r="I63" s="13"/>
    </row>
    <row r="64" spans="2:13">
      <c r="B64" s="103"/>
      <c r="C64" s="100">
        <v>2</v>
      </c>
      <c r="D64" s="123" t="s">
        <v>128</v>
      </c>
      <c r="E64" s="123"/>
      <c r="F64" s="60">
        <f>SUM(F65:F65)</f>
        <v>0</v>
      </c>
      <c r="G64" s="60">
        <f>SUM(G65:G65)</f>
        <v>0</v>
      </c>
      <c r="H64" s="52"/>
      <c r="I64" s="13"/>
    </row>
    <row r="65" spans="2:9">
      <c r="B65" s="103"/>
      <c r="C65" s="100"/>
      <c r="D65" s="100" t="s">
        <v>18</v>
      </c>
      <c r="E65" s="100" t="s">
        <v>208</v>
      </c>
      <c r="F65" s="59">
        <v>0</v>
      </c>
      <c r="G65" s="59">
        <v>0</v>
      </c>
      <c r="H65" s="50"/>
      <c r="I65" s="13"/>
    </row>
    <row r="66" spans="2:9">
      <c r="B66" s="103"/>
      <c r="C66" s="100">
        <v>3</v>
      </c>
      <c r="D66" s="100" t="s">
        <v>44</v>
      </c>
      <c r="E66" s="100"/>
      <c r="F66" s="60">
        <f>SUM(F67)</f>
        <v>0</v>
      </c>
      <c r="G66" s="60">
        <f>SUM(G67)</f>
        <v>0</v>
      </c>
      <c r="H66" s="52"/>
      <c r="I66" s="13"/>
    </row>
    <row r="67" spans="2:9">
      <c r="B67" s="88"/>
      <c r="C67" s="89"/>
      <c r="D67" s="89" t="s">
        <v>141</v>
      </c>
      <c r="E67" s="90" t="s">
        <v>46</v>
      </c>
      <c r="F67" s="59">
        <v>0</v>
      </c>
      <c r="G67" s="59">
        <v>0</v>
      </c>
      <c r="H67" s="50"/>
      <c r="I67" s="13"/>
    </row>
    <row r="68" spans="2:9">
      <c r="B68" s="91"/>
      <c r="C68" s="101"/>
      <c r="D68" s="101" t="s">
        <v>47</v>
      </c>
      <c r="E68" s="102"/>
      <c r="F68" s="61">
        <f>+F66+F62+F64</f>
        <v>0</v>
      </c>
      <c r="G68" s="61">
        <f>+G66+G62+G64</f>
        <v>0</v>
      </c>
      <c r="H68" s="51"/>
      <c r="I68" s="14"/>
    </row>
    <row r="69" spans="2:9">
      <c r="B69" s="103" t="s">
        <v>48</v>
      </c>
      <c r="C69" s="100" t="s">
        <v>49</v>
      </c>
      <c r="D69" s="100"/>
      <c r="E69" s="100"/>
      <c r="F69" s="59"/>
      <c r="G69" s="59"/>
      <c r="H69" s="50"/>
      <c r="I69" s="13"/>
    </row>
    <row r="70" spans="2:9">
      <c r="B70" s="103"/>
      <c r="C70" s="100">
        <v>1</v>
      </c>
      <c r="D70" s="100" t="s">
        <v>145</v>
      </c>
      <c r="E70" s="100"/>
      <c r="F70" s="60">
        <f>SUM(F71:F71)</f>
        <v>0</v>
      </c>
      <c r="G70" s="60">
        <f>SUM(G71:G71)</f>
        <v>0</v>
      </c>
      <c r="H70" s="52"/>
      <c r="I70" s="13"/>
    </row>
    <row r="71" spans="2:9">
      <c r="B71" s="103"/>
      <c r="C71" s="100"/>
      <c r="D71" s="100" t="s">
        <v>141</v>
      </c>
      <c r="E71" s="100" t="s">
        <v>207</v>
      </c>
      <c r="F71" s="59">
        <v>0</v>
      </c>
      <c r="G71" s="59">
        <v>0</v>
      </c>
      <c r="H71" s="50"/>
      <c r="I71" s="13"/>
    </row>
    <row r="72" spans="2:9">
      <c r="B72" s="103"/>
      <c r="C72" s="100">
        <v>2</v>
      </c>
      <c r="D72" s="100" t="s">
        <v>50</v>
      </c>
      <c r="E72" s="100"/>
      <c r="F72" s="60">
        <f>SUM(F73:F74)</f>
        <v>1719560</v>
      </c>
      <c r="G72" s="60">
        <f>SUM(G73:G74)</f>
        <v>1600000</v>
      </c>
      <c r="H72" s="52"/>
      <c r="I72" s="13"/>
    </row>
    <row r="73" spans="2:9">
      <c r="B73" s="103"/>
      <c r="C73" s="100"/>
      <c r="D73" s="100" t="s">
        <v>141</v>
      </c>
      <c r="E73" s="100" t="s">
        <v>209</v>
      </c>
      <c r="F73" s="59">
        <v>1459280</v>
      </c>
      <c r="G73" s="59">
        <v>1500000</v>
      </c>
      <c r="H73" s="50"/>
      <c r="I73" s="13" t="s">
        <v>274</v>
      </c>
    </row>
    <row r="74" spans="2:9">
      <c r="B74" s="103"/>
      <c r="C74" s="100"/>
      <c r="D74" s="100" t="s">
        <v>154</v>
      </c>
      <c r="E74" s="100" t="s">
        <v>191</v>
      </c>
      <c r="F74" s="59">
        <v>260280</v>
      </c>
      <c r="G74" s="59">
        <v>100000</v>
      </c>
      <c r="H74" s="50"/>
      <c r="I74" s="13"/>
    </row>
    <row r="75" spans="2:9">
      <c r="B75" s="103"/>
      <c r="C75" s="100">
        <v>3</v>
      </c>
      <c r="D75" s="100" t="s">
        <v>250</v>
      </c>
      <c r="E75" s="100"/>
      <c r="F75" s="9">
        <f>SUM(F76:F77)</f>
        <v>1000000</v>
      </c>
      <c r="G75" s="9">
        <f>SUM(G76:G77)</f>
        <v>0</v>
      </c>
      <c r="H75" s="52"/>
      <c r="I75" s="13"/>
    </row>
    <row r="76" spans="2:9">
      <c r="B76" s="103"/>
      <c r="C76" s="100"/>
      <c r="D76" s="100" t="s">
        <v>141</v>
      </c>
      <c r="E76" s="100" t="s">
        <v>243</v>
      </c>
      <c r="F76" s="59">
        <v>1000000</v>
      </c>
      <c r="G76" s="59">
        <v>0</v>
      </c>
      <c r="H76" s="50"/>
      <c r="I76" s="13"/>
    </row>
    <row r="77" spans="2:9">
      <c r="B77" s="103"/>
      <c r="C77" s="100"/>
      <c r="D77" s="100" t="s">
        <v>244</v>
      </c>
      <c r="E77" s="100" t="s">
        <v>245</v>
      </c>
      <c r="F77" s="59">
        <v>0</v>
      </c>
      <c r="G77" s="59">
        <v>0</v>
      </c>
      <c r="H77" s="50"/>
      <c r="I77" s="13"/>
    </row>
    <row r="78" spans="2:9">
      <c r="B78" s="103"/>
      <c r="C78" s="100">
        <v>4</v>
      </c>
      <c r="D78" s="100" t="s">
        <v>194</v>
      </c>
      <c r="E78" s="100"/>
      <c r="F78" s="9">
        <f>SUM(F79:F80)</f>
        <v>0</v>
      </c>
      <c r="G78" s="9">
        <f>SUM(G79:G80)</f>
        <v>0</v>
      </c>
      <c r="H78" s="52"/>
      <c r="I78" s="13"/>
    </row>
    <row r="79" spans="2:9">
      <c r="B79" s="103"/>
      <c r="C79" s="100"/>
      <c r="D79" s="100" t="s">
        <v>141</v>
      </c>
      <c r="E79" s="100" t="s">
        <v>198</v>
      </c>
      <c r="F79" s="59">
        <v>0</v>
      </c>
      <c r="G79" s="59">
        <v>0</v>
      </c>
      <c r="H79" s="50"/>
      <c r="I79" s="13"/>
    </row>
    <row r="80" spans="2:9">
      <c r="B80" s="88"/>
      <c r="C80" s="89"/>
      <c r="D80" s="89" t="s">
        <v>154</v>
      </c>
      <c r="E80" s="90" t="s">
        <v>237</v>
      </c>
      <c r="F80" s="59">
        <v>0</v>
      </c>
      <c r="G80" s="59">
        <v>0</v>
      </c>
      <c r="H80" s="50"/>
      <c r="I80" s="13"/>
    </row>
    <row r="81" spans="2:9">
      <c r="B81" s="88"/>
      <c r="C81" s="89"/>
      <c r="D81" s="89" t="s">
        <v>52</v>
      </c>
      <c r="E81" s="90"/>
      <c r="F81" s="10">
        <f>+F72+F70+F78+F75</f>
        <v>2719560</v>
      </c>
      <c r="G81" s="10">
        <f>+G72+G70+G78+G75</f>
        <v>1600000</v>
      </c>
      <c r="H81" s="51"/>
      <c r="I81" s="14"/>
    </row>
    <row r="82" spans="2:9">
      <c r="B82" s="103"/>
      <c r="C82" s="100"/>
      <c r="D82" s="100" t="s">
        <v>53</v>
      </c>
      <c r="E82" s="100"/>
      <c r="F82" s="52">
        <f>+F60+F68-F81</f>
        <v>3870938</v>
      </c>
      <c r="G82" s="52">
        <f>+G60+G68-G81</f>
        <v>0</v>
      </c>
      <c r="H82" s="52"/>
      <c r="I82" s="13"/>
    </row>
    <row r="83" spans="2:9">
      <c r="B83" s="88"/>
      <c r="C83" s="89"/>
      <c r="D83" s="89" t="s">
        <v>54</v>
      </c>
      <c r="E83" s="90"/>
      <c r="F83" s="73">
        <v>8388578</v>
      </c>
      <c r="G83" s="73">
        <v>8388578</v>
      </c>
      <c r="H83" s="52"/>
      <c r="I83" s="13"/>
    </row>
    <row r="84" spans="2:9">
      <c r="B84" s="18"/>
      <c r="C84" s="19"/>
      <c r="D84" s="19" t="s">
        <v>55</v>
      </c>
      <c r="E84" s="19"/>
      <c r="F84" s="54">
        <f>+F82+F83</f>
        <v>12259516</v>
      </c>
      <c r="G84" s="54">
        <f>+G82+G83</f>
        <v>8388578</v>
      </c>
      <c r="H84" s="54"/>
      <c r="I84" s="55"/>
    </row>
    <row r="85" spans="2:9">
      <c r="G85" s="11"/>
    </row>
    <row r="86" spans="2:9">
      <c r="G86" s="11"/>
    </row>
    <row r="87" spans="2:9">
      <c r="G87" s="81"/>
    </row>
  </sheetData>
  <mergeCells count="19">
    <mergeCell ref="D64:E64"/>
    <mergeCell ref="D25:E25"/>
    <mergeCell ref="D28:E28"/>
    <mergeCell ref="C29:E29"/>
    <mergeCell ref="D30:E30"/>
    <mergeCell ref="D34:E34"/>
    <mergeCell ref="D36:E36"/>
    <mergeCell ref="D23:E23"/>
    <mergeCell ref="B2:I2"/>
    <mergeCell ref="B3:I3"/>
    <mergeCell ref="B4:I4"/>
    <mergeCell ref="B5:F5"/>
    <mergeCell ref="B6:E6"/>
    <mergeCell ref="B7:E7"/>
    <mergeCell ref="C8:E8"/>
    <mergeCell ref="D10:E10"/>
    <mergeCell ref="D14:E14"/>
    <mergeCell ref="D18:E18"/>
    <mergeCell ref="D20:E20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94" orientation="portrait" r:id="rId1"/>
  <headerFooter alignWithMargins="0"/>
  <rowBreaks count="1" manualBreakCount="1">
    <brk id="60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財産目録</vt:lpstr>
      <vt:lpstr>貸借対照表</vt:lpstr>
      <vt:lpstr>収支計算書</vt:lpstr>
      <vt:lpstr>注記</vt:lpstr>
      <vt:lpstr>予算書</vt:lpstr>
      <vt:lpstr>財産目録!Print_Area</vt:lpstr>
      <vt:lpstr>収支計算書!Print_Area</vt:lpstr>
      <vt:lpstr>貸借対照表!Print_Area</vt:lpstr>
      <vt:lpstr>予算書!Print_Area</vt:lpstr>
    </vt:vector>
  </TitlesOfParts>
  <Company>杉浦会計事務所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杉浦 正康</dc:creator>
  <cp:lastModifiedBy>FJ-USER</cp:lastModifiedBy>
  <cp:lastPrinted>2015-06-04T06:42:18Z</cp:lastPrinted>
  <dcterms:created xsi:type="dcterms:W3CDTF">2001-04-12T08:00:23Z</dcterms:created>
  <dcterms:modified xsi:type="dcterms:W3CDTF">2015-06-04T06:44:34Z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28041501">
    <vt:lpwstr/>
  </property>
  <property fmtid="{D5CDD505-2E9C-101B-9397-08002B2CF9AE}" pid="11" name="IVID28151801">
    <vt:lpwstr/>
  </property>
  <property fmtid="{D5CDD505-2E9C-101B-9397-08002B2CF9AE}" pid="12" name="IVID392B15F5">
    <vt:lpwstr/>
  </property>
  <property fmtid="{D5CDD505-2E9C-101B-9397-08002B2CF9AE}" pid="13" name="IVID290F16FB">
    <vt:lpwstr/>
  </property>
  <property fmtid="{D5CDD505-2E9C-101B-9397-08002B2CF9AE}" pid="14" name="IVID46515DA">
    <vt:lpwstr/>
  </property>
  <property fmtid="{D5CDD505-2E9C-101B-9397-08002B2CF9AE}" pid="15" name="IVID3909A84D">
    <vt:lpwstr/>
  </property>
  <property fmtid="{D5CDD505-2E9C-101B-9397-08002B2CF9AE}" pid="16" name="IVID20461001">
    <vt:lpwstr/>
  </property>
  <property fmtid="{D5CDD505-2E9C-101B-9397-08002B2CF9AE}" pid="17" name="IVID3E5F12DF">
    <vt:lpwstr/>
  </property>
  <property fmtid="{D5CDD505-2E9C-101B-9397-08002B2CF9AE}" pid="18" name="IVID24140800">
    <vt:lpwstr/>
  </property>
  <property fmtid="{D5CDD505-2E9C-101B-9397-08002B2CF9AE}" pid="19" name="IVID194C07DC">
    <vt:lpwstr/>
  </property>
  <property fmtid="{D5CDD505-2E9C-101B-9397-08002B2CF9AE}" pid="20" name="IVID2209081E">
    <vt:lpwstr/>
  </property>
  <property fmtid="{D5CDD505-2E9C-101B-9397-08002B2CF9AE}" pid="21" name="IVID28041301">
    <vt:lpwstr/>
  </property>
  <property fmtid="{D5CDD505-2E9C-101B-9397-08002B2CF9AE}" pid="22" name="IVID60515C19">
    <vt:lpwstr/>
  </property>
  <property fmtid="{D5CDD505-2E9C-101B-9397-08002B2CF9AE}" pid="23" name="IVID52816DD">
    <vt:lpwstr/>
  </property>
  <property fmtid="{D5CDD505-2E9C-101B-9397-08002B2CF9AE}" pid="24" name="IVID47416F0">
    <vt:lpwstr/>
  </property>
  <property fmtid="{D5CDD505-2E9C-101B-9397-08002B2CF9AE}" pid="25" name="IVID287515DB">
    <vt:lpwstr/>
  </property>
  <property fmtid="{D5CDD505-2E9C-101B-9397-08002B2CF9AE}" pid="26" name="IVID24721B04">
    <vt:lpwstr/>
  </property>
  <property fmtid="{D5CDD505-2E9C-101B-9397-08002B2CF9AE}" pid="27" name="IVID460413F4">
    <vt:lpwstr/>
  </property>
</Properties>
</file>