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G:\仮置き場(デスクトップ)\☆エコファおかや\予算・決算\令和3年度予算\"/>
    </mc:Choice>
  </mc:AlternateContent>
  <xr:revisionPtr revIDLastSave="0" documentId="13_ncr:1_{2FDFE17E-4F2E-4789-B704-4E42FA33A5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経常収入" sheetId="1" r:id="rId1"/>
    <sheet name="経常支出" sheetId="3" r:id="rId2"/>
    <sheet name="支出明細" sheetId="2" r:id="rId3"/>
    <sheet name="Sheet1" sheetId="4" r:id="rId4"/>
    <sheet name="R3収入" sheetId="5" r:id="rId5"/>
    <sheet name="R3支出" sheetId="6" r:id="rId6"/>
    <sheet name="Sheet2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M30" i="3"/>
  <c r="M58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W59" i="3"/>
  <c r="Q56" i="3"/>
  <c r="U53" i="3"/>
  <c r="U59" i="3"/>
  <c r="S53" i="3"/>
  <c r="S59" i="3"/>
  <c r="Q53" i="3"/>
  <c r="Q59" i="3"/>
  <c r="Q52" i="3"/>
  <c r="X37" i="3"/>
  <c r="X53" i="3"/>
  <c r="X59" i="3"/>
  <c r="W37" i="3"/>
  <c r="V37" i="3"/>
  <c r="V53" i="3"/>
  <c r="V59" i="3"/>
  <c r="U37" i="3"/>
  <c r="T37" i="3"/>
  <c r="T53" i="3"/>
  <c r="T59" i="3"/>
  <c r="S37" i="3"/>
  <c r="R37" i="3"/>
  <c r="R53" i="3"/>
  <c r="R59" i="3"/>
  <c r="Q37" i="3"/>
  <c r="D8" i="6"/>
  <c r="D38" i="6"/>
  <c r="D53" i="6"/>
  <c r="D58" i="6"/>
  <c r="D52" i="6"/>
  <c r="D57" i="6"/>
  <c r="O37" i="3"/>
  <c r="E53" i="6"/>
  <c r="E57" i="6"/>
  <c r="E58" i="6"/>
  <c r="O43" i="1"/>
  <c r="O40" i="1"/>
  <c r="O35" i="1"/>
  <c r="O32" i="1"/>
  <c r="O21" i="1"/>
  <c r="O8" i="1"/>
  <c r="K38" i="6"/>
  <c r="J38" i="6"/>
  <c r="I38" i="6"/>
  <c r="H38" i="6"/>
  <c r="G38" i="6"/>
  <c r="E38" i="6"/>
  <c r="L38" i="6"/>
  <c r="F38" i="6"/>
  <c r="F53" i="6"/>
  <c r="G53" i="6"/>
  <c r="H53" i="6"/>
  <c r="I53" i="6"/>
  <c r="J53" i="6"/>
  <c r="L53" i="6"/>
  <c r="N53" i="3"/>
  <c r="N59" i="3"/>
  <c r="D23" i="5"/>
  <c r="D48" i="5"/>
  <c r="D9" i="5"/>
  <c r="Y53" i="7"/>
  <c r="Y40" i="7"/>
  <c r="Y27" i="7"/>
  <c r="Y14" i="7"/>
  <c r="J59" i="3"/>
  <c r="J37" i="3"/>
  <c r="M52" i="3"/>
  <c r="M37" i="3"/>
  <c r="M53" i="3"/>
  <c r="L43" i="1"/>
  <c r="L40" i="1"/>
  <c r="L35" i="1"/>
  <c r="L53" i="3"/>
  <c r="AR7" i="3"/>
  <c r="AR37" i="3"/>
  <c r="AR52" i="3"/>
  <c r="AR57" i="3"/>
  <c r="AT7" i="3"/>
  <c r="AT37" i="3"/>
  <c r="AT52" i="3"/>
  <c r="AT57" i="3"/>
  <c r="AP37" i="3"/>
  <c r="AQ37" i="3"/>
  <c r="AQ52" i="3"/>
  <c r="AQ57" i="3"/>
  <c r="AS37" i="3"/>
  <c r="AS52" i="3"/>
  <c r="AS57" i="3"/>
  <c r="AU37" i="3"/>
  <c r="AU52" i="3"/>
  <c r="AU57" i="3"/>
  <c r="AV37" i="3"/>
  <c r="AW37" i="3"/>
  <c r="AW52" i="3"/>
  <c r="AW57" i="3"/>
  <c r="AP51" i="3"/>
  <c r="AO52" i="3"/>
  <c r="AO55" i="3"/>
  <c r="AO56" i="3"/>
  <c r="AP56" i="3"/>
  <c r="AV57" i="3"/>
  <c r="L32" i="1"/>
  <c r="M21" i="1"/>
  <c r="L8" i="1"/>
  <c r="H8" i="4"/>
  <c r="K52" i="3"/>
  <c r="K53" i="3"/>
  <c r="K58" i="6"/>
  <c r="E52" i="6"/>
  <c r="F58" i="6"/>
  <c r="G58" i="6"/>
  <c r="H58" i="6"/>
  <c r="I58" i="6"/>
  <c r="H7" i="4"/>
  <c r="K6" i="4"/>
  <c r="J6" i="4"/>
  <c r="T6" i="4"/>
  <c r="S6" i="4"/>
  <c r="I6" i="4"/>
  <c r="R6" i="4"/>
  <c r="H6" i="4"/>
  <c r="Q6" i="4"/>
  <c r="D52" i="4"/>
  <c r="D36" i="4"/>
  <c r="D53" i="4"/>
  <c r="D57" i="4"/>
  <c r="M32" i="1"/>
  <c r="M43" i="1"/>
  <c r="M40" i="1"/>
  <c r="M35" i="1"/>
  <c r="M8" i="1"/>
  <c r="K58" i="3"/>
  <c r="K37" i="3"/>
  <c r="J43" i="1"/>
  <c r="J40" i="1"/>
  <c r="J35" i="1"/>
  <c r="J32" i="1"/>
  <c r="J21" i="1"/>
  <c r="J8" i="1"/>
  <c r="X53" i="7"/>
  <c r="Q53" i="7"/>
  <c r="I53" i="7"/>
  <c r="H53" i="7"/>
  <c r="G53" i="7"/>
  <c r="F53" i="7"/>
  <c r="E53" i="7"/>
  <c r="D53" i="7"/>
  <c r="X40" i="7"/>
  <c r="Q40" i="7"/>
  <c r="I40" i="7"/>
  <c r="H40" i="7"/>
  <c r="G40" i="7"/>
  <c r="F40" i="7"/>
  <c r="E40" i="7"/>
  <c r="D40" i="7"/>
  <c r="X27" i="7"/>
  <c r="Q27" i="7"/>
  <c r="I27" i="7"/>
  <c r="H27" i="7"/>
  <c r="G27" i="7"/>
  <c r="F27" i="7"/>
  <c r="E27" i="7"/>
  <c r="D27" i="7"/>
  <c r="X14" i="7"/>
  <c r="Q14" i="7"/>
  <c r="I14" i="7"/>
  <c r="H14" i="7"/>
  <c r="G14" i="7"/>
  <c r="F14" i="7"/>
  <c r="E14" i="7"/>
  <c r="D14" i="7"/>
  <c r="H58" i="3"/>
  <c r="H37" i="3"/>
  <c r="H52" i="3"/>
  <c r="E52" i="3"/>
  <c r="E37" i="3"/>
  <c r="G58" i="3"/>
  <c r="G52" i="3"/>
  <c r="G37" i="3"/>
  <c r="L58" i="6"/>
  <c r="J58" i="6"/>
  <c r="D33" i="5"/>
  <c r="D36" i="5"/>
  <c r="D41" i="5"/>
  <c r="D44" i="5"/>
  <c r="F43" i="1"/>
  <c r="F40" i="1"/>
  <c r="F35" i="1"/>
  <c r="F32" i="1"/>
  <c r="F21" i="1"/>
  <c r="F8" i="1"/>
  <c r="D40" i="1"/>
  <c r="D43" i="1"/>
  <c r="D35" i="1"/>
  <c r="D32" i="1"/>
  <c r="D21" i="1"/>
  <c r="D8" i="1"/>
  <c r="AD58" i="3"/>
  <c r="AD52" i="3"/>
  <c r="AK52" i="3"/>
  <c r="AJ37" i="3"/>
  <c r="AJ53" i="3"/>
  <c r="AJ59" i="3"/>
  <c r="AI37" i="3"/>
  <c r="AI53" i="3"/>
  <c r="AG37" i="3"/>
  <c r="AG53" i="3"/>
  <c r="AG59" i="3"/>
  <c r="AE37" i="3"/>
  <c r="AE53" i="3"/>
  <c r="AE59" i="3"/>
  <c r="AD37" i="3"/>
  <c r="AK36" i="3"/>
  <c r="AK35" i="3"/>
  <c r="AK33" i="3"/>
  <c r="AK31" i="3"/>
  <c r="AK30" i="3"/>
  <c r="AK29" i="3"/>
  <c r="AK28" i="3"/>
  <c r="AK27" i="3"/>
  <c r="AK26" i="3"/>
  <c r="AK24" i="3"/>
  <c r="AK23" i="3"/>
  <c r="AK22" i="3"/>
  <c r="AK21" i="3"/>
  <c r="AK19" i="3"/>
  <c r="AK20" i="3"/>
  <c r="AK18" i="3"/>
  <c r="AK17" i="3"/>
  <c r="AK16" i="3"/>
  <c r="AK14" i="3"/>
  <c r="AK13" i="3"/>
  <c r="AK12" i="3"/>
  <c r="AK10" i="3"/>
  <c r="AK9" i="3"/>
  <c r="AK8" i="3"/>
  <c r="AH7" i="3"/>
  <c r="AH37" i="3"/>
  <c r="AH53" i="3"/>
  <c r="AH59" i="3"/>
  <c r="AF7" i="3"/>
  <c r="AF37" i="3"/>
  <c r="AF53" i="3"/>
  <c r="AF59" i="3"/>
  <c r="H43" i="1"/>
  <c r="H47" i="1"/>
  <c r="H40" i="1"/>
  <c r="H35" i="1"/>
  <c r="H32" i="1"/>
  <c r="H21" i="1"/>
  <c r="H8" i="1"/>
  <c r="I58" i="3"/>
  <c r="I52" i="3"/>
  <c r="I37" i="3"/>
  <c r="K43" i="1"/>
  <c r="K35" i="1"/>
  <c r="K40" i="1"/>
  <c r="K32" i="1"/>
  <c r="K21" i="1"/>
  <c r="K8" i="1"/>
  <c r="K47" i="1"/>
  <c r="E40" i="1"/>
  <c r="I40" i="1"/>
  <c r="N28" i="4"/>
  <c r="N35" i="4"/>
  <c r="N34" i="4"/>
  <c r="N32" i="4"/>
  <c r="N29" i="4"/>
  <c r="N31" i="4"/>
  <c r="N27" i="4"/>
  <c r="N26" i="4"/>
  <c r="N23" i="4"/>
  <c r="N22" i="4"/>
  <c r="N21" i="4"/>
  <c r="N20" i="4"/>
  <c r="N19" i="4"/>
  <c r="N18" i="4"/>
  <c r="N17" i="4"/>
  <c r="N16" i="4"/>
  <c r="N14" i="4"/>
  <c r="N9" i="4"/>
  <c r="N8" i="4"/>
  <c r="N10" i="4"/>
  <c r="N5" i="4"/>
  <c r="N7" i="4"/>
  <c r="N36" i="4"/>
  <c r="N6" i="4"/>
  <c r="M57" i="4"/>
  <c r="K57" i="4"/>
  <c r="J57" i="4"/>
  <c r="I57" i="4"/>
  <c r="H57" i="4"/>
  <c r="C52" i="4"/>
  <c r="C36" i="4"/>
  <c r="C53" i="4"/>
  <c r="C57" i="4"/>
  <c r="C5" i="4"/>
  <c r="U6" i="4"/>
  <c r="V6" i="4"/>
  <c r="I45" i="1"/>
  <c r="I46" i="1"/>
  <c r="I35" i="1"/>
  <c r="I43" i="1"/>
  <c r="I32" i="1"/>
  <c r="I21" i="1"/>
  <c r="D37" i="3"/>
  <c r="F37" i="3"/>
  <c r="G32" i="1"/>
  <c r="G8" i="1"/>
  <c r="G47" i="1"/>
  <c r="G21" i="1"/>
  <c r="F59" i="3"/>
  <c r="D59" i="3"/>
  <c r="D52" i="3"/>
  <c r="C21" i="1"/>
  <c r="C8" i="1"/>
  <c r="E43" i="1"/>
  <c r="E35" i="1"/>
  <c r="E32" i="1"/>
  <c r="E21" i="1"/>
  <c r="E8" i="1"/>
  <c r="C32" i="1"/>
  <c r="M59" i="3"/>
  <c r="L47" i="1"/>
  <c r="L48" i="1"/>
  <c r="AD53" i="3"/>
  <c r="AD59" i="3"/>
  <c r="AP52" i="3"/>
  <c r="G53" i="3"/>
  <c r="G59" i="3"/>
  <c r="H53" i="3"/>
  <c r="H59" i="3"/>
  <c r="AK7" i="3"/>
  <c r="AK37" i="3"/>
  <c r="AO57" i="3"/>
  <c r="I53" i="3"/>
  <c r="I59" i="3"/>
  <c r="E53" i="3"/>
  <c r="K59" i="3"/>
  <c r="AP57" i="3"/>
  <c r="AX52" i="3"/>
  <c r="AK53" i="3"/>
  <c r="AI59" i="3"/>
  <c r="AK59" i="3"/>
  <c r="AX37" i="3"/>
  <c r="AX51" i="3"/>
  <c r="J47" i="1"/>
  <c r="J48" i="1"/>
  <c r="M47" i="1"/>
  <c r="I47" i="1"/>
  <c r="D47" i="1"/>
  <c r="F47" i="1"/>
  <c r="O47" i="1"/>
</calcChain>
</file>

<file path=xl/sharedStrings.xml><?xml version="1.0" encoding="utf-8"?>
<sst xmlns="http://schemas.openxmlformats.org/spreadsheetml/2006/main" count="831" uniqueCount="299">
  <si>
    <t>科目</t>
    <rPh sb="0" eb="2">
      <t>カモク</t>
    </rPh>
    <phoneticPr fontId="1"/>
  </si>
  <si>
    <t>Ⅰ経常収入の部</t>
    <rPh sb="1" eb="3">
      <t>ケイジョウ</t>
    </rPh>
    <rPh sb="3" eb="5">
      <t>シュウニュウ</t>
    </rPh>
    <rPh sb="6" eb="7">
      <t>ブ</t>
    </rPh>
    <phoneticPr fontId="1"/>
  </si>
  <si>
    <t>Ⅰ，会費収入</t>
    <rPh sb="2" eb="4">
      <t>カイヒ</t>
    </rPh>
    <rPh sb="4" eb="6">
      <t>シュウニュウ</t>
    </rPh>
    <phoneticPr fontId="1"/>
  </si>
  <si>
    <t>　　入会金</t>
    <rPh sb="2" eb="5">
      <t>ニュウカイキン</t>
    </rPh>
    <phoneticPr fontId="1"/>
  </si>
  <si>
    <t>２，事業収入</t>
    <rPh sb="2" eb="4">
      <t>ジギョウ</t>
    </rPh>
    <rPh sb="4" eb="6">
      <t>シュウニュウ</t>
    </rPh>
    <phoneticPr fontId="1"/>
  </si>
  <si>
    <t>　　　相談支援</t>
    <rPh sb="3" eb="5">
      <t>ソウダン</t>
    </rPh>
    <rPh sb="5" eb="7">
      <t>シエン</t>
    </rPh>
    <phoneticPr fontId="1"/>
  </si>
  <si>
    <t>　　　短期入所</t>
    <rPh sb="3" eb="5">
      <t>タンキ</t>
    </rPh>
    <rPh sb="5" eb="7">
      <t>ニュウショ</t>
    </rPh>
    <phoneticPr fontId="1"/>
  </si>
  <si>
    <t>３，就労支援事業</t>
    <rPh sb="2" eb="4">
      <t>シュウロウ</t>
    </rPh>
    <rPh sb="4" eb="6">
      <t>シエン</t>
    </rPh>
    <rPh sb="6" eb="8">
      <t>ジギョウ</t>
    </rPh>
    <phoneticPr fontId="1"/>
  </si>
  <si>
    <t>４，寄付金収入</t>
    <rPh sb="2" eb="5">
      <t>キフキン</t>
    </rPh>
    <rPh sb="5" eb="7">
      <t>シュウニュウ</t>
    </rPh>
    <phoneticPr fontId="1"/>
  </si>
  <si>
    <t>　　　寄付金</t>
    <rPh sb="3" eb="6">
      <t>キフキン</t>
    </rPh>
    <phoneticPr fontId="1"/>
  </si>
  <si>
    <t>　　　雑収入</t>
    <rPh sb="3" eb="6">
      <t>ザッシュウニュウ</t>
    </rPh>
    <phoneticPr fontId="1"/>
  </si>
  <si>
    <t>　　　受取利息</t>
    <rPh sb="3" eb="5">
      <t>ウケトリ</t>
    </rPh>
    <rPh sb="5" eb="7">
      <t>リソク</t>
    </rPh>
    <phoneticPr fontId="1"/>
  </si>
  <si>
    <t>予算</t>
    <rPh sb="0" eb="2">
      <t>ヨサン</t>
    </rPh>
    <phoneticPr fontId="1"/>
  </si>
  <si>
    <t>２７年度</t>
    <rPh sb="2" eb="4">
      <t>ネンド</t>
    </rPh>
    <phoneticPr fontId="1"/>
  </si>
  <si>
    <t>２８年度</t>
    <rPh sb="2" eb="4">
      <t>ネンド</t>
    </rPh>
    <phoneticPr fontId="1"/>
  </si>
  <si>
    <t>　生産活動収入</t>
    <rPh sb="1" eb="3">
      <t>セイサン</t>
    </rPh>
    <rPh sb="3" eb="5">
      <t>カツドウ</t>
    </rPh>
    <rPh sb="5" eb="7">
      <t>シュウニュウ</t>
    </rPh>
    <phoneticPr fontId="1"/>
  </si>
  <si>
    <t>陶芸品売上</t>
    <rPh sb="0" eb="3">
      <t>トウゲイヒン</t>
    </rPh>
    <rPh sb="3" eb="5">
      <t>ウリアゲ</t>
    </rPh>
    <phoneticPr fontId="1"/>
  </si>
  <si>
    <t>オリジナル製品・注文品</t>
    <rPh sb="5" eb="7">
      <t>セイヒン</t>
    </rPh>
    <rPh sb="8" eb="11">
      <t>チュウモンヒン</t>
    </rPh>
    <phoneticPr fontId="1"/>
  </si>
  <si>
    <t>合庁・センター</t>
    <rPh sb="0" eb="2">
      <t>ゴウチョウ</t>
    </rPh>
    <phoneticPr fontId="1"/>
  </si>
  <si>
    <t>えいぶる毎週木曜日２～３人</t>
    <rPh sb="4" eb="6">
      <t>マイシュウ</t>
    </rPh>
    <rPh sb="6" eb="9">
      <t>モクヨウビ</t>
    </rPh>
    <rPh sb="12" eb="13">
      <t>ニン</t>
    </rPh>
    <phoneticPr fontId="1"/>
  </si>
  <si>
    <t>アルミ缶・スチール缶</t>
    <rPh sb="3" eb="4">
      <t>カン</t>
    </rPh>
    <rPh sb="9" eb="10">
      <t>カン</t>
    </rPh>
    <phoneticPr fontId="1"/>
  </si>
  <si>
    <t>27年度</t>
    <rPh sb="2" eb="4">
      <t>ネンド</t>
    </rPh>
    <phoneticPr fontId="1"/>
  </si>
  <si>
    <t>Ⅱ経常支出の部</t>
    <rPh sb="1" eb="3">
      <t>ケイジョウ</t>
    </rPh>
    <rPh sb="3" eb="5">
      <t>シシュツ</t>
    </rPh>
    <rPh sb="6" eb="7">
      <t>ブ</t>
    </rPh>
    <phoneticPr fontId="1"/>
  </si>
  <si>
    <t>人件費</t>
    <rPh sb="0" eb="3">
      <t>ジンケンヒ</t>
    </rPh>
    <phoneticPr fontId="1"/>
  </si>
  <si>
    <t>法定福利費</t>
    <rPh sb="0" eb="2">
      <t>ホウテイ</t>
    </rPh>
    <rPh sb="2" eb="5">
      <t>フクリヒ</t>
    </rPh>
    <phoneticPr fontId="1"/>
  </si>
  <si>
    <t>福利厚生費</t>
    <rPh sb="0" eb="2">
      <t>フクリ</t>
    </rPh>
    <rPh sb="2" eb="5">
      <t>コウセイヒ</t>
    </rPh>
    <phoneticPr fontId="1"/>
  </si>
  <si>
    <t>退職金積立金</t>
    <rPh sb="0" eb="3">
      <t>タイショクキン</t>
    </rPh>
    <rPh sb="3" eb="6">
      <t>ツミタテキン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</si>
  <si>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</si>
  <si>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</si>
  <si>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</si>
  <si>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</si>
  <si>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【管理費】</t>
    <rPh sb="1" eb="4">
      <t>カンリヒ</t>
    </rPh>
    <phoneticPr fontId="1"/>
  </si>
  <si>
    <t>その他</t>
    <rPh sb="2" eb="3">
      <t>タ</t>
    </rPh>
    <phoneticPr fontId="1"/>
  </si>
  <si>
    <t>　　　　　　　　予備費</t>
    <rPh sb="8" eb="11">
      <t>ヨビヒ</t>
    </rPh>
    <phoneticPr fontId="1"/>
  </si>
  <si>
    <t>法人</t>
    <rPh sb="0" eb="2">
      <t>ホウジン</t>
    </rPh>
    <phoneticPr fontId="1"/>
  </si>
  <si>
    <t>就労Ｂ型</t>
    <rPh sb="0" eb="2">
      <t>シュウロウ</t>
    </rPh>
    <rPh sb="3" eb="4">
      <t>ガタ</t>
    </rPh>
    <phoneticPr fontId="1"/>
  </si>
  <si>
    <t>生活介護</t>
    <rPh sb="0" eb="2">
      <t>セイカツ</t>
    </rPh>
    <rPh sb="2" eb="4">
      <t>カイゴ</t>
    </rPh>
    <phoneticPr fontId="1"/>
  </si>
  <si>
    <t>相談支援</t>
    <rPh sb="0" eb="2">
      <t>ソウダン</t>
    </rPh>
    <rPh sb="2" eb="4">
      <t>シエン</t>
    </rPh>
    <phoneticPr fontId="1"/>
  </si>
  <si>
    <t>ポムの家</t>
    <rPh sb="3" eb="4">
      <t>イエ</t>
    </rPh>
    <phoneticPr fontId="1"/>
  </si>
  <si>
    <t>委託料</t>
    <rPh sb="0" eb="3">
      <t>イタクリョウ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</si>
  <si>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</si>
  <si>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5">
      <t>コウニュウヒ</t>
    </rPh>
    <phoneticPr fontId="1"/>
  </si>
  <si>
    <t>施設改築費</t>
    <rPh sb="0" eb="2">
      <t>シセツ</t>
    </rPh>
    <rPh sb="2" eb="5">
      <t>カイチクヒ</t>
    </rPh>
    <phoneticPr fontId="1"/>
  </si>
  <si>
    <t>負担金補助</t>
    <rPh sb="0" eb="3">
      <t>フタンキン</t>
    </rPh>
    <rPh sb="3" eb="5">
      <t>ホジョ</t>
    </rPh>
    <phoneticPr fontId="1"/>
  </si>
  <si>
    <t>租税公課</t>
    <rPh sb="0" eb="2">
      <t>ソゼイ</t>
    </rPh>
    <rPh sb="2" eb="4">
      <t>コウカ</t>
    </rPh>
    <phoneticPr fontId="1"/>
  </si>
  <si>
    <t>　人件費</t>
    <rPh sb="1" eb="4">
      <t>ジンケンヒ</t>
    </rPh>
    <phoneticPr fontId="1"/>
  </si>
  <si>
    <t>　諸手当</t>
    <rPh sb="1" eb="4">
      <t>ショテアテ</t>
    </rPh>
    <phoneticPr fontId="1"/>
  </si>
  <si>
    <t>　租税公課</t>
    <rPh sb="1" eb="3">
      <t>ソゼイ</t>
    </rPh>
    <rPh sb="3" eb="5">
      <t>コウカ</t>
    </rPh>
    <phoneticPr fontId="1"/>
  </si>
  <si>
    <t>介護利用者工賃</t>
    <rPh sb="0" eb="2">
      <t>カイゴ</t>
    </rPh>
    <rPh sb="2" eb="5">
      <t>リヨウシャ</t>
    </rPh>
    <rPh sb="5" eb="7">
      <t>コウチン</t>
    </rPh>
    <phoneticPr fontId="1"/>
  </si>
  <si>
    <t>Ｂ型利用者工賃</t>
    <rPh sb="1" eb="2">
      <t>ガタ</t>
    </rPh>
    <rPh sb="2" eb="5">
      <t>リヨウシャ</t>
    </rPh>
    <rPh sb="5" eb="7">
      <t>コウチン</t>
    </rPh>
    <phoneticPr fontId="1"/>
  </si>
  <si>
    <t>事務員１名分</t>
  </si>
  <si>
    <t>　　　　　　小計</t>
    <rPh sb="6" eb="8">
      <t>ショウケイ</t>
    </rPh>
    <phoneticPr fontId="1"/>
  </si>
  <si>
    <t>利用者負担金収入</t>
    <rPh sb="0" eb="3">
      <t>リヨウシャ</t>
    </rPh>
    <rPh sb="3" eb="6">
      <t>フタンキン</t>
    </rPh>
    <rPh sb="6" eb="8">
      <t>シュウニュウ</t>
    </rPh>
    <phoneticPr fontId="1"/>
  </si>
  <si>
    <t>受注作業加工費</t>
    <rPh sb="0" eb="2">
      <t>ジュチュウ</t>
    </rPh>
    <rPh sb="2" eb="4">
      <t>サギョウ</t>
    </rPh>
    <rPh sb="4" eb="7">
      <t>カコウヒ</t>
    </rPh>
    <phoneticPr fontId="1"/>
  </si>
  <si>
    <t>リサイクル品販売費</t>
    <rPh sb="5" eb="6">
      <t>ヒン</t>
    </rPh>
    <rPh sb="6" eb="9">
      <t>ハンバイヒ</t>
    </rPh>
    <phoneticPr fontId="1"/>
  </si>
  <si>
    <t>　　　　　　　小計</t>
    <rPh sb="7" eb="9">
      <t>ショウケイ</t>
    </rPh>
    <phoneticPr fontId="1"/>
  </si>
  <si>
    <t>　前年度繰越金</t>
    <rPh sb="1" eb="4">
      <t>ゼンネンド</t>
    </rPh>
    <rPh sb="4" eb="7">
      <t>クリコシキン</t>
    </rPh>
    <phoneticPr fontId="1"/>
  </si>
  <si>
    <t>　経常収入合計</t>
    <rPh sb="1" eb="3">
      <t>ケイジョウ</t>
    </rPh>
    <rPh sb="3" eb="5">
      <t>シュウニュウ</t>
    </rPh>
    <rPh sb="5" eb="7">
      <t>ゴウケイ</t>
    </rPh>
    <phoneticPr fontId="1"/>
  </si>
  <si>
    <t>自主製品売上</t>
    <rPh sb="0" eb="2">
      <t>ジシュ</t>
    </rPh>
    <rPh sb="2" eb="4">
      <t>セイヒン</t>
    </rPh>
    <rPh sb="4" eb="6">
      <t>ウリアゲ</t>
    </rPh>
    <phoneticPr fontId="1"/>
  </si>
  <si>
    <t>農園芸品売上</t>
    <rPh sb="0" eb="1">
      <t>ノウ</t>
    </rPh>
    <rPh sb="1" eb="4">
      <t>エンゲイヒン</t>
    </rPh>
    <rPh sb="4" eb="6">
      <t>ウリアゲ</t>
    </rPh>
    <phoneticPr fontId="1"/>
  </si>
  <si>
    <t>　給食サービス</t>
    <rPh sb="1" eb="3">
      <t>キュウショク</t>
    </rPh>
    <phoneticPr fontId="1"/>
  </si>
  <si>
    <t>　送迎サービス</t>
    <rPh sb="1" eb="3">
      <t>ソウゲイ</t>
    </rPh>
    <phoneticPr fontId="1"/>
  </si>
  <si>
    <t>　日中一時支援</t>
    <rPh sb="1" eb="3">
      <t>ニッチュウ</t>
    </rPh>
    <rPh sb="3" eb="5">
      <t>イチジ</t>
    </rPh>
    <rPh sb="5" eb="7">
      <t>シエン</t>
    </rPh>
    <phoneticPr fontId="1"/>
  </si>
  <si>
    <t>　共同生活援助</t>
    <rPh sb="1" eb="3">
      <t>キョウドウ</t>
    </rPh>
    <rPh sb="3" eb="5">
      <t>セイカツ</t>
    </rPh>
    <rPh sb="5" eb="7">
      <t>エンジョ</t>
    </rPh>
    <phoneticPr fontId="1"/>
  </si>
  <si>
    <t>　　生活介護</t>
    <rPh sb="2" eb="4">
      <t>セイカツ</t>
    </rPh>
    <rPh sb="4" eb="6">
      <t>カイゴ</t>
    </rPh>
    <phoneticPr fontId="1"/>
  </si>
  <si>
    <t>　就労継続Ｂ型</t>
    <rPh sb="1" eb="3">
      <t>シュウロウ</t>
    </rPh>
    <rPh sb="3" eb="5">
      <t>ケイゾク</t>
    </rPh>
    <rPh sb="6" eb="7">
      <t>ガタ</t>
    </rPh>
    <phoneticPr fontId="1"/>
  </si>
  <si>
    <t>(1)消耗品費</t>
    <rPh sb="3" eb="6">
      <t>ショウモウヒン</t>
    </rPh>
    <rPh sb="6" eb="7">
      <t>ヒ</t>
    </rPh>
    <phoneticPr fontId="1"/>
  </si>
  <si>
    <t>(2)燃料費</t>
    <rPh sb="3" eb="6">
      <t>ネンリョウヒ</t>
    </rPh>
    <phoneticPr fontId="1"/>
  </si>
  <si>
    <t>(3)食料費</t>
    <rPh sb="3" eb="6">
      <t>ショクリョウヒ</t>
    </rPh>
    <phoneticPr fontId="1"/>
  </si>
  <si>
    <t>(4)印刷製本費</t>
    <rPh sb="3" eb="5">
      <t>インサツ</t>
    </rPh>
    <rPh sb="5" eb="7">
      <t>セイホン</t>
    </rPh>
    <rPh sb="7" eb="8">
      <t>ヒ</t>
    </rPh>
    <phoneticPr fontId="1"/>
  </si>
  <si>
    <t>(5)光熱水費</t>
    <rPh sb="3" eb="7">
      <t>コウネツスイヒ</t>
    </rPh>
    <phoneticPr fontId="1"/>
  </si>
  <si>
    <t>(6)修繕費</t>
    <rPh sb="3" eb="6">
      <t>シュウゼンヒ</t>
    </rPh>
    <phoneticPr fontId="1"/>
  </si>
  <si>
    <t>(7)農園芸資材費</t>
    <rPh sb="3" eb="4">
      <t>ノウ</t>
    </rPh>
    <rPh sb="4" eb="6">
      <t>エンゲイ</t>
    </rPh>
    <rPh sb="6" eb="9">
      <t>シザイヒ</t>
    </rPh>
    <phoneticPr fontId="1"/>
  </si>
  <si>
    <t>(8)被服費</t>
    <rPh sb="3" eb="6">
      <t>ヒフクヒ</t>
    </rPh>
    <phoneticPr fontId="1"/>
  </si>
  <si>
    <t>(1)通信運般費</t>
    <rPh sb="3" eb="5">
      <t>ツウシン</t>
    </rPh>
    <rPh sb="5" eb="6">
      <t>ウン</t>
    </rPh>
    <rPh sb="6" eb="7">
      <t>パン</t>
    </rPh>
    <rPh sb="7" eb="8">
      <t>ヒ</t>
    </rPh>
    <phoneticPr fontId="1"/>
  </si>
  <si>
    <t>(2)広告費</t>
    <rPh sb="3" eb="6">
      <t>コウコクヒ</t>
    </rPh>
    <phoneticPr fontId="1"/>
  </si>
  <si>
    <t>(3)手数料</t>
    <rPh sb="3" eb="6">
      <t>テスウリョウ</t>
    </rPh>
    <phoneticPr fontId="1"/>
  </si>
  <si>
    <t>(4)保険料</t>
    <rPh sb="3" eb="6">
      <t>ホケンリョウ</t>
    </rPh>
    <phoneticPr fontId="1"/>
  </si>
  <si>
    <t>事業費合計</t>
    <rPh sb="0" eb="3">
      <t>ジギョウヒ</t>
    </rPh>
    <rPh sb="3" eb="5">
      <t>ゴウケイ</t>
    </rPh>
    <phoneticPr fontId="1"/>
  </si>
  <si>
    <t>消耗品(事務費)</t>
    <rPh sb="0" eb="3">
      <t>ショウモウヒン</t>
    </rPh>
    <rPh sb="4" eb="7">
      <t>ジムヒ</t>
    </rPh>
    <phoneticPr fontId="1"/>
  </si>
  <si>
    <t xml:space="preserve"> 慶弔費</t>
    <rPh sb="1" eb="4">
      <t>ケイチョウヒ</t>
    </rPh>
    <phoneticPr fontId="1"/>
  </si>
  <si>
    <t>消耗品(法人)</t>
    <rPh sb="0" eb="3">
      <t>ショウモウヒン</t>
    </rPh>
    <rPh sb="4" eb="6">
      <t>ホウジン</t>
    </rPh>
    <phoneticPr fontId="1"/>
  </si>
  <si>
    <t>会議費(法人)</t>
    <rPh sb="0" eb="3">
      <t>カイギヒ</t>
    </rPh>
    <rPh sb="4" eb="6">
      <t>ホウジン</t>
    </rPh>
    <phoneticPr fontId="1"/>
  </si>
  <si>
    <t>通信運搬費</t>
    <rPh sb="0" eb="2">
      <t>ツウシン</t>
    </rPh>
    <rPh sb="2" eb="5">
      <t>ウンパンヒ</t>
    </rPh>
    <phoneticPr fontId="1"/>
  </si>
  <si>
    <t>管理費合計</t>
    <rPh sb="0" eb="3">
      <t>カンリヒ</t>
    </rPh>
    <rPh sb="3" eb="5">
      <t>ゴウケイ</t>
    </rPh>
    <phoneticPr fontId="1"/>
  </si>
  <si>
    <t>経常支出合計</t>
    <rPh sb="0" eb="2">
      <t>ケイジョウ</t>
    </rPh>
    <rPh sb="2" eb="4">
      <t>シシュツ</t>
    </rPh>
    <rPh sb="4" eb="6">
      <t>ゴウケイ</t>
    </rPh>
    <phoneticPr fontId="1"/>
  </si>
  <si>
    <t>借入金返済</t>
    <rPh sb="0" eb="1">
      <t>シャク</t>
    </rPh>
    <rPh sb="1" eb="3">
      <t>ニュウキン</t>
    </rPh>
    <rPh sb="3" eb="5">
      <t>ヘンサイ</t>
    </rPh>
    <phoneticPr fontId="1"/>
  </si>
  <si>
    <t>総合計</t>
    <rPh sb="0" eb="3">
      <t>ソウゴウケイ</t>
    </rPh>
    <phoneticPr fontId="1"/>
  </si>
  <si>
    <t>予備費</t>
    <rPh sb="0" eb="3">
      <t>ヨビヒ</t>
    </rPh>
    <phoneticPr fontId="1"/>
  </si>
  <si>
    <t>モップ・ビーズ・新製品・ふきん</t>
    <rPh sb="8" eb="11">
      <t>シンセイヒン</t>
    </rPh>
    <phoneticPr fontId="1"/>
  </si>
  <si>
    <t>TＰＲ・テクロック・信防・杉山・Ｎテック・ＯＳＢ・山二発條・シルクファクトおかや</t>
    <rPh sb="10" eb="11">
      <t>シン</t>
    </rPh>
    <rPh sb="11" eb="12">
      <t>ボウ</t>
    </rPh>
    <rPh sb="13" eb="15">
      <t>スギヤマ</t>
    </rPh>
    <rPh sb="25" eb="27">
      <t>ヤマニ</t>
    </rPh>
    <rPh sb="27" eb="29">
      <t>ハツジョウ</t>
    </rPh>
    <phoneticPr fontId="1"/>
  </si>
  <si>
    <t>２９年度</t>
    <rPh sb="2" eb="4">
      <t>ネンド</t>
    </rPh>
    <phoneticPr fontId="1"/>
  </si>
  <si>
    <t>短期入所タイムケア</t>
    <rPh sb="0" eb="2">
      <t>タンキ</t>
    </rPh>
    <rPh sb="2" eb="4">
      <t>ニュウショ</t>
    </rPh>
    <phoneticPr fontId="1"/>
  </si>
  <si>
    <t>所長案分</t>
    <rPh sb="0" eb="2">
      <t>ショチョウ</t>
    </rPh>
    <rPh sb="2" eb="4">
      <t>アンブン</t>
    </rPh>
    <phoneticPr fontId="1"/>
  </si>
  <si>
    <t>生産活動</t>
    <rPh sb="0" eb="2">
      <t>セイサン</t>
    </rPh>
    <rPh sb="2" eb="4">
      <t>カツドウ</t>
    </rPh>
    <phoneticPr fontId="1"/>
  </si>
  <si>
    <t>　</t>
    <phoneticPr fontId="1"/>
  </si>
  <si>
    <t>　</t>
    <phoneticPr fontId="1"/>
  </si>
  <si>
    <r>
      <t>アルミ缶・スチール缶、</t>
    </r>
    <r>
      <rPr>
        <sz val="11"/>
        <color rgb="FFFF0000"/>
        <rFont val="HGPｺﾞｼｯｸM"/>
        <family val="3"/>
        <charset val="128"/>
      </rPr>
      <t>段ボール新聞紙</t>
    </r>
    <rPh sb="3" eb="4">
      <t>カン</t>
    </rPh>
    <rPh sb="9" eb="10">
      <t>カン</t>
    </rPh>
    <rPh sb="11" eb="12">
      <t>ダン</t>
    </rPh>
    <rPh sb="15" eb="18">
      <t>シンブンシ</t>
    </rPh>
    <phoneticPr fontId="1"/>
  </si>
  <si>
    <r>
      <t>TＰＲ・テクロック・信防・杉山・Ｎテック・ＯＳＢ・山二発條・</t>
    </r>
    <r>
      <rPr>
        <sz val="10"/>
        <color rgb="FFFF0000"/>
        <rFont val="HGPｺﾞｼｯｸM"/>
        <family val="3"/>
        <charset val="128"/>
      </rPr>
      <t>林紙器</t>
    </r>
    <rPh sb="10" eb="11">
      <t>シン</t>
    </rPh>
    <rPh sb="11" eb="12">
      <t>ボウ</t>
    </rPh>
    <rPh sb="13" eb="15">
      <t>スギヤマ</t>
    </rPh>
    <rPh sb="25" eb="27">
      <t>ヤマニ</t>
    </rPh>
    <rPh sb="27" eb="29">
      <t>ハツジョウ</t>
    </rPh>
    <rPh sb="30" eb="31">
      <t>ハヤシ</t>
    </rPh>
    <rPh sb="31" eb="33">
      <t>シキ</t>
    </rPh>
    <phoneticPr fontId="1"/>
  </si>
  <si>
    <t>商品販売</t>
    <rPh sb="0" eb="2">
      <t>ショウヒン</t>
    </rPh>
    <rPh sb="2" eb="4">
      <t>ハンバイ</t>
    </rPh>
    <phoneticPr fontId="1"/>
  </si>
  <si>
    <t>甘酒、トイレットペーパー、市田柿、焼き芋、印刷など</t>
    <rPh sb="0" eb="2">
      <t>アマザケ</t>
    </rPh>
    <rPh sb="13" eb="15">
      <t>イチダ</t>
    </rPh>
    <rPh sb="15" eb="16">
      <t>カキ</t>
    </rPh>
    <rPh sb="17" eb="18">
      <t>ヤ</t>
    </rPh>
    <rPh sb="19" eb="20">
      <t>イモ</t>
    </rPh>
    <rPh sb="21" eb="23">
      <t>インサツ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</si>
  <si>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</si>
  <si>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予算</t>
    <rPh sb="0" eb="2">
      <t>ヨサン</t>
    </rPh>
    <phoneticPr fontId="1"/>
  </si>
  <si>
    <t>30年度</t>
    <rPh sb="2" eb="3">
      <t>ネン</t>
    </rPh>
    <rPh sb="3" eb="4">
      <t>ド</t>
    </rPh>
    <phoneticPr fontId="1"/>
  </si>
  <si>
    <t>B</t>
  </si>
  <si>
    <t>kaigo</t>
  </si>
  <si>
    <t>soudan</t>
  </si>
  <si>
    <t>pom</t>
  </si>
  <si>
    <t>tanki</t>
  </si>
  <si>
    <t>ポムの家利用者水光熱費・食費</t>
    <rPh sb="3" eb="4">
      <t>イエ</t>
    </rPh>
    <rPh sb="4" eb="7">
      <t>リヨウシャ</t>
    </rPh>
    <rPh sb="7" eb="11">
      <t>スイコウネツヒ</t>
    </rPh>
    <rPh sb="12" eb="14">
      <t>ショクヒ</t>
    </rPh>
    <phoneticPr fontId="1"/>
  </si>
  <si>
    <t>昼食お弁当</t>
    <rPh sb="0" eb="2">
      <t>チュウショク</t>
    </rPh>
    <rPh sb="3" eb="5">
      <t>ベントウ</t>
    </rPh>
    <phoneticPr fontId="1"/>
  </si>
  <si>
    <t>所長按分</t>
    <rPh sb="0" eb="2">
      <t>ショチョウ</t>
    </rPh>
    <rPh sb="2" eb="4">
      <t>アンブン</t>
    </rPh>
    <phoneticPr fontId="1"/>
  </si>
  <si>
    <t>(9)販売品仕入</t>
    <rPh sb="3" eb="6">
      <t>ハンバイヒン</t>
    </rPh>
    <rPh sb="6" eb="8">
      <t>シイレ</t>
    </rPh>
    <phoneticPr fontId="1"/>
  </si>
  <si>
    <t>30年度
予算</t>
    <rPh sb="2" eb="3">
      <t>ネン</t>
    </rPh>
    <rPh sb="3" eb="4">
      <t>ド</t>
    </rPh>
    <rPh sb="5" eb="7">
      <t>ヨサン</t>
    </rPh>
    <phoneticPr fontId="1"/>
  </si>
  <si>
    <t>その他合計</t>
    <rPh sb="2" eb="3">
      <t>タ</t>
    </rPh>
    <rPh sb="3" eb="5">
      <t>ゴウケイ</t>
    </rPh>
    <phoneticPr fontId="1"/>
  </si>
  <si>
    <t>(9)販売品仕入</t>
    <rPh sb="3" eb="6">
      <t>ハンバイヒン</t>
    </rPh>
    <rPh sb="6" eb="8">
      <t>シイレ</t>
    </rPh>
    <phoneticPr fontId="1"/>
  </si>
  <si>
    <t>委託清掃費</t>
    <rPh sb="0" eb="2">
      <t>イタク</t>
    </rPh>
    <rPh sb="2" eb="5">
      <t>セイソウヒ</t>
    </rPh>
    <phoneticPr fontId="1"/>
  </si>
  <si>
    <t>喫茶派遣費</t>
    <rPh sb="0" eb="2">
      <t>キッサ</t>
    </rPh>
    <rPh sb="2" eb="5">
      <t>ハケンヒ</t>
    </rPh>
    <phoneticPr fontId="1"/>
  </si>
  <si>
    <t>樋沢農園野菜の売上</t>
    <rPh sb="0" eb="2">
      <t>ヒザワ</t>
    </rPh>
    <rPh sb="2" eb="4">
      <t>ノウエン</t>
    </rPh>
    <rPh sb="4" eb="6">
      <t>ヤサイ</t>
    </rPh>
    <rPh sb="7" eb="9">
      <t>ウリアゲ</t>
    </rPh>
    <phoneticPr fontId="1"/>
  </si>
  <si>
    <t>　　　補助金</t>
    <rPh sb="3" eb="6">
      <t>ホジョキン</t>
    </rPh>
    <phoneticPr fontId="1"/>
  </si>
  <si>
    <t>５，補助金</t>
    <rPh sb="2" eb="5">
      <t>ホジョキン</t>
    </rPh>
    <phoneticPr fontId="1"/>
  </si>
  <si>
    <t>６，雑収入</t>
    <rPh sb="2" eb="5">
      <t>ザッシュウニュウ</t>
    </rPh>
    <phoneticPr fontId="1"/>
  </si>
  <si>
    <t>７，受取利息収入</t>
    <rPh sb="2" eb="4">
      <t>ウケトリ</t>
    </rPh>
    <rPh sb="4" eb="6">
      <t>リソク</t>
    </rPh>
    <rPh sb="6" eb="8">
      <t>シュウニュウ</t>
    </rPh>
    <phoneticPr fontId="1"/>
  </si>
  <si>
    <t>８，繰越金収入</t>
    <rPh sb="2" eb="5">
      <t>クリコシキン</t>
    </rPh>
    <rPh sb="5" eb="7">
      <t>シュウニュウ</t>
    </rPh>
    <phoneticPr fontId="1"/>
  </si>
  <si>
    <t>　　　法人会費</t>
    <rPh sb="3" eb="5">
      <t>ホウジン</t>
    </rPh>
    <rPh sb="5" eb="7">
      <t>カイヒ</t>
    </rPh>
    <phoneticPr fontId="1"/>
  </si>
  <si>
    <t>正会員1000×45人</t>
    <rPh sb="0" eb="3">
      <t>セイカイイン</t>
    </rPh>
    <rPh sb="10" eb="11">
      <t>ニン</t>
    </rPh>
    <phoneticPr fontId="1"/>
  </si>
  <si>
    <t>入会金3000</t>
    <rPh sb="0" eb="3">
      <t>ニュウカイキン</t>
    </rPh>
    <phoneticPr fontId="1"/>
  </si>
  <si>
    <r>
      <t>(</t>
    </r>
    <r>
      <rPr>
        <b/>
        <sz val="10"/>
        <color rgb="FFFF0000"/>
        <rFont val="AR P丸ゴシック体M"/>
        <family val="3"/>
        <charset val="128"/>
      </rPr>
      <t>521</t>
    </r>
    <r>
      <rPr>
        <sz val="10"/>
        <color theme="1"/>
        <rFont val="AR P丸ゴシック体M"/>
        <family val="3"/>
        <charset val="128"/>
      </rPr>
      <t>単位+各種加算）×30人×10.17×２４２日×</t>
    </r>
    <r>
      <rPr>
        <sz val="10"/>
        <color rgb="FFFF0000"/>
        <rFont val="AR P丸ゴシック体M"/>
        <family val="3"/>
        <charset val="128"/>
      </rPr>
      <t>91％</t>
    </r>
    <r>
      <rPr>
        <sz val="10"/>
        <color theme="1"/>
        <rFont val="AR P丸ゴシック体M"/>
        <family val="3"/>
        <charset val="128"/>
      </rPr>
      <t>(出勤率)×１．０１２＋施設外就労(100件×12月）</t>
    </r>
    <rPh sb="4" eb="6">
      <t>タンイ</t>
    </rPh>
    <rPh sb="7" eb="9">
      <t>カクシュ</t>
    </rPh>
    <rPh sb="9" eb="11">
      <t>カサン</t>
    </rPh>
    <rPh sb="15" eb="16">
      <t>ニン</t>
    </rPh>
    <rPh sb="26" eb="27">
      <t>ニチ</t>
    </rPh>
    <rPh sb="32" eb="34">
      <t>シュッキン</t>
    </rPh>
    <rPh sb="34" eb="35">
      <t>リツ</t>
    </rPh>
    <rPh sb="43" eb="45">
      <t>シセツ</t>
    </rPh>
    <rPh sb="45" eb="46">
      <t>ガイ</t>
    </rPh>
    <rPh sb="46" eb="48">
      <t>シュウロウ</t>
    </rPh>
    <rPh sb="52" eb="53">
      <t>ケン</t>
    </rPh>
    <rPh sb="56" eb="57">
      <t>ツキ</t>
    </rPh>
    <phoneticPr fontId="1"/>
  </si>
  <si>
    <t>31年度予算</t>
    <rPh sb="2" eb="4">
      <t>ネンド</t>
    </rPh>
    <rPh sb="4" eb="6">
      <t>ヨサン</t>
    </rPh>
    <phoneticPr fontId="1"/>
  </si>
  <si>
    <t>29年度</t>
    <rPh sb="2" eb="3">
      <t>ネン</t>
    </rPh>
    <rPh sb="3" eb="4">
      <t>ド</t>
    </rPh>
    <phoneticPr fontId="1"/>
  </si>
  <si>
    <t>決算</t>
    <rPh sb="0" eb="2">
      <t>ケッサン</t>
    </rPh>
    <phoneticPr fontId="1"/>
  </si>
  <si>
    <t>モップ・ビーズ・新製品・ふきん（平成29年度は仕入れ販売分算入している）</t>
    <rPh sb="8" eb="11">
      <t>シンセイヒン</t>
    </rPh>
    <rPh sb="16" eb="18">
      <t>ヘイセイ</t>
    </rPh>
    <rPh sb="20" eb="22">
      <t>ネンド</t>
    </rPh>
    <rPh sb="23" eb="25">
      <t>シイ</t>
    </rPh>
    <rPh sb="26" eb="28">
      <t>ハンバイ</t>
    </rPh>
    <rPh sb="28" eb="29">
      <t>ブン</t>
    </rPh>
    <rPh sb="29" eb="31">
      <t>サンニュウ</t>
    </rPh>
    <phoneticPr fontId="1"/>
  </si>
  <si>
    <t>車両更新</t>
    <rPh sb="0" eb="2">
      <t>シャリョウ</t>
    </rPh>
    <rPh sb="2" eb="4">
      <t>コウシン</t>
    </rPh>
    <phoneticPr fontId="1"/>
  </si>
  <si>
    <r>
      <t>テクロック・信防・杉山・(Ｎテック)・ＯＳＢ・山二発條・</t>
    </r>
    <r>
      <rPr>
        <sz val="11"/>
        <color rgb="FFFF0000"/>
        <rFont val="HGPｺﾞｼｯｸM"/>
        <family val="3"/>
        <charset val="128"/>
      </rPr>
      <t>林紙器</t>
    </r>
    <rPh sb="6" eb="7">
      <t>シン</t>
    </rPh>
    <rPh sb="7" eb="8">
      <t>ボウ</t>
    </rPh>
    <rPh sb="9" eb="11">
      <t>スギヤマ</t>
    </rPh>
    <rPh sb="23" eb="25">
      <t>ヤマニ</t>
    </rPh>
    <rPh sb="25" eb="27">
      <t>ハツジョウ</t>
    </rPh>
    <rPh sb="28" eb="29">
      <t>ハヤシ</t>
    </rPh>
    <rPh sb="29" eb="31">
      <t>シキ</t>
    </rPh>
    <phoneticPr fontId="1"/>
  </si>
  <si>
    <t>決算</t>
    <rPh sb="0" eb="2">
      <t>ケッサン</t>
    </rPh>
    <phoneticPr fontId="1"/>
  </si>
  <si>
    <t>27年度決算</t>
    <rPh sb="2" eb="3">
      <t>ネン</t>
    </rPh>
    <rPh sb="3" eb="4">
      <t>ド</t>
    </rPh>
    <rPh sb="4" eb="6">
      <t>ケッサン</t>
    </rPh>
    <phoneticPr fontId="1"/>
  </si>
  <si>
    <t>28年度決算</t>
    <rPh sb="2" eb="3">
      <t>ネン</t>
    </rPh>
    <rPh sb="3" eb="4">
      <t>ド</t>
    </rPh>
    <rPh sb="4" eb="6">
      <t>ケッサン</t>
    </rPh>
    <phoneticPr fontId="1"/>
  </si>
  <si>
    <t>29年度決算</t>
    <rPh sb="2" eb="3">
      <t>ネン</t>
    </rPh>
    <rPh sb="3" eb="4">
      <t>ド</t>
    </rPh>
    <rPh sb="4" eb="6">
      <t>ケッサン</t>
    </rPh>
    <phoneticPr fontId="1"/>
  </si>
  <si>
    <t>30年度決算</t>
    <rPh sb="2" eb="3">
      <t>ネン</t>
    </rPh>
    <rPh sb="3" eb="4">
      <t>ド</t>
    </rPh>
    <rPh sb="4" eb="6">
      <t>ケッサン</t>
    </rPh>
    <phoneticPr fontId="1"/>
  </si>
  <si>
    <t>アルミ缶・スチール缶、段ボール新聞紙</t>
    <rPh sb="3" eb="4">
      <t>カン</t>
    </rPh>
    <rPh sb="9" eb="10">
      <t>カン</t>
    </rPh>
    <rPh sb="11" eb="12">
      <t>ダン</t>
    </rPh>
    <rPh sb="15" eb="18">
      <t>シンブンシ</t>
    </rPh>
    <phoneticPr fontId="1"/>
  </si>
  <si>
    <t>計算式無し</t>
    <rPh sb="0" eb="3">
      <t>ケイサンシキ</t>
    </rPh>
    <rPh sb="3" eb="4">
      <t>ナ</t>
    </rPh>
    <phoneticPr fontId="1"/>
  </si>
  <si>
    <t>事業合計</t>
    <rPh sb="0" eb="2">
      <t>ジギョウ</t>
    </rPh>
    <rPh sb="2" eb="4">
      <t>ゴウケイ</t>
    </rPh>
    <phoneticPr fontId="1"/>
  </si>
  <si>
    <t>寄付金を除くと</t>
    <rPh sb="0" eb="3">
      <t>キフキン</t>
    </rPh>
    <rPh sb="4" eb="5">
      <t>ノゾ</t>
    </rPh>
    <phoneticPr fontId="1"/>
  </si>
  <si>
    <t>３１年度予算</t>
    <rPh sb="2" eb="3">
      <t>ネン</t>
    </rPh>
    <rPh sb="3" eb="4">
      <t>ド</t>
    </rPh>
    <rPh sb="4" eb="6">
      <t>ヨサン</t>
    </rPh>
    <phoneticPr fontId="1"/>
  </si>
  <si>
    <t>決算</t>
    <rPh sb="0" eb="2">
      <t>ケッサン</t>
    </rPh>
    <phoneticPr fontId="1"/>
  </si>
  <si>
    <t>29年度</t>
    <rPh sb="2" eb="3">
      <t>ネン</t>
    </rPh>
    <rPh sb="3" eb="4">
      <t>ド</t>
    </rPh>
    <phoneticPr fontId="1"/>
  </si>
  <si>
    <t>予算</t>
    <rPh sb="0" eb="2">
      <t>ヨサン</t>
    </rPh>
    <phoneticPr fontId="1"/>
  </si>
  <si>
    <t>28年度</t>
    <rPh sb="2" eb="4">
      <t>ネンド</t>
    </rPh>
    <phoneticPr fontId="1"/>
  </si>
  <si>
    <t>28年度</t>
    <rPh sb="2" eb="3">
      <t>ネン</t>
    </rPh>
    <rPh sb="3" eb="4">
      <t>ド</t>
    </rPh>
    <phoneticPr fontId="1"/>
  </si>
  <si>
    <t>27年度</t>
    <rPh sb="2" eb="3">
      <t>ネン</t>
    </rPh>
    <rPh sb="3" eb="4">
      <t>ド</t>
    </rPh>
    <phoneticPr fontId="1"/>
  </si>
  <si>
    <t>固定資産売却損</t>
    <rPh sb="0" eb="2">
      <t>コテイ</t>
    </rPh>
    <rPh sb="2" eb="4">
      <t>シサン</t>
    </rPh>
    <rPh sb="4" eb="6">
      <t>バイキャク</t>
    </rPh>
    <rPh sb="6" eb="7">
      <t>ソン</t>
    </rPh>
    <phoneticPr fontId="1"/>
  </si>
  <si>
    <t>委託料</t>
    <rPh sb="0" eb="3">
      <t>イタクリョウ</t>
    </rPh>
    <phoneticPr fontId="1"/>
  </si>
  <si>
    <t>処遇改善Ⅰ</t>
    <rPh sb="0" eb="2">
      <t>ショグウ</t>
    </rPh>
    <rPh sb="2" eb="4">
      <t>カイゼン</t>
    </rPh>
    <phoneticPr fontId="1"/>
  </si>
  <si>
    <t>30年度</t>
    <rPh sb="2" eb="3">
      <t>ネン</t>
    </rPh>
    <rPh sb="3" eb="4">
      <t>ド</t>
    </rPh>
    <phoneticPr fontId="1"/>
  </si>
  <si>
    <t>31年度</t>
    <rPh sb="2" eb="3">
      <t>ネン</t>
    </rPh>
    <rPh sb="3" eb="4">
      <t>ド</t>
    </rPh>
    <phoneticPr fontId="1"/>
  </si>
  <si>
    <t>29年度</t>
    <rPh sb="2" eb="3">
      <t>ネン</t>
    </rPh>
    <rPh sb="3" eb="4">
      <t>ド</t>
    </rPh>
    <phoneticPr fontId="1"/>
  </si>
  <si>
    <t>27年度予算</t>
    <rPh sb="2" eb="3">
      <t>ネン</t>
    </rPh>
    <rPh sb="3" eb="4">
      <t>ド</t>
    </rPh>
    <rPh sb="4" eb="6">
      <t>ヨサン</t>
    </rPh>
    <phoneticPr fontId="1"/>
  </si>
  <si>
    <t>２８年度予算</t>
    <rPh sb="2" eb="3">
      <t>ネン</t>
    </rPh>
    <rPh sb="3" eb="4">
      <t>ド</t>
    </rPh>
    <rPh sb="4" eb="6">
      <t>ヨサン</t>
    </rPh>
    <phoneticPr fontId="1"/>
  </si>
  <si>
    <t>２９年度予算</t>
    <rPh sb="2" eb="3">
      <t>ネン</t>
    </rPh>
    <rPh sb="3" eb="4">
      <t>ド</t>
    </rPh>
    <rPh sb="4" eb="6">
      <t>ヨサン</t>
    </rPh>
    <phoneticPr fontId="1"/>
  </si>
  <si>
    <t>３０年度予算</t>
    <rPh sb="2" eb="3">
      <t>ネン</t>
    </rPh>
    <rPh sb="3" eb="4">
      <t>ド</t>
    </rPh>
    <rPh sb="4" eb="6">
      <t>ヨサン</t>
    </rPh>
    <phoneticPr fontId="1"/>
  </si>
  <si>
    <t>30年度</t>
    <rPh sb="2" eb="3">
      <t>ネン</t>
    </rPh>
    <rPh sb="3" eb="4">
      <t>ド</t>
    </rPh>
    <phoneticPr fontId="1"/>
  </si>
  <si>
    <t>決算</t>
    <rPh sb="0" eb="2">
      <t>ケッサン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</si>
  <si>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</si>
  <si>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令和2年度　特定非営利活動法人岡谷市手をつなぐ育成会　予算案</t>
    <rPh sb="0" eb="2">
      <t>レイワ</t>
    </rPh>
    <rPh sb="3" eb="5">
      <t>ネンド</t>
    </rPh>
    <rPh sb="6" eb="19">
      <t>トクテイヒエイリカツドウホウジンオカヤシテ</t>
    </rPh>
    <rPh sb="23" eb="26">
      <t>イクセイカイ</t>
    </rPh>
    <rPh sb="27" eb="30">
      <t>ヨサンアン</t>
    </rPh>
    <phoneticPr fontId="1"/>
  </si>
  <si>
    <t>令和2年度積算根拠</t>
    <rPh sb="0" eb="2">
      <t>レイワ</t>
    </rPh>
    <rPh sb="3" eb="5">
      <t>ネンド</t>
    </rPh>
    <rPh sb="5" eb="7">
      <t>セキサン</t>
    </rPh>
    <rPh sb="7" eb="9">
      <t>コンキョ</t>
    </rPh>
    <phoneticPr fontId="1"/>
  </si>
  <si>
    <t>令和2年度</t>
    <rPh sb="0" eb="2">
      <t>レイワ</t>
    </rPh>
    <rPh sb="3" eb="5">
      <t>ネンド</t>
    </rPh>
    <phoneticPr fontId="1"/>
  </si>
  <si>
    <t>予算案</t>
    <rPh sb="0" eb="2">
      <t>ヨサン</t>
    </rPh>
    <rPh sb="2" eb="3">
      <t>アン</t>
    </rPh>
    <phoneticPr fontId="1"/>
  </si>
  <si>
    <t>29年度</t>
    <rPh sb="2" eb="4">
      <t>ネンド</t>
    </rPh>
    <phoneticPr fontId="1"/>
  </si>
  <si>
    <t>令和2年度経常支出</t>
    <rPh sb="0" eb="2">
      <t>レイワ</t>
    </rPh>
    <rPh sb="3" eb="5">
      <t>ネンド</t>
    </rPh>
    <phoneticPr fontId="1"/>
  </si>
  <si>
    <t>2年度予算</t>
    <rPh sb="1" eb="2">
      <t>ネン</t>
    </rPh>
    <rPh sb="2" eb="3">
      <t>ド</t>
    </rPh>
    <rPh sb="3" eb="5">
      <t>ヨサン</t>
    </rPh>
    <phoneticPr fontId="1"/>
  </si>
  <si>
    <t>R2年度予算</t>
    <rPh sb="2" eb="4">
      <t>ネンド</t>
    </rPh>
    <rPh sb="4" eb="6">
      <t>ヨサン</t>
    </rPh>
    <phoneticPr fontId="1"/>
  </si>
  <si>
    <t>赤い羽根共募(市社会福祉協議会)</t>
    <rPh sb="0" eb="1">
      <t>アカ</t>
    </rPh>
    <rPh sb="2" eb="4">
      <t>ハネ</t>
    </rPh>
    <rPh sb="4" eb="6">
      <t>キョウボ</t>
    </rPh>
    <rPh sb="7" eb="8">
      <t>シ</t>
    </rPh>
    <rPh sb="8" eb="10">
      <t>シャカイ</t>
    </rPh>
    <rPh sb="10" eb="12">
      <t>フクシ</t>
    </rPh>
    <rPh sb="12" eb="15">
      <t>キョウギカイ</t>
    </rPh>
    <phoneticPr fontId="1"/>
  </si>
  <si>
    <r>
      <t>1458単位(計画相談支援）</t>
    </r>
    <r>
      <rPr>
        <sz val="10"/>
        <color theme="1"/>
        <rFont val="Calibri"/>
        <family val="3"/>
      </rPr>
      <t>×</t>
    </r>
    <r>
      <rPr>
        <sz val="10"/>
        <color theme="1"/>
        <rFont val="HGPｺﾞｼｯｸM"/>
        <family val="3"/>
        <charset val="128"/>
      </rPr>
      <t>40件・1207単位(継続支援）</t>
    </r>
    <r>
      <rPr>
        <sz val="10"/>
        <color theme="1"/>
        <rFont val="Calibri"/>
        <family val="3"/>
      </rPr>
      <t>×</t>
    </r>
    <r>
      <rPr>
        <sz val="10"/>
        <color theme="1"/>
        <rFont val="HGPｺﾞｼｯｸM"/>
        <family val="3"/>
        <charset val="128"/>
      </rPr>
      <t>100件・（+加算）</t>
    </r>
    <rPh sb="4" eb="6">
      <t>タンイ</t>
    </rPh>
    <rPh sb="7" eb="9">
      <t>ケイカク</t>
    </rPh>
    <rPh sb="9" eb="11">
      <t>ソウダン</t>
    </rPh>
    <rPh sb="11" eb="13">
      <t>シエン</t>
    </rPh>
    <rPh sb="17" eb="18">
      <t>ケン</t>
    </rPh>
    <rPh sb="23" eb="25">
      <t>タンイ</t>
    </rPh>
    <rPh sb="26" eb="28">
      <t>ケイゾク</t>
    </rPh>
    <rPh sb="28" eb="30">
      <t>シエン</t>
    </rPh>
    <rPh sb="35" eb="36">
      <t>ケン</t>
    </rPh>
    <rPh sb="39" eb="41">
      <t>カサン</t>
    </rPh>
    <phoneticPr fontId="1"/>
  </si>
  <si>
    <t>tot</t>
    <phoneticPr fontId="1"/>
  </si>
  <si>
    <t>割合</t>
    <rPh sb="0" eb="2">
      <t>ワリアイ</t>
    </rPh>
    <phoneticPr fontId="1"/>
  </si>
  <si>
    <t xml:space="preserve">生産活動(B) </t>
    <rPh sb="0" eb="2">
      <t>セイサン</t>
    </rPh>
    <rPh sb="2" eb="4">
      <t>カツドウ</t>
    </rPh>
    <phoneticPr fontId="1"/>
  </si>
  <si>
    <t xml:space="preserve">生産活動(生) </t>
    <rPh sb="0" eb="2">
      <t>セイサン</t>
    </rPh>
    <rPh sb="2" eb="4">
      <t>カツドウ</t>
    </rPh>
    <rPh sb="5" eb="6">
      <t>セイ</t>
    </rPh>
    <phoneticPr fontId="1"/>
  </si>
  <si>
    <t>平成31年度(令和元年度)</t>
    <rPh sb="0" eb="2">
      <t>ヘイセイ</t>
    </rPh>
    <rPh sb="4" eb="6">
      <t>ネンド</t>
    </rPh>
    <rPh sb="7" eb="9">
      <t>レイワ</t>
    </rPh>
    <rPh sb="9" eb="10">
      <t>ガン</t>
    </rPh>
    <rPh sb="10" eb="12">
      <t>ネンド</t>
    </rPh>
    <phoneticPr fontId="1"/>
  </si>
  <si>
    <t>決算</t>
    <rPh sb="0" eb="2">
      <t>ケッサン</t>
    </rPh>
    <phoneticPr fontId="1"/>
  </si>
  <si>
    <t>(予算内訳)</t>
    <rPh sb="1" eb="3">
      <t>ヨサン</t>
    </rPh>
    <rPh sb="3" eb="5">
      <t>ウチワケ</t>
    </rPh>
    <phoneticPr fontId="68"/>
  </si>
  <si>
    <t>項目</t>
    <rPh sb="0" eb="2">
      <t>コウモク</t>
    </rPh>
    <phoneticPr fontId="68"/>
  </si>
  <si>
    <t>明　　　細</t>
    <rPh sb="0" eb="1">
      <t>メイ</t>
    </rPh>
    <rPh sb="4" eb="5">
      <t>ホソ</t>
    </rPh>
    <phoneticPr fontId="68"/>
  </si>
  <si>
    <t>人件費</t>
    <rPh sb="0" eb="3">
      <t>ジンケンヒ</t>
    </rPh>
    <phoneticPr fontId="68"/>
  </si>
  <si>
    <t>資格手当増分、定昇分含む</t>
    <rPh sb="0" eb="2">
      <t>シカク</t>
    </rPh>
    <rPh sb="2" eb="4">
      <t>テアテ</t>
    </rPh>
    <rPh sb="4" eb="6">
      <t>ゾウブン</t>
    </rPh>
    <rPh sb="7" eb="9">
      <t>テイショウ</t>
    </rPh>
    <rPh sb="9" eb="10">
      <t>ブン</t>
    </rPh>
    <rPh sb="10" eb="11">
      <t>フク</t>
    </rPh>
    <phoneticPr fontId="68"/>
  </si>
  <si>
    <t>法定福利費</t>
    <rPh sb="0" eb="2">
      <t>ホウテイ</t>
    </rPh>
    <rPh sb="2" eb="5">
      <t>フクリヒ</t>
    </rPh>
    <phoneticPr fontId="68"/>
  </si>
  <si>
    <t>健康保険等負担分</t>
    <rPh sb="0" eb="2">
      <t>ケンコウ</t>
    </rPh>
    <rPh sb="2" eb="4">
      <t>ホケン</t>
    </rPh>
    <rPh sb="4" eb="5">
      <t>トウ</t>
    </rPh>
    <rPh sb="5" eb="8">
      <t>フタンブン</t>
    </rPh>
    <phoneticPr fontId="68"/>
  </si>
  <si>
    <t>福利厚生費</t>
    <rPh sb="0" eb="2">
      <t>フクリ</t>
    </rPh>
    <rPh sb="2" eb="5">
      <t>コウセイヒ</t>
    </rPh>
    <phoneticPr fontId="68"/>
  </si>
  <si>
    <t>職員の健康診断･インフルエンザ予防接種補助金（通所者･職員）忘年会補助</t>
    <rPh sb="0" eb="2">
      <t>ショクイン</t>
    </rPh>
    <rPh sb="3" eb="5">
      <t>ケンコウ</t>
    </rPh>
    <rPh sb="5" eb="7">
      <t>シンダン</t>
    </rPh>
    <rPh sb="15" eb="17">
      <t>ヨボウ</t>
    </rPh>
    <rPh sb="17" eb="19">
      <t>セッシュ</t>
    </rPh>
    <rPh sb="19" eb="22">
      <t>ホジョキン</t>
    </rPh>
    <rPh sb="23" eb="26">
      <t>ツウショシャ</t>
    </rPh>
    <rPh sb="27" eb="29">
      <t>ショクイン</t>
    </rPh>
    <rPh sb="30" eb="33">
      <t>ボウネンカイ</t>
    </rPh>
    <rPh sb="33" eb="35">
      <t>ホジョ</t>
    </rPh>
    <phoneticPr fontId="68"/>
  </si>
  <si>
    <t>退職金積立金</t>
    <rPh sb="0" eb="6">
      <t>タイショクキンツミタテキン</t>
    </rPh>
    <phoneticPr fontId="68"/>
  </si>
  <si>
    <t>15人分(常勤職員と再雇用パート職員）</t>
    <rPh sb="2" eb="3">
      <t>ニン</t>
    </rPh>
    <rPh sb="3" eb="4">
      <t>ブン</t>
    </rPh>
    <rPh sb="5" eb="7">
      <t>ジョウキン</t>
    </rPh>
    <rPh sb="7" eb="9">
      <t>ショクイン</t>
    </rPh>
    <rPh sb="10" eb="13">
      <t>サイコヨウ</t>
    </rPh>
    <rPh sb="16" eb="18">
      <t>ショクイン</t>
    </rPh>
    <phoneticPr fontId="68"/>
  </si>
  <si>
    <t>利用者工賃</t>
    <rPh sb="0" eb="3">
      <t>リヨウシャ</t>
    </rPh>
    <rPh sb="3" eb="5">
      <t>コウチン</t>
    </rPh>
    <phoneticPr fontId="68"/>
  </si>
  <si>
    <t>作業別工賃表に基づいて計算した(生活介護含む）</t>
    <rPh sb="0" eb="3">
      <t>サギョウベツ</t>
    </rPh>
    <rPh sb="3" eb="5">
      <t>コウチン</t>
    </rPh>
    <rPh sb="5" eb="6">
      <t>ヒョウ</t>
    </rPh>
    <rPh sb="7" eb="8">
      <t>モト</t>
    </rPh>
    <rPh sb="11" eb="13">
      <t>ケイサン</t>
    </rPh>
    <rPh sb="16" eb="18">
      <t>セイカツ</t>
    </rPh>
    <rPh sb="18" eb="20">
      <t>カイゴ</t>
    </rPh>
    <rPh sb="20" eb="21">
      <t>フク</t>
    </rPh>
    <phoneticPr fontId="68"/>
  </si>
  <si>
    <t>旅費</t>
    <rPh sb="0" eb="2">
      <t>リョヒ</t>
    </rPh>
    <phoneticPr fontId="68"/>
  </si>
  <si>
    <t>職員研修旅費等</t>
    <rPh sb="0" eb="2">
      <t>ショクイン</t>
    </rPh>
    <rPh sb="2" eb="4">
      <t>ケンシュウ</t>
    </rPh>
    <rPh sb="4" eb="6">
      <t>リョヒ</t>
    </rPh>
    <rPh sb="6" eb="7">
      <t>トウ</t>
    </rPh>
    <phoneticPr fontId="68"/>
  </si>
  <si>
    <t>需用費</t>
    <rPh sb="0" eb="3">
      <t>ジュヨウヒ</t>
    </rPh>
    <phoneticPr fontId="68"/>
  </si>
  <si>
    <t>(1)消耗品費</t>
    <rPh sb="3" eb="6">
      <t>ショウモウヒン</t>
    </rPh>
    <rPh sb="6" eb="7">
      <t>ヒ</t>
    </rPh>
    <phoneticPr fontId="68"/>
  </si>
  <si>
    <t>全事業所消耗品</t>
    <rPh sb="0" eb="3">
      <t>ゼンジギョウ</t>
    </rPh>
    <rPh sb="3" eb="4">
      <t>ショ</t>
    </rPh>
    <rPh sb="4" eb="6">
      <t>ショウモウ</t>
    </rPh>
    <rPh sb="6" eb="7">
      <t>ヒン</t>
    </rPh>
    <phoneticPr fontId="68"/>
  </si>
  <si>
    <t>(2)燃料費</t>
    <rPh sb="3" eb="6">
      <t>ネンリョウヒ</t>
    </rPh>
    <phoneticPr fontId="68"/>
  </si>
  <si>
    <t>自動車、農機具の燃料、灯油</t>
    <rPh sb="0" eb="3">
      <t>ジドウシャ</t>
    </rPh>
    <rPh sb="4" eb="7">
      <t>ノウキグ</t>
    </rPh>
    <rPh sb="8" eb="10">
      <t>ネンリョウ</t>
    </rPh>
    <rPh sb="11" eb="13">
      <t>トウユ</t>
    </rPh>
    <phoneticPr fontId="68"/>
  </si>
  <si>
    <t>(3)食料費</t>
    <rPh sb="3" eb="6">
      <t>ショクリョウヒ</t>
    </rPh>
    <phoneticPr fontId="68"/>
  </si>
  <si>
    <t>昼食給食費・行事食・茶菓子等</t>
    <rPh sb="0" eb="2">
      <t>チュウショク</t>
    </rPh>
    <rPh sb="2" eb="4">
      <t>キュウショク</t>
    </rPh>
    <rPh sb="4" eb="5">
      <t>ヒ</t>
    </rPh>
    <rPh sb="6" eb="8">
      <t>ギョウジ</t>
    </rPh>
    <rPh sb="8" eb="9">
      <t>ショク</t>
    </rPh>
    <rPh sb="10" eb="13">
      <t>チャガシ</t>
    </rPh>
    <rPh sb="13" eb="14">
      <t>トウ</t>
    </rPh>
    <phoneticPr fontId="68"/>
  </si>
  <si>
    <t>(4)印刷製本費</t>
    <rPh sb="3" eb="5">
      <t>インサツ</t>
    </rPh>
    <rPh sb="5" eb="7">
      <t>セイホン</t>
    </rPh>
    <rPh sb="7" eb="8">
      <t>ヒ</t>
    </rPh>
    <phoneticPr fontId="68"/>
  </si>
  <si>
    <t>コピー機リース代等</t>
    <rPh sb="3" eb="4">
      <t>キ</t>
    </rPh>
    <rPh sb="7" eb="8">
      <t>ダイ</t>
    </rPh>
    <rPh sb="8" eb="9">
      <t>トウ</t>
    </rPh>
    <phoneticPr fontId="68"/>
  </si>
  <si>
    <t>(5)光熱水費</t>
    <rPh sb="3" eb="7">
      <t>コウネツスイヒ</t>
    </rPh>
    <phoneticPr fontId="68"/>
  </si>
  <si>
    <t>本棟･介護棟･ポムの家・農場水光熱</t>
    <rPh sb="0" eb="2">
      <t>ホントウ</t>
    </rPh>
    <rPh sb="3" eb="5">
      <t>カイゴ</t>
    </rPh>
    <rPh sb="5" eb="6">
      <t>トウ</t>
    </rPh>
    <rPh sb="10" eb="11">
      <t>イエ</t>
    </rPh>
    <rPh sb="12" eb="14">
      <t>ノウジョウ</t>
    </rPh>
    <rPh sb="14" eb="17">
      <t>スイコウネツ</t>
    </rPh>
    <phoneticPr fontId="68"/>
  </si>
  <si>
    <t>(6)修繕費</t>
    <rPh sb="3" eb="6">
      <t>シュウゼンヒ</t>
    </rPh>
    <phoneticPr fontId="68"/>
  </si>
  <si>
    <t>車の車検、修理費、タイヤ等</t>
    <rPh sb="0" eb="1">
      <t>クルマ</t>
    </rPh>
    <rPh sb="2" eb="4">
      <t>シャケン</t>
    </rPh>
    <rPh sb="5" eb="8">
      <t>シュウリヒ</t>
    </rPh>
    <rPh sb="12" eb="13">
      <t>トウ</t>
    </rPh>
    <phoneticPr fontId="68"/>
  </si>
  <si>
    <t>(7)農園芸資材費</t>
    <rPh sb="3" eb="4">
      <t>ノウ</t>
    </rPh>
    <rPh sb="4" eb="6">
      <t>エンゲイ</t>
    </rPh>
    <rPh sb="6" eb="8">
      <t>シザイ</t>
    </rPh>
    <rPh sb="8" eb="9">
      <t>ヒ</t>
    </rPh>
    <phoneticPr fontId="68"/>
  </si>
  <si>
    <t>農業に関係する資材や苗などの購入</t>
    <rPh sb="0" eb="2">
      <t>ノウギョウ</t>
    </rPh>
    <rPh sb="3" eb="5">
      <t>カンケイ</t>
    </rPh>
    <rPh sb="7" eb="9">
      <t>シザイ</t>
    </rPh>
    <rPh sb="10" eb="11">
      <t>ナエ</t>
    </rPh>
    <rPh sb="14" eb="16">
      <t>コウニュウ</t>
    </rPh>
    <phoneticPr fontId="68"/>
  </si>
  <si>
    <t>(8)被服費</t>
    <rPh sb="3" eb="6">
      <t>ヒフクヒ</t>
    </rPh>
    <phoneticPr fontId="68"/>
  </si>
  <si>
    <t>新規職員、新規利用者等の作業着</t>
    <rPh sb="0" eb="2">
      <t>シンキ</t>
    </rPh>
    <rPh sb="2" eb="4">
      <t>ショクイン</t>
    </rPh>
    <rPh sb="5" eb="7">
      <t>シンキ</t>
    </rPh>
    <rPh sb="7" eb="10">
      <t>リヨウシャ</t>
    </rPh>
    <rPh sb="10" eb="11">
      <t>トウ</t>
    </rPh>
    <rPh sb="12" eb="15">
      <t>サギョウギ</t>
    </rPh>
    <phoneticPr fontId="68"/>
  </si>
  <si>
    <t>(9)販売品仕入</t>
    <rPh sb="3" eb="5">
      <t>ハンバイ</t>
    </rPh>
    <rPh sb="5" eb="6">
      <t>ヒン</t>
    </rPh>
    <rPh sb="6" eb="8">
      <t>シイレ</t>
    </rPh>
    <phoneticPr fontId="68"/>
  </si>
  <si>
    <t>甘酒、トイレットペーパー、サツマイモ、他材料などの仕入れ。外注作業の支払いなど</t>
    <rPh sb="0" eb="2">
      <t>アマザケ</t>
    </rPh>
    <rPh sb="19" eb="20">
      <t>ホカ</t>
    </rPh>
    <rPh sb="20" eb="22">
      <t>ザイリョウ</t>
    </rPh>
    <rPh sb="25" eb="27">
      <t>シイ</t>
    </rPh>
    <rPh sb="29" eb="31">
      <t>ガイチュウ</t>
    </rPh>
    <rPh sb="31" eb="33">
      <t>サギョウ</t>
    </rPh>
    <rPh sb="34" eb="36">
      <t>シハラ</t>
    </rPh>
    <phoneticPr fontId="68"/>
  </si>
  <si>
    <t>役務費</t>
    <rPh sb="0" eb="3">
      <t>エキムヒ</t>
    </rPh>
    <phoneticPr fontId="68"/>
  </si>
  <si>
    <t>(1)通信運搬費</t>
    <rPh sb="3" eb="5">
      <t>ツウシン</t>
    </rPh>
    <rPh sb="5" eb="8">
      <t>ウンパンヒ</t>
    </rPh>
    <phoneticPr fontId="68"/>
  </si>
  <si>
    <t>ｌｃｖTV・インターネット・NHK・電話</t>
    <rPh sb="18" eb="20">
      <t>デンワ</t>
    </rPh>
    <phoneticPr fontId="68"/>
  </si>
  <si>
    <t>(2)広告料</t>
    <rPh sb="3" eb="6">
      <t>コウコクリョウ</t>
    </rPh>
    <phoneticPr fontId="68"/>
  </si>
  <si>
    <t>職員募集広告・販売促進広告</t>
    <rPh sb="0" eb="2">
      <t>ショクイン</t>
    </rPh>
    <rPh sb="2" eb="4">
      <t>ボシュウ</t>
    </rPh>
    <rPh sb="4" eb="6">
      <t>コウコク</t>
    </rPh>
    <rPh sb="7" eb="9">
      <t>ハンバイ</t>
    </rPh>
    <rPh sb="9" eb="11">
      <t>ソクシン</t>
    </rPh>
    <rPh sb="11" eb="13">
      <t>コウコク</t>
    </rPh>
    <phoneticPr fontId="68"/>
  </si>
  <si>
    <t>(3)手数料</t>
    <rPh sb="3" eb="5">
      <t>テスウ</t>
    </rPh>
    <rPh sb="5" eb="6">
      <t>リョウ</t>
    </rPh>
    <phoneticPr fontId="68"/>
  </si>
  <si>
    <t>振り込み手数料等実績から按分してある</t>
    <rPh sb="0" eb="1">
      <t>フ</t>
    </rPh>
    <rPh sb="2" eb="3">
      <t>コ</t>
    </rPh>
    <rPh sb="4" eb="7">
      <t>テスウリョウ</t>
    </rPh>
    <rPh sb="7" eb="8">
      <t>トウ</t>
    </rPh>
    <rPh sb="8" eb="10">
      <t>ジッセキ</t>
    </rPh>
    <rPh sb="12" eb="14">
      <t>アンブン</t>
    </rPh>
    <phoneticPr fontId="68"/>
  </si>
  <si>
    <t>(4)保険料</t>
    <rPh sb="3" eb="6">
      <t>ホケンリョウ</t>
    </rPh>
    <phoneticPr fontId="68"/>
  </si>
  <si>
    <t>自動車任意保険料、本棟･介護棟・ポムの家の火災保険料、等。</t>
    <rPh sb="0" eb="3">
      <t>ジドウシャ</t>
    </rPh>
    <rPh sb="3" eb="5">
      <t>ニンイ</t>
    </rPh>
    <rPh sb="5" eb="8">
      <t>ホケンリョウ</t>
    </rPh>
    <rPh sb="9" eb="11">
      <t>ホントウ</t>
    </rPh>
    <rPh sb="12" eb="14">
      <t>カイゴ</t>
    </rPh>
    <rPh sb="14" eb="15">
      <t>トウ</t>
    </rPh>
    <rPh sb="19" eb="20">
      <t>イエ</t>
    </rPh>
    <rPh sb="21" eb="23">
      <t>カサイ</t>
    </rPh>
    <rPh sb="23" eb="26">
      <t>ホケンリョウ</t>
    </rPh>
    <rPh sb="27" eb="28">
      <t>トウ</t>
    </rPh>
    <phoneticPr fontId="68"/>
  </si>
  <si>
    <t>使用料及び賃借料</t>
    <rPh sb="0" eb="3">
      <t>シヨウリョウ</t>
    </rPh>
    <rPh sb="3" eb="4">
      <t>オヨ</t>
    </rPh>
    <rPh sb="5" eb="8">
      <t>チンシャクリョウ</t>
    </rPh>
    <phoneticPr fontId="68"/>
  </si>
  <si>
    <t>駐車場代金、ポムの家借地代、行事におけるバス代など</t>
    <rPh sb="9" eb="10">
      <t>イエ</t>
    </rPh>
    <rPh sb="10" eb="13">
      <t>シャクチダイ</t>
    </rPh>
    <rPh sb="14" eb="16">
      <t>ギョウジ</t>
    </rPh>
    <rPh sb="22" eb="23">
      <t>ダイ</t>
    </rPh>
    <phoneticPr fontId="68"/>
  </si>
  <si>
    <t>車両更新</t>
    <rPh sb="0" eb="2">
      <t>シャリョウ</t>
    </rPh>
    <rPh sb="2" eb="4">
      <t>コウシン</t>
    </rPh>
    <phoneticPr fontId="68"/>
  </si>
  <si>
    <t>備品購入費</t>
    <rPh sb="0" eb="2">
      <t>ビヒン</t>
    </rPh>
    <rPh sb="2" eb="5">
      <t>コウニュウヒ</t>
    </rPh>
    <phoneticPr fontId="68"/>
  </si>
  <si>
    <t>施設改築費</t>
    <rPh sb="0" eb="2">
      <t>シセツ</t>
    </rPh>
    <rPh sb="2" eb="5">
      <t>カイチクヒ</t>
    </rPh>
    <phoneticPr fontId="68"/>
  </si>
  <si>
    <t>負担金補助</t>
    <rPh sb="0" eb="3">
      <t>フタンキン</t>
    </rPh>
    <rPh sb="3" eb="5">
      <t>ホジョ</t>
    </rPh>
    <phoneticPr fontId="68"/>
  </si>
  <si>
    <t>研修会参加費、市社協会費、県知障協・セルプセンター会費。</t>
    <rPh sb="0" eb="3">
      <t>ケンシュウカイ</t>
    </rPh>
    <rPh sb="3" eb="6">
      <t>サンカヒ</t>
    </rPh>
    <rPh sb="7" eb="10">
      <t>シシャキョウ</t>
    </rPh>
    <rPh sb="10" eb="12">
      <t>カイヒ</t>
    </rPh>
    <rPh sb="13" eb="14">
      <t>ケン</t>
    </rPh>
    <rPh sb="14" eb="15">
      <t>チ</t>
    </rPh>
    <rPh sb="15" eb="16">
      <t>ショウ</t>
    </rPh>
    <rPh sb="16" eb="17">
      <t>キョウ</t>
    </rPh>
    <rPh sb="25" eb="27">
      <t>カイヒ</t>
    </rPh>
    <phoneticPr fontId="68"/>
  </si>
  <si>
    <t>租税公課</t>
    <rPh sb="0" eb="2">
      <t>ソゼイ</t>
    </rPh>
    <rPh sb="2" eb="4">
      <t>コウカ</t>
    </rPh>
    <phoneticPr fontId="68"/>
  </si>
  <si>
    <t>法人税</t>
    <rPh sb="0" eb="3">
      <t>ホウジンゼイ</t>
    </rPh>
    <phoneticPr fontId="68"/>
  </si>
  <si>
    <t>【管理費】</t>
    <rPh sb="1" eb="4">
      <t>カンリヒ</t>
    </rPh>
    <phoneticPr fontId="68"/>
  </si>
  <si>
    <t>事務員１名分</t>
    <rPh sb="0" eb="3">
      <t>ジムイン</t>
    </rPh>
    <rPh sb="4" eb="6">
      <t>メイブン</t>
    </rPh>
    <phoneticPr fontId="68"/>
  </si>
  <si>
    <t>諸手当</t>
    <rPh sb="0" eb="3">
      <t>ショテアテ</t>
    </rPh>
    <phoneticPr fontId="68"/>
  </si>
  <si>
    <t>退職金積立金</t>
    <rPh sb="0" eb="3">
      <t>タイショクキン</t>
    </rPh>
    <rPh sb="3" eb="6">
      <t>ツミタテキン</t>
    </rPh>
    <phoneticPr fontId="68"/>
  </si>
  <si>
    <t>賃金</t>
    <rPh sb="0" eb="2">
      <t>チンギン</t>
    </rPh>
    <phoneticPr fontId="68"/>
  </si>
  <si>
    <t>嘱託医委託料</t>
    <rPh sb="0" eb="3">
      <t>ショクタクイ</t>
    </rPh>
    <rPh sb="3" eb="6">
      <t>イタクリョウ</t>
    </rPh>
    <phoneticPr fontId="68"/>
  </si>
  <si>
    <t>委託料</t>
    <rPh sb="0" eb="3">
      <t>イタクリョウ</t>
    </rPh>
    <phoneticPr fontId="68"/>
  </si>
  <si>
    <t>会計事務所・労務士事務所</t>
    <rPh sb="0" eb="2">
      <t>カイケイ</t>
    </rPh>
    <rPh sb="2" eb="5">
      <t>ジムショ</t>
    </rPh>
    <rPh sb="6" eb="9">
      <t>ロウムシ</t>
    </rPh>
    <rPh sb="9" eb="11">
      <t>ジム</t>
    </rPh>
    <rPh sb="11" eb="12">
      <t>ショ</t>
    </rPh>
    <phoneticPr fontId="68"/>
  </si>
  <si>
    <t>消耗品(事務)</t>
    <rPh sb="0" eb="3">
      <t>ショウモウヒン</t>
    </rPh>
    <rPh sb="4" eb="6">
      <t>ジム</t>
    </rPh>
    <phoneticPr fontId="68"/>
  </si>
  <si>
    <t>慶弔費</t>
    <rPh sb="0" eb="3">
      <t>ケイチョウヒ</t>
    </rPh>
    <phoneticPr fontId="68"/>
  </si>
  <si>
    <t>法人県民税、市民税</t>
    <rPh sb="0" eb="2">
      <t>ホウジン</t>
    </rPh>
    <rPh sb="2" eb="5">
      <t>ケンミンゼイ</t>
    </rPh>
    <rPh sb="6" eb="9">
      <t>シミンゼイ</t>
    </rPh>
    <phoneticPr fontId="68"/>
  </si>
  <si>
    <t>消耗品(法人)</t>
    <rPh sb="0" eb="3">
      <t>ショウモウヒン</t>
    </rPh>
    <rPh sb="4" eb="6">
      <t>ホウジン</t>
    </rPh>
    <phoneticPr fontId="68"/>
  </si>
  <si>
    <t>会議費(法人)</t>
    <rPh sb="0" eb="3">
      <t>カイギヒ</t>
    </rPh>
    <rPh sb="4" eb="6">
      <t>ホウジン</t>
    </rPh>
    <phoneticPr fontId="68"/>
  </si>
  <si>
    <t>理事会会場費</t>
    <rPh sb="0" eb="3">
      <t>リジカイ</t>
    </rPh>
    <rPh sb="3" eb="5">
      <t>カイジョウ</t>
    </rPh>
    <rPh sb="5" eb="6">
      <t>ヒ</t>
    </rPh>
    <phoneticPr fontId="68"/>
  </si>
  <si>
    <t>通信運搬費(法人)</t>
    <rPh sb="0" eb="2">
      <t>ツウシン</t>
    </rPh>
    <rPh sb="2" eb="5">
      <t>ウンパンヒ</t>
    </rPh>
    <rPh sb="6" eb="8">
      <t>ホウジン</t>
    </rPh>
    <phoneticPr fontId="68"/>
  </si>
  <si>
    <t>理事会通知郵送料</t>
    <rPh sb="0" eb="3">
      <t>リジカイ</t>
    </rPh>
    <rPh sb="3" eb="5">
      <t>ツウチ</t>
    </rPh>
    <rPh sb="5" eb="8">
      <t>ユウソウリョウ</t>
    </rPh>
    <phoneticPr fontId="68"/>
  </si>
  <si>
    <t>特定処遇改善加算Ⅰ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</si>
  <si>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樋沢農園ほか畑、野菜の売上</t>
    <rPh sb="0" eb="2">
      <t>ヒザワ</t>
    </rPh>
    <rPh sb="2" eb="4">
      <t>ノウエン</t>
    </rPh>
    <rPh sb="6" eb="7">
      <t>ハタケ</t>
    </rPh>
    <rPh sb="8" eb="10">
      <t>ヤサイ</t>
    </rPh>
    <rPh sb="11" eb="13">
      <t>ウリアゲ</t>
    </rPh>
    <phoneticPr fontId="1"/>
  </si>
  <si>
    <t>市役所・合庁・センター</t>
    <rPh sb="0" eb="3">
      <t>シヤクショ</t>
    </rPh>
    <rPh sb="4" eb="6">
      <t>ゴウチョウ</t>
    </rPh>
    <phoneticPr fontId="1"/>
  </si>
  <si>
    <t>甘酒、トイレットペーパー、長いも、焼き芋、印刷など</t>
    <rPh sb="0" eb="2">
      <t>アマザケ</t>
    </rPh>
    <rPh sb="13" eb="14">
      <t>ナガ</t>
    </rPh>
    <rPh sb="17" eb="18">
      <t>ヤ</t>
    </rPh>
    <rPh sb="19" eb="20">
      <t>イモ</t>
    </rPh>
    <rPh sb="21" eb="23">
      <t>インサツ</t>
    </rPh>
    <phoneticPr fontId="1"/>
  </si>
  <si>
    <t>理事会会場費･交通費</t>
    <rPh sb="0" eb="3">
      <t>リジカイ</t>
    </rPh>
    <rPh sb="3" eb="6">
      <t>カイジョウヒ</t>
    </rPh>
    <rPh sb="7" eb="10">
      <t>コウツウヒ</t>
    </rPh>
    <phoneticPr fontId="68"/>
  </si>
  <si>
    <t>R1決算</t>
    <rPh sb="2" eb="4">
      <t>ケッサン</t>
    </rPh>
    <phoneticPr fontId="1"/>
  </si>
  <si>
    <t>31年度</t>
    <rPh sb="2" eb="4">
      <t>ネンド</t>
    </rPh>
    <phoneticPr fontId="1"/>
  </si>
  <si>
    <t>令和1</t>
    <rPh sb="0" eb="2">
      <t>レイワ</t>
    </rPh>
    <phoneticPr fontId="1"/>
  </si>
  <si>
    <t>決算</t>
    <rPh sb="0" eb="2">
      <t>ケッサン</t>
    </rPh>
    <phoneticPr fontId="1"/>
  </si>
  <si>
    <t>(9)販売品仕入(生産活動経費)</t>
    <rPh sb="3" eb="6">
      <t>ハンバイヒン</t>
    </rPh>
    <rPh sb="6" eb="8">
      <t>シイレ</t>
    </rPh>
    <rPh sb="9" eb="11">
      <t>セイサン</t>
    </rPh>
    <rPh sb="11" eb="13">
      <t>カツドウ</t>
    </rPh>
    <rPh sb="13" eb="15">
      <t>ケイヒ</t>
    </rPh>
    <phoneticPr fontId="1"/>
  </si>
  <si>
    <t>5名それぞれに各種加算×365日×93％(利用率)×１．７４％(処遇改善加算Ⅱ)</t>
    <rPh sb="1" eb="2">
      <t>メイ</t>
    </rPh>
    <rPh sb="7" eb="9">
      <t>カクシュ</t>
    </rPh>
    <rPh sb="9" eb="11">
      <t>カサン</t>
    </rPh>
    <rPh sb="15" eb="16">
      <t>ニチ</t>
    </rPh>
    <rPh sb="21" eb="24">
      <t>リヨウリツ</t>
    </rPh>
    <rPh sb="32" eb="34">
      <t>ショグウ</t>
    </rPh>
    <rPh sb="34" eb="36">
      <t>カイゼン</t>
    </rPh>
    <rPh sb="36" eb="38">
      <t>カサン</t>
    </rPh>
    <phoneticPr fontId="1"/>
  </si>
  <si>
    <t>１０月以降特定改善</t>
    <rPh sb="2" eb="3">
      <t>ガツ</t>
    </rPh>
    <rPh sb="3" eb="5">
      <t>イコウ</t>
    </rPh>
    <rPh sb="5" eb="7">
      <t>トクテイ</t>
    </rPh>
    <rPh sb="7" eb="9">
      <t>カイゼン</t>
    </rPh>
    <phoneticPr fontId="1"/>
  </si>
  <si>
    <t>令和1年度決算</t>
    <rPh sb="0" eb="2">
      <t>レイワ</t>
    </rPh>
    <rPh sb="3" eb="4">
      <t>ネン</t>
    </rPh>
    <rPh sb="4" eb="5">
      <t>ド</t>
    </rPh>
    <rPh sb="5" eb="7">
      <t>ケッサン</t>
    </rPh>
    <phoneticPr fontId="1"/>
  </si>
  <si>
    <t>令和3年度経常収入</t>
    <rPh sb="0" eb="2">
      <t>レイワ</t>
    </rPh>
    <rPh sb="3" eb="5">
      <t>ネンド</t>
    </rPh>
    <rPh sb="5" eb="7">
      <t>ケイジョウ</t>
    </rPh>
    <rPh sb="7" eb="9">
      <t>シュウニュウ</t>
    </rPh>
    <phoneticPr fontId="1"/>
  </si>
  <si>
    <t>令和3年度</t>
    <rPh sb="0" eb="2">
      <t>レイワ</t>
    </rPh>
    <rPh sb="3" eb="5">
      <t>ネンド</t>
    </rPh>
    <phoneticPr fontId="1"/>
  </si>
  <si>
    <t>R3積算根拠</t>
    <rPh sb="2" eb="4">
      <t>セキサン</t>
    </rPh>
    <rPh sb="4" eb="6">
      <t>コンキョ</t>
    </rPh>
    <phoneticPr fontId="1"/>
  </si>
  <si>
    <t>令和3年度経常支出</t>
    <rPh sb="0" eb="2">
      <t>レイワ</t>
    </rPh>
    <rPh sb="3" eb="5">
      <t>ネンド</t>
    </rPh>
    <phoneticPr fontId="1"/>
  </si>
  <si>
    <t>R3年度予算</t>
    <rPh sb="2" eb="4">
      <t>ネンド</t>
    </rPh>
    <rPh sb="4" eb="6">
      <t>ヨサン</t>
    </rPh>
    <phoneticPr fontId="1"/>
  </si>
  <si>
    <t>3年度予算</t>
    <rPh sb="1" eb="2">
      <t>ネン</t>
    </rPh>
    <rPh sb="2" eb="3">
      <t>ド</t>
    </rPh>
    <rPh sb="3" eb="5">
      <t>ヨサン</t>
    </rPh>
    <phoneticPr fontId="1"/>
  </si>
  <si>
    <t>（＋特定処遇改善加算1.4％）</t>
    <rPh sb="2" eb="10">
      <t>トクテイショグウカイゼンカサン</t>
    </rPh>
    <phoneticPr fontId="1"/>
  </si>
  <si>
    <r>
      <t>(</t>
    </r>
    <r>
      <rPr>
        <b/>
        <sz val="11"/>
        <rFont val="HGPｺﾞｼｯｸM"/>
        <family val="3"/>
        <charset val="128"/>
      </rPr>
      <t>292</t>
    </r>
    <r>
      <rPr>
        <sz val="11"/>
        <rFont val="HGPｺﾞｼｯｸM"/>
        <family val="3"/>
        <charset val="128"/>
      </rPr>
      <t>単位1名・</t>
    </r>
    <r>
      <rPr>
        <b/>
        <sz val="11"/>
        <rFont val="HGPｺﾞｼｯｸM"/>
        <family val="3"/>
        <charset val="128"/>
      </rPr>
      <t>381</t>
    </r>
    <r>
      <rPr>
        <sz val="11"/>
        <rFont val="HGPｺﾞｼｯｸM"/>
        <family val="3"/>
        <charset val="128"/>
      </rPr>
      <t>単位3名・</t>
    </r>
    <r>
      <rPr>
        <b/>
        <sz val="11"/>
        <color rgb="FFFF0000"/>
        <rFont val="HGPｺﾞｼｯｸM"/>
        <family val="3"/>
        <charset val="128"/>
      </rPr>
      <t>467</t>
    </r>
    <r>
      <rPr>
        <sz val="11"/>
        <color rgb="FFFF0000"/>
        <rFont val="HGPｺﾞｼｯｸM"/>
        <family val="3"/>
        <charset val="128"/>
      </rPr>
      <t>単位1名</t>
    </r>
    <r>
      <rPr>
        <sz val="11"/>
        <rFont val="HGPｺﾞｼｯｸM"/>
        <family val="3"/>
        <charset val="128"/>
      </rPr>
      <t>　計5名）</t>
    </r>
    <rPh sb="4" eb="6">
      <t>タンイ</t>
    </rPh>
    <rPh sb="7" eb="8">
      <t>メイ</t>
    </rPh>
    <rPh sb="12" eb="14">
      <t>タンイ</t>
    </rPh>
    <rPh sb="15" eb="16">
      <t>メイ</t>
    </rPh>
    <rPh sb="20" eb="22">
      <t>タンイ</t>
    </rPh>
    <rPh sb="23" eb="24">
      <t>メイ</t>
    </rPh>
    <rPh sb="25" eb="26">
      <t>ケイ</t>
    </rPh>
    <rPh sb="27" eb="28">
      <t>メイ</t>
    </rPh>
    <phoneticPr fontId="1"/>
  </si>
  <si>
    <t>市役所・合庁・センター・小井川区民会館</t>
    <rPh sb="0" eb="3">
      <t>シヤクショ</t>
    </rPh>
    <rPh sb="4" eb="6">
      <t>ゴウチョウ</t>
    </rPh>
    <rPh sb="12" eb="19">
      <t>オイカワクミンカイカン</t>
    </rPh>
    <phoneticPr fontId="1"/>
  </si>
  <si>
    <r>
      <t>正会員1000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41人</t>
    </r>
    <rPh sb="0" eb="3">
      <t>セイカイイン</t>
    </rPh>
    <rPh sb="10" eb="11">
      <t>ニン</t>
    </rPh>
    <phoneticPr fontId="1"/>
  </si>
  <si>
    <t>PC・アルミ缶・スチール缶、段ボール新聞紙</t>
    <rPh sb="6" eb="7">
      <t>カン</t>
    </rPh>
    <rPh sb="12" eb="13">
      <t>カン</t>
    </rPh>
    <rPh sb="14" eb="15">
      <t>ダン</t>
    </rPh>
    <rPh sb="18" eb="21">
      <t>シンブンシ</t>
    </rPh>
    <phoneticPr fontId="1"/>
  </si>
  <si>
    <t>トイレットペーパー、市田柿、長いも、印刷など</t>
    <rPh sb="10" eb="12">
      <t>イチダ</t>
    </rPh>
    <rPh sb="12" eb="13">
      <t>カキ</t>
    </rPh>
    <rPh sb="14" eb="15">
      <t>ナガ</t>
    </rPh>
    <rPh sb="18" eb="20">
      <t>インサツ</t>
    </rPh>
    <phoneticPr fontId="1"/>
  </si>
  <si>
    <t>樋沢農園野菜の売上、焼き芋、</t>
    <rPh sb="0" eb="2">
      <t>ヒザワ</t>
    </rPh>
    <rPh sb="2" eb="4">
      <t>ノウエン</t>
    </rPh>
    <rPh sb="4" eb="6">
      <t>ヤサイ</t>
    </rPh>
    <rPh sb="7" eb="9">
      <t>ウリアゲ</t>
    </rPh>
    <phoneticPr fontId="1"/>
  </si>
  <si>
    <t>短期入所
タイムケア</t>
    <rPh sb="0" eb="2">
      <t>タンキ</t>
    </rPh>
    <rPh sb="2" eb="4">
      <t>ニュウショ</t>
    </rPh>
    <phoneticPr fontId="1"/>
  </si>
  <si>
    <t>テクロック・信防・杉山・ＯＳＢ・山二発條・泰交精器（施設外）・林紙器（施設外）サンサンワイナリ</t>
    <rPh sb="6" eb="7">
      <t>シン</t>
    </rPh>
    <rPh sb="7" eb="8">
      <t>ボウ</t>
    </rPh>
    <rPh sb="9" eb="11">
      <t>スギヤマ</t>
    </rPh>
    <rPh sb="16" eb="18">
      <t>ヤマニ</t>
    </rPh>
    <rPh sb="18" eb="20">
      <t>ハツジョウ</t>
    </rPh>
    <rPh sb="21" eb="23">
      <t>タイコウ</t>
    </rPh>
    <rPh sb="23" eb="25">
      <t>セイキ</t>
    </rPh>
    <rPh sb="26" eb="28">
      <t>シセツ</t>
    </rPh>
    <rPh sb="28" eb="29">
      <t>ガイ</t>
    </rPh>
    <rPh sb="31" eb="32">
      <t>ハヤシ</t>
    </rPh>
    <rPh sb="32" eb="34">
      <t>シキ</t>
    </rPh>
    <rPh sb="35" eb="37">
      <t>シセツ</t>
    </rPh>
    <rPh sb="37" eb="38">
      <t>ガイ</t>
    </rPh>
    <phoneticPr fontId="1"/>
  </si>
  <si>
    <r>
      <t>(</t>
    </r>
    <r>
      <rPr>
        <b/>
        <sz val="11"/>
        <color rgb="FFFF0000"/>
        <rFont val="HGPｺﾞｼｯｸM"/>
        <family val="3"/>
        <charset val="128"/>
      </rPr>
      <t>525</t>
    </r>
    <r>
      <rPr>
        <sz val="11"/>
        <color rgb="FFFF0000"/>
        <rFont val="HGPｺﾞｼｯｸM"/>
        <family val="3"/>
        <charset val="128"/>
      </rPr>
      <t>単位</t>
    </r>
    <r>
      <rPr>
        <sz val="11"/>
        <rFont val="HGPｺﾞｼｯｸM"/>
        <family val="3"/>
        <charset val="128"/>
      </rPr>
      <t>+各種加算）=645単位</t>
    </r>
    <r>
      <rPr>
        <sz val="11"/>
        <rFont val="Calibri"/>
        <family val="3"/>
      </rPr>
      <t>×29</t>
    </r>
    <r>
      <rPr>
        <sz val="11"/>
        <rFont val="HGPｺﾞｼｯｸM"/>
        <family val="3"/>
        <charset val="128"/>
      </rPr>
      <t>人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10円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242日</t>
    </r>
    <r>
      <rPr>
        <sz val="11"/>
        <rFont val="Calibri"/>
        <family val="3"/>
      </rPr>
      <t>×89</t>
    </r>
    <r>
      <rPr>
        <sz val="11"/>
        <rFont val="HGPｺﾞｼｯｸM"/>
        <family val="3"/>
        <charset val="128"/>
      </rPr>
      <t>％(出勤率)（＋処遇改善加算5.4％)</t>
    </r>
    <rPh sb="4" eb="6">
      <t>タンイ</t>
    </rPh>
    <rPh sb="7" eb="9">
      <t>カクシュ</t>
    </rPh>
    <rPh sb="9" eb="11">
      <t>カサン</t>
    </rPh>
    <rPh sb="16" eb="18">
      <t>タンイ</t>
    </rPh>
    <rPh sb="21" eb="22">
      <t>ニン</t>
    </rPh>
    <rPh sb="25" eb="26">
      <t>エン</t>
    </rPh>
    <rPh sb="30" eb="31">
      <t>ニチ</t>
    </rPh>
    <rPh sb="36" eb="38">
      <t>シュッキン</t>
    </rPh>
    <rPh sb="38" eb="39">
      <t>リツ</t>
    </rPh>
    <rPh sb="42" eb="44">
      <t>ショグウ</t>
    </rPh>
    <rPh sb="44" eb="46">
      <t>カイゼン</t>
    </rPh>
    <rPh sb="46" eb="48">
      <t>カサン</t>
    </rPh>
    <phoneticPr fontId="1"/>
  </si>
  <si>
    <r>
      <t>（</t>
    </r>
    <r>
      <rPr>
        <sz val="11"/>
        <color rgb="FFFF0000"/>
        <rFont val="HGPｺﾞｼｯｸM"/>
        <family val="3"/>
        <charset val="128"/>
      </rPr>
      <t>▼</t>
    </r>
    <r>
      <rPr>
        <sz val="11"/>
        <rFont val="HGPｺﾞｼｯｸM"/>
        <family val="3"/>
        <charset val="128"/>
      </rPr>
      <t>施設外就労(150件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12月）100単位）（＋特定処遇改善加算1.7％）</t>
    </r>
    <rPh sb="20" eb="22">
      <t>タンイ</t>
    </rPh>
    <phoneticPr fontId="1"/>
  </si>
  <si>
    <r>
      <t>(</t>
    </r>
    <r>
      <rPr>
        <b/>
        <sz val="11"/>
        <rFont val="HGPｺﾞｼｯｸM"/>
        <family val="3"/>
        <charset val="128"/>
      </rPr>
      <t>853</t>
    </r>
    <r>
      <rPr>
        <sz val="11"/>
        <rFont val="HGPｺﾞｼｯｸM"/>
        <family val="3"/>
        <charset val="128"/>
      </rPr>
      <t>単位</t>
    </r>
    <r>
      <rPr>
        <sz val="11"/>
        <rFont val="Calibri"/>
        <family val="3"/>
      </rPr>
      <t>×</t>
    </r>
    <r>
      <rPr>
        <sz val="11"/>
        <color rgb="FFFF0000"/>
        <rFont val="HGPｺﾞｼｯｸM"/>
        <family val="3"/>
        <charset val="128"/>
      </rPr>
      <t>4名に+</t>
    </r>
    <r>
      <rPr>
        <b/>
        <sz val="11"/>
        <color rgb="FFFF0000"/>
        <rFont val="HGPｺﾞｼｯｸM"/>
        <family val="3"/>
        <charset val="128"/>
      </rPr>
      <t>1147</t>
    </r>
    <r>
      <rPr>
        <sz val="11"/>
        <color rgb="FFFF0000"/>
        <rFont val="HGPｺﾞｼｯｸM"/>
        <family val="3"/>
        <charset val="128"/>
      </rPr>
      <t>単位</t>
    </r>
    <r>
      <rPr>
        <sz val="11"/>
        <color rgb="FFFF0000"/>
        <rFont val="Calibri"/>
        <family val="3"/>
      </rPr>
      <t>×</t>
    </r>
    <r>
      <rPr>
        <sz val="11"/>
        <color rgb="FFFF0000"/>
        <rFont val="HGPｺﾞｼｯｸM"/>
        <family val="3"/>
      </rPr>
      <t>1</t>
    </r>
    <r>
      <rPr>
        <sz val="11"/>
        <color rgb="FFFF0000"/>
        <rFont val="HGPｺﾞｼｯｸM"/>
        <family val="3"/>
        <charset val="128"/>
      </rPr>
      <t>名</t>
    </r>
    <r>
      <rPr>
        <sz val="11"/>
        <rFont val="HGPｺﾞｼｯｸM"/>
        <family val="3"/>
        <charset val="128"/>
      </rPr>
      <t>各種加算)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242日</t>
    </r>
    <r>
      <rPr>
        <sz val="11"/>
        <rFont val="Calibri"/>
        <family val="3"/>
      </rPr>
      <t>×</t>
    </r>
    <r>
      <rPr>
        <sz val="11"/>
        <rFont val="HGPｺﾞｼｯｸM"/>
        <family val="2"/>
      </rPr>
      <t>90</t>
    </r>
    <r>
      <rPr>
        <sz val="11"/>
        <rFont val="HGPｺﾞｼｯｸM"/>
        <family val="3"/>
        <charset val="128"/>
      </rPr>
      <t>％(出勤率）(＋処遇改善加算4．4％)</t>
    </r>
    <rPh sb="4" eb="6">
      <t>タンイ</t>
    </rPh>
    <rPh sb="8" eb="9">
      <t>メイ</t>
    </rPh>
    <rPh sb="15" eb="17">
      <t>タンイ</t>
    </rPh>
    <rPh sb="19" eb="20">
      <t>メイ</t>
    </rPh>
    <rPh sb="20" eb="22">
      <t>カクシュ</t>
    </rPh>
    <rPh sb="22" eb="24">
      <t>カサン</t>
    </rPh>
    <rPh sb="29" eb="30">
      <t>ニチ</t>
    </rPh>
    <rPh sb="35" eb="38">
      <t>シュッキンリツ</t>
    </rPh>
    <rPh sb="41" eb="43">
      <t>ショグウ</t>
    </rPh>
    <rPh sb="43" eb="45">
      <t>カイゼン</t>
    </rPh>
    <rPh sb="45" eb="47">
      <t>カサン</t>
    </rPh>
    <phoneticPr fontId="1"/>
  </si>
  <si>
    <r>
      <t>5名それぞれに各種加算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365日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93％(利用率)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8.6％(処遇改善加算Ⅰ）＋特定加算Ⅱ</t>
    </r>
    <rPh sb="1" eb="2">
      <t>メイ</t>
    </rPh>
    <rPh sb="7" eb="9">
      <t>カクシュ</t>
    </rPh>
    <rPh sb="9" eb="11">
      <t>カサン</t>
    </rPh>
    <rPh sb="15" eb="16">
      <t>ニチ</t>
    </rPh>
    <rPh sb="21" eb="24">
      <t>リヨウリツ</t>
    </rPh>
    <rPh sb="31" eb="33">
      <t>ショグウ</t>
    </rPh>
    <rPh sb="33" eb="35">
      <t>カイゼン</t>
    </rPh>
    <rPh sb="35" eb="37">
      <t>カサン</t>
    </rPh>
    <rPh sb="40" eb="44">
      <t>トクテイカサン</t>
    </rPh>
    <phoneticPr fontId="1"/>
  </si>
  <si>
    <r>
      <t>1522単位(計画相談支援）</t>
    </r>
    <r>
      <rPr>
        <sz val="10"/>
        <rFont val="Calibri"/>
        <family val="3"/>
      </rPr>
      <t>×</t>
    </r>
    <r>
      <rPr>
        <sz val="10"/>
        <rFont val="HGPｺﾞｼｯｸM"/>
        <family val="3"/>
        <charset val="128"/>
      </rPr>
      <t>40件・1260単位(継続支援）</t>
    </r>
    <r>
      <rPr>
        <sz val="10"/>
        <rFont val="Calibri"/>
        <family val="3"/>
      </rPr>
      <t>×</t>
    </r>
    <r>
      <rPr>
        <sz val="10"/>
        <rFont val="HGPｺﾞｼｯｸM"/>
        <family val="3"/>
        <charset val="128"/>
      </rPr>
      <t>100件・（+加算）</t>
    </r>
    <rPh sb="4" eb="6">
      <t>タンイ</t>
    </rPh>
    <rPh sb="7" eb="9">
      <t>ケイカク</t>
    </rPh>
    <rPh sb="9" eb="11">
      <t>ソウダン</t>
    </rPh>
    <rPh sb="11" eb="13">
      <t>シエン</t>
    </rPh>
    <rPh sb="17" eb="18">
      <t>ケン</t>
    </rPh>
    <rPh sb="23" eb="25">
      <t>タンイ</t>
    </rPh>
    <rPh sb="26" eb="28">
      <t>ケイゾク</t>
    </rPh>
    <rPh sb="28" eb="30">
      <t>シエン</t>
    </rPh>
    <rPh sb="35" eb="36">
      <t>ケン</t>
    </rPh>
    <rPh sb="39" eb="41">
      <t>カサン</t>
    </rPh>
    <phoneticPr fontId="1"/>
  </si>
  <si>
    <t>令和3年度年度支出の部　明細</t>
    <rPh sb="0" eb="2">
      <t>レイワ</t>
    </rPh>
    <rPh sb="3" eb="5">
      <t>ネンド</t>
    </rPh>
    <rPh sb="5" eb="7">
      <t>ネンド</t>
    </rPh>
    <rPh sb="7" eb="9">
      <t>シシュツ</t>
    </rPh>
    <rPh sb="10" eb="11">
      <t>ブ</t>
    </rPh>
    <rPh sb="12" eb="14">
      <t>メイサイ</t>
    </rPh>
    <phoneticPr fontId="68"/>
  </si>
  <si>
    <t>新規採用者・常勤転換分含む</t>
    <rPh sb="0" eb="2">
      <t>シンキ</t>
    </rPh>
    <rPh sb="2" eb="4">
      <t>サイヨウ</t>
    </rPh>
    <rPh sb="4" eb="5">
      <t>シャ</t>
    </rPh>
    <rPh sb="6" eb="8">
      <t>ジョウキン</t>
    </rPh>
    <rPh sb="8" eb="10">
      <t>テンカン</t>
    </rPh>
    <rPh sb="10" eb="11">
      <t>ブン</t>
    </rPh>
    <rPh sb="11" eb="12">
      <t>フク</t>
    </rPh>
    <phoneticPr fontId="68"/>
  </si>
  <si>
    <t>セレナが壊れた場合の対応</t>
    <rPh sb="4" eb="5">
      <t>コワ</t>
    </rPh>
    <rPh sb="7" eb="9">
      <t>バアイ</t>
    </rPh>
    <rPh sb="10" eb="12">
      <t>タイオウ</t>
    </rPh>
    <phoneticPr fontId="1"/>
  </si>
  <si>
    <t>事務所金庫の購入含む</t>
    <rPh sb="0" eb="3">
      <t>ジムショ</t>
    </rPh>
    <rPh sb="3" eb="5">
      <t>キンコ</t>
    </rPh>
    <rPh sb="6" eb="8">
      <t>コウニュウ</t>
    </rPh>
    <rPh sb="8" eb="9">
      <t>フク</t>
    </rPh>
    <phoneticPr fontId="68"/>
  </si>
  <si>
    <t>3年度予算</t>
    <rPh sb="1" eb="3">
      <t>ネンド</t>
    </rPh>
    <rPh sb="3" eb="5">
      <t>ヨサン</t>
    </rPh>
    <phoneticPr fontId="1"/>
  </si>
  <si>
    <t>令和3年度</t>
    <rPh sb="0" eb="2">
      <t>レイワ</t>
    </rPh>
    <rPh sb="3" eb="5">
      <t>ネンド</t>
    </rPh>
    <phoneticPr fontId="1"/>
  </si>
  <si>
    <t>予算案</t>
    <rPh sb="0" eb="3">
      <t>ヨサンアン</t>
    </rPh>
    <phoneticPr fontId="1"/>
  </si>
  <si>
    <r>
      <t>(</t>
    </r>
    <r>
      <rPr>
        <b/>
        <sz val="10"/>
        <color rgb="FFFF0000"/>
        <rFont val="HGPｺﾞｼｯｸM"/>
        <family val="3"/>
        <charset val="128"/>
      </rPr>
      <t>854</t>
    </r>
    <r>
      <rPr>
        <sz val="10"/>
        <rFont val="HGPｺﾞｼｯｸM"/>
        <family val="3"/>
        <charset val="128"/>
      </rPr>
      <t>単位=</t>
    </r>
    <r>
      <rPr>
        <sz val="10"/>
        <color rgb="FFFF0000"/>
        <rFont val="HGPｺﾞｼｯｸM"/>
        <family val="3"/>
        <charset val="128"/>
      </rPr>
      <t>6名</t>
    </r>
    <r>
      <rPr>
        <sz val="10"/>
        <rFont val="HGPｺﾞｼｯｸM"/>
        <family val="3"/>
        <charset val="128"/>
      </rPr>
      <t>に+各種加算)</t>
    </r>
    <r>
      <rPr>
        <sz val="10"/>
        <rFont val="Calibri"/>
        <family val="3"/>
      </rPr>
      <t>×</t>
    </r>
    <r>
      <rPr>
        <sz val="10"/>
        <rFont val="HGPｺﾞｼｯｸM"/>
        <family val="3"/>
        <charset val="128"/>
      </rPr>
      <t>２４１日</t>
    </r>
    <r>
      <rPr>
        <sz val="10"/>
        <rFont val="Calibri"/>
        <family val="3"/>
      </rPr>
      <t>×</t>
    </r>
    <r>
      <rPr>
        <sz val="10"/>
        <rFont val="HGPｺﾞｼｯｸM"/>
        <family val="3"/>
        <charset val="128"/>
      </rPr>
      <t>90％(出勤率）</t>
    </r>
    <r>
      <rPr>
        <sz val="10"/>
        <rFont val="Calibri"/>
        <family val="3"/>
      </rPr>
      <t>×</t>
    </r>
    <r>
      <rPr>
        <sz val="10"/>
        <rFont val="HGPｺﾞｼｯｸM"/>
        <family val="3"/>
        <charset val="128"/>
      </rPr>
      <t>1.42%(処遇改善加算)</t>
    </r>
    <r>
      <rPr>
        <sz val="10"/>
        <rFont val="Calibri"/>
        <family val="3"/>
      </rPr>
      <t>×</t>
    </r>
    <r>
      <rPr>
        <sz val="10"/>
        <rFont val="HGPｺﾞｼｯｸM"/>
        <family val="3"/>
        <charset val="128"/>
      </rPr>
      <t>1.017</t>
    </r>
    <rPh sb="4" eb="6">
      <t>タンイ</t>
    </rPh>
    <rPh sb="8" eb="9">
      <t>メイ</t>
    </rPh>
    <rPh sb="11" eb="13">
      <t>カクシュ</t>
    </rPh>
    <rPh sb="13" eb="15">
      <t>カサン</t>
    </rPh>
    <rPh sb="20" eb="21">
      <t>ニチ</t>
    </rPh>
    <rPh sb="26" eb="29">
      <t>シュッキンリツ</t>
    </rPh>
    <rPh sb="37" eb="39">
      <t>ショグウ</t>
    </rPh>
    <rPh sb="39" eb="41">
      <t>カイゼン</t>
    </rPh>
    <rPh sb="41" eb="43">
      <t>カサン</t>
    </rPh>
    <phoneticPr fontId="1"/>
  </si>
  <si>
    <r>
      <t>(</t>
    </r>
    <r>
      <rPr>
        <b/>
        <sz val="10"/>
        <color rgb="FFFF0000"/>
        <rFont val="AR P丸ゴシック体M"/>
        <family val="3"/>
        <charset val="128"/>
      </rPr>
      <t>292</t>
    </r>
    <r>
      <rPr>
        <sz val="10"/>
        <color theme="1"/>
        <rFont val="AR P丸ゴシック体M"/>
        <family val="3"/>
        <charset val="128"/>
      </rPr>
      <t>単位2名・</t>
    </r>
    <r>
      <rPr>
        <b/>
        <sz val="10"/>
        <color rgb="FFFF0000"/>
        <rFont val="AR P丸ゴシック体M"/>
        <family val="3"/>
        <charset val="128"/>
      </rPr>
      <t>381</t>
    </r>
    <r>
      <rPr>
        <sz val="10"/>
        <color theme="1"/>
        <rFont val="AR P丸ゴシック体M"/>
        <family val="3"/>
        <charset val="128"/>
      </rPr>
      <t>単位3名　計5名</t>
    </r>
    <rPh sb="4" eb="6">
      <t>タンイ</t>
    </rPh>
    <rPh sb="7" eb="8">
      <t>メイ</t>
    </rPh>
    <rPh sb="12" eb="14">
      <t>タンイ</t>
    </rPh>
    <rPh sb="15" eb="16">
      <t>メイ</t>
    </rPh>
    <rPh sb="17" eb="18">
      <t>ケイ</t>
    </rPh>
    <rPh sb="19" eb="20">
      <t>メイ</t>
    </rPh>
    <phoneticPr fontId="1"/>
  </si>
  <si>
    <r>
      <t>テクロック・信防・杉山・(Ｎテック)・ＯＳＢ・山二発條・</t>
    </r>
    <r>
      <rPr>
        <sz val="10"/>
        <color rgb="FFFF0000"/>
        <rFont val="HGPｺﾞｼｯｸM"/>
        <family val="3"/>
        <charset val="128"/>
      </rPr>
      <t>泰交精器</t>
    </r>
    <rPh sb="6" eb="7">
      <t>シン</t>
    </rPh>
    <rPh sb="7" eb="8">
      <t>ボウ</t>
    </rPh>
    <rPh sb="9" eb="11">
      <t>スギヤマ</t>
    </rPh>
    <rPh sb="23" eb="25">
      <t>ヤマニ</t>
    </rPh>
    <rPh sb="25" eb="27">
      <t>ハツジョウ</t>
    </rPh>
    <rPh sb="28" eb="30">
      <t>タイコウ</t>
    </rPh>
    <rPh sb="30" eb="32">
      <t>セイキ</t>
    </rPh>
    <phoneticPr fontId="1"/>
  </si>
  <si>
    <r>
      <t>(</t>
    </r>
    <r>
      <rPr>
        <b/>
        <sz val="11"/>
        <color rgb="FFFF0000"/>
        <rFont val="HGPｺﾞｼｯｸM"/>
        <family val="3"/>
        <charset val="128"/>
      </rPr>
      <t>525</t>
    </r>
    <r>
      <rPr>
        <sz val="11"/>
        <color rgb="FFFF0000"/>
        <rFont val="HGPｺﾞｼｯｸM"/>
        <family val="3"/>
        <charset val="128"/>
      </rPr>
      <t>単位</t>
    </r>
    <r>
      <rPr>
        <sz val="11"/>
        <rFont val="HGPｺﾞｼｯｸM"/>
        <family val="3"/>
        <charset val="128"/>
      </rPr>
      <t>+各種加算）=645単位</t>
    </r>
    <r>
      <rPr>
        <sz val="11"/>
        <rFont val="Calibri"/>
        <family val="3"/>
      </rPr>
      <t>×29</t>
    </r>
    <r>
      <rPr>
        <sz val="11"/>
        <rFont val="HGPｺﾞｼｯｸM"/>
        <family val="3"/>
        <charset val="128"/>
      </rPr>
      <t>人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10.18円</t>
    </r>
    <r>
      <rPr>
        <sz val="11"/>
        <rFont val="Calibri"/>
        <family val="3"/>
      </rPr>
      <t>×</t>
    </r>
    <r>
      <rPr>
        <sz val="11"/>
        <rFont val="HGPｺﾞｼｯｸM"/>
        <family val="3"/>
        <charset val="128"/>
      </rPr>
      <t>242日</t>
    </r>
    <r>
      <rPr>
        <sz val="11"/>
        <rFont val="Calibri"/>
        <family val="3"/>
      </rPr>
      <t>×89</t>
    </r>
    <r>
      <rPr>
        <sz val="11"/>
        <rFont val="HGPｺﾞｼｯｸM"/>
        <family val="3"/>
        <charset val="128"/>
      </rPr>
      <t>％(出勤率)（＋処遇改善加算5.4％)（▼施設外就労(150件</t>
    </r>
    <r>
      <rPr>
        <sz val="11"/>
        <rFont val="Calibri"/>
        <family val="3"/>
      </rPr>
      <t>×12</t>
    </r>
    <r>
      <rPr>
        <sz val="11"/>
        <rFont val="HGPｺﾞｼｯｸM"/>
        <family val="3"/>
        <charset val="128"/>
      </rPr>
      <t>月）100単位）（＋特定処遇改善加算1.7％）</t>
    </r>
    <rPh sb="4" eb="6">
      <t>タンイ</t>
    </rPh>
    <rPh sb="7" eb="9">
      <t>カクシュ</t>
    </rPh>
    <rPh sb="9" eb="11">
      <t>カサン</t>
    </rPh>
    <rPh sb="16" eb="18">
      <t>タンイ</t>
    </rPh>
    <rPh sb="21" eb="22">
      <t>ニン</t>
    </rPh>
    <rPh sb="28" eb="29">
      <t>エン</t>
    </rPh>
    <rPh sb="33" eb="34">
      <t>ニチ</t>
    </rPh>
    <rPh sb="39" eb="41">
      <t>シュッキン</t>
    </rPh>
    <rPh sb="41" eb="42">
      <t>リツ</t>
    </rPh>
    <rPh sb="45" eb="47">
      <t>ショグウ</t>
    </rPh>
    <rPh sb="47" eb="49">
      <t>カイゼン</t>
    </rPh>
    <rPh sb="49" eb="51">
      <t>カサン</t>
    </rPh>
    <phoneticPr fontId="1"/>
  </si>
  <si>
    <t>（＋特定処遇改善加算1.4％）</t>
  </si>
  <si>
    <t>(292単位1名・381単位3名・467単位1名　計5名）</t>
    <phoneticPr fontId="1"/>
  </si>
  <si>
    <r>
      <t>5名それぞれに各種加算</t>
    </r>
    <r>
      <rPr>
        <sz val="11"/>
        <rFont val="Calibri"/>
        <family val="3"/>
      </rPr>
      <t>×365</t>
    </r>
    <r>
      <rPr>
        <sz val="11"/>
        <rFont val="HGPｺﾞｼｯｸM"/>
        <family val="3"/>
        <charset val="128"/>
      </rPr>
      <t>日</t>
    </r>
    <r>
      <rPr>
        <sz val="11"/>
        <rFont val="Calibri"/>
        <family val="3"/>
      </rPr>
      <t>×93</t>
    </r>
    <r>
      <rPr>
        <sz val="11"/>
        <rFont val="HGPｺﾞｼｯｸM"/>
        <family val="3"/>
        <charset val="128"/>
      </rPr>
      <t>％(利用率)</t>
    </r>
    <r>
      <rPr>
        <sz val="11"/>
        <rFont val="Calibri"/>
        <family val="3"/>
      </rPr>
      <t>×8.6</t>
    </r>
    <r>
      <rPr>
        <sz val="11"/>
        <rFont val="HGPｺﾞｼｯｸM"/>
        <family val="3"/>
        <charset val="128"/>
      </rPr>
      <t>％(処遇改善加算Ⅰ）＋特定加算Ⅱ</t>
    </r>
    <phoneticPr fontId="1"/>
  </si>
  <si>
    <r>
      <t>1522単位(計画相談支援）</t>
    </r>
    <r>
      <rPr>
        <sz val="11"/>
        <rFont val="Calibri"/>
        <family val="3"/>
      </rPr>
      <t>×40</t>
    </r>
    <r>
      <rPr>
        <sz val="11"/>
        <rFont val="HGPｺﾞｼｯｸM"/>
        <family val="3"/>
        <charset val="128"/>
      </rPr>
      <t>件・1260単位(継続支援）</t>
    </r>
    <r>
      <rPr>
        <sz val="11"/>
        <rFont val="Calibri"/>
        <family val="3"/>
      </rPr>
      <t>×100</t>
    </r>
    <r>
      <rPr>
        <sz val="11"/>
        <rFont val="HGPｺﾞｼｯｸM"/>
        <family val="3"/>
        <charset val="128"/>
      </rPr>
      <t>件・（+加算）</t>
    </r>
    <phoneticPr fontId="1"/>
  </si>
  <si>
    <r>
      <rPr>
        <sz val="11"/>
        <color rgb="FFFF0000"/>
        <rFont val="HGPｺﾞｼｯｸM"/>
        <family val="3"/>
        <charset val="128"/>
      </rPr>
      <t>PC</t>
    </r>
    <r>
      <rPr>
        <sz val="11"/>
        <rFont val="HGPｺﾞｼｯｸM"/>
        <family val="3"/>
        <charset val="128"/>
      </rPr>
      <t>・アルミ缶・スチール缶、段ボール新聞紙</t>
    </r>
    <rPh sb="6" eb="7">
      <t>カン</t>
    </rPh>
    <rPh sb="12" eb="13">
      <t>カン</t>
    </rPh>
    <rPh sb="14" eb="15">
      <t>ダン</t>
    </rPh>
    <rPh sb="18" eb="21">
      <t>シンブンシ</t>
    </rPh>
    <phoneticPr fontId="1"/>
  </si>
  <si>
    <r>
      <t>市役所・合庁・センター・</t>
    </r>
    <r>
      <rPr>
        <sz val="11"/>
        <color rgb="FFFF0000"/>
        <rFont val="HGPｺﾞｼｯｸM"/>
        <family val="3"/>
        <charset val="128"/>
      </rPr>
      <t>小井川区民会館</t>
    </r>
    <rPh sb="0" eb="3">
      <t>シヤクショ</t>
    </rPh>
    <rPh sb="4" eb="6">
      <t>ゴウチョウ</t>
    </rPh>
    <rPh sb="12" eb="19">
      <t>オイカワクミンカイカン</t>
    </rPh>
    <phoneticPr fontId="1"/>
  </si>
  <si>
    <t>Ｒ２決算</t>
    <rPh sb="2" eb="4">
      <t>ケッサン</t>
    </rPh>
    <phoneticPr fontId="1"/>
  </si>
  <si>
    <t>決算</t>
    <rPh sb="0" eb="2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</si>
</sst>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);[Red]\(0\)"/>
    <numFmt numFmtId="177" formatCode="#,##0_);[Red]\(#,##0\)"/>
  </numFmts>
  <fonts count="7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b/>
      <sz val="10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b/>
      <sz val="7"/>
      <color theme="1"/>
      <name val="AR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8"/>
      <color rgb="FFFF0000"/>
      <name val="AR丸ゴシック体M"/>
      <family val="3"/>
      <charset val="128"/>
    </font>
    <font>
      <sz val="6"/>
      <color rgb="FFFF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sz val="6"/>
      <name val="AR丸ゴシック体M"/>
      <family val="3"/>
      <charset val="128"/>
    </font>
    <font>
      <sz val="8"/>
      <name val="AR丸ゴシック体M"/>
      <family val="3"/>
      <charset val="128"/>
    </font>
    <font>
      <b/>
      <sz val="11"/>
      <color theme="4"/>
      <name val="AR丸ゴシック体M"/>
      <family val="3"/>
      <charset val="128"/>
    </font>
    <font>
      <sz val="11"/>
      <color theme="4"/>
      <name val="AR丸ゴシック体M"/>
      <family val="3"/>
      <charset val="128"/>
    </font>
    <font>
      <sz val="8"/>
      <color theme="4"/>
      <name val="AR丸ゴシック体M"/>
      <family val="3"/>
      <charset val="128"/>
    </font>
    <font>
      <sz val="10"/>
      <name val="AR丸ゴシック体M"/>
      <family val="3"/>
      <charset val="128"/>
    </font>
    <font>
      <sz val="10"/>
      <color rgb="FFFF0000"/>
      <name val="AR P丸ゴシック体M"/>
      <family val="3"/>
      <charset val="128"/>
    </font>
    <font>
      <sz val="11"/>
      <name val="AR丸ゴシック体M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AR丸ゴシック体M"/>
      <family val="3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AR丸ゴシック体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1"/>
      <color rgb="FFFF0000"/>
      <name val="AR丸ゴシック体M"/>
      <family val="3"/>
      <charset val="128"/>
    </font>
    <font>
      <b/>
      <sz val="10"/>
      <color rgb="FFFF0000"/>
      <name val="AR P丸ゴシック体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rgb="FF0070C0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AR Pゴシック体M"/>
      <family val="3"/>
      <charset val="128"/>
    </font>
    <font>
      <sz val="10"/>
      <color rgb="FFFF0000"/>
      <name val="AR Pゴシック体M"/>
      <family val="3"/>
      <charset val="128"/>
    </font>
    <font>
      <sz val="10"/>
      <name val="AR Pゴシック体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AR P丸ゴシック体M"/>
      <family val="3"/>
      <charset val="128"/>
    </font>
    <font>
      <sz val="14"/>
      <color theme="1"/>
      <name val="AR P丸ゴシック体E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2"/>
      <charset val="128"/>
      <scheme val="minor"/>
    </font>
    <font>
      <sz val="10"/>
      <color rgb="FF0070C0"/>
      <name val="HGPｺﾞｼｯｸM"/>
      <family val="3"/>
      <charset val="128"/>
    </font>
    <font>
      <sz val="10"/>
      <color theme="4"/>
      <name val="HGPｺﾞｼｯｸM"/>
      <family val="3"/>
      <charset val="128"/>
    </font>
    <font>
      <sz val="10"/>
      <color theme="1"/>
      <name val="Calibri"/>
      <family val="3"/>
    </font>
    <font>
      <sz val="11"/>
      <name val="Calibri"/>
      <family val="3"/>
    </font>
    <font>
      <b/>
      <sz val="7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2"/>
      <color rgb="FF0070C0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b/>
      <sz val="6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sz val="14"/>
      <color rgb="FF000000"/>
      <name val="AR P丸ゴシック体M"/>
      <family val="3"/>
      <charset val="128"/>
    </font>
    <font>
      <sz val="6"/>
      <name val="ＭＳ Ｐゴシック"/>
      <family val="2"/>
      <charset val="128"/>
    </font>
    <font>
      <sz val="11"/>
      <color rgb="FF000000"/>
      <name val="AR P丸ゴシック体M"/>
      <family val="3"/>
      <charset val="128"/>
    </font>
    <font>
      <sz val="12"/>
      <color rgb="FF000000"/>
      <name val="AR P丸ゴシック体M"/>
      <family val="3"/>
      <charset val="128"/>
    </font>
    <font>
      <sz val="12"/>
      <color rgb="FF000000"/>
      <name val="ＭＳ Ｐゴシック"/>
      <family val="2"/>
      <charset val="128"/>
    </font>
    <font>
      <sz val="10"/>
      <color rgb="FF000000"/>
      <name val="AR P丸ゴシック体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Calibri"/>
      <family val="3"/>
    </font>
    <font>
      <sz val="11"/>
      <color rgb="FFFF0000"/>
      <name val="Calibri"/>
      <family val="3"/>
    </font>
    <font>
      <sz val="11"/>
      <color rgb="FFFF0000"/>
      <name val="HGPｺﾞｼｯｸM"/>
      <family val="3"/>
    </font>
    <font>
      <sz val="11"/>
      <name val="HGPｺﾞｼｯｸM"/>
      <family val="2"/>
    </font>
    <font>
      <b/>
      <sz val="10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1">
    <xf numFmtId="0" fontId="0" fillId="0" borderId="0" xfId="0">
      <alignment vertical="center"/>
    </xf>
    <xf numFmtId="0" fontId="0" fillId="0" borderId="0" xfId="0" applyBorder="1">
      <alignment vertical="center"/>
    </xf>
    <xf numFmtId="3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8" xfId="0" applyFont="1" applyBorder="1">
      <alignment vertical="center"/>
    </xf>
    <xf numFmtId="3" fontId="2" fillId="0" borderId="26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3" fontId="6" fillId="0" borderId="26" xfId="0" applyNumberFormat="1" applyFont="1" applyBorder="1">
      <alignment vertical="center"/>
    </xf>
    <xf numFmtId="3" fontId="6" fillId="0" borderId="21" xfId="0" applyNumberFormat="1" applyFont="1" applyBorder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2" fillId="0" borderId="3" xfId="0" applyFont="1" applyBorder="1">
      <alignment vertical="center"/>
    </xf>
    <xf numFmtId="3" fontId="2" fillId="0" borderId="29" xfId="0" applyNumberFormat="1" applyFont="1" applyBorder="1">
      <alignment vertical="center"/>
    </xf>
    <xf numFmtId="3" fontId="12" fillId="0" borderId="29" xfId="0" applyNumberFormat="1" applyFont="1" applyBorder="1">
      <alignment vertical="center"/>
    </xf>
    <xf numFmtId="3" fontId="2" fillId="0" borderId="28" xfId="0" applyNumberFormat="1" applyFont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33" xfId="0" applyFont="1" applyBorder="1">
      <alignment vertical="center"/>
    </xf>
    <xf numFmtId="3" fontId="2" fillId="0" borderId="31" xfId="0" applyNumberFormat="1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>
      <alignment vertical="center"/>
    </xf>
    <xf numFmtId="3" fontId="2" fillId="0" borderId="25" xfId="0" applyNumberFormat="1" applyFont="1" applyBorder="1">
      <alignment vertical="center"/>
    </xf>
    <xf numFmtId="0" fontId="2" fillId="0" borderId="3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4" fillId="0" borderId="1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2" fillId="0" borderId="8" xfId="0" applyFont="1" applyBorder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32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0" xfId="0" applyFont="1" applyBorder="1">
      <alignment vertical="center"/>
    </xf>
    <xf numFmtId="3" fontId="17" fillId="0" borderId="26" xfId="0" applyNumberFormat="1" applyFont="1" applyBorder="1">
      <alignment vertical="center"/>
    </xf>
    <xf numFmtId="0" fontId="20" fillId="0" borderId="26" xfId="0" applyFont="1" applyBorder="1">
      <alignment vertical="center"/>
    </xf>
    <xf numFmtId="3" fontId="21" fillId="0" borderId="26" xfId="0" applyNumberFormat="1" applyFont="1" applyBorder="1">
      <alignment vertical="center"/>
    </xf>
    <xf numFmtId="3" fontId="21" fillId="0" borderId="26" xfId="0" applyNumberFormat="1" applyFont="1" applyBorder="1" applyAlignment="1">
      <alignment horizontal="right"/>
    </xf>
    <xf numFmtId="3" fontId="6" fillId="0" borderId="28" xfId="0" applyNumberFormat="1" applyFont="1" applyBorder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3" fillId="0" borderId="29" xfId="0" applyNumberFormat="1" applyFont="1" applyBorder="1">
      <alignment vertical="center"/>
    </xf>
    <xf numFmtId="0" fontId="23" fillId="0" borderId="26" xfId="0" applyFont="1" applyBorder="1">
      <alignment vertical="center"/>
    </xf>
    <xf numFmtId="3" fontId="23" fillId="0" borderId="26" xfId="0" applyNumberFormat="1" applyFont="1" applyBorder="1">
      <alignment vertical="center"/>
    </xf>
    <xf numFmtId="0" fontId="19" fillId="0" borderId="8" xfId="0" applyFont="1" applyBorder="1">
      <alignment vertical="center"/>
    </xf>
    <xf numFmtId="0" fontId="25" fillId="0" borderId="8" xfId="0" applyFont="1" applyBorder="1">
      <alignment vertical="center"/>
    </xf>
    <xf numFmtId="177" fontId="17" fillId="0" borderId="26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0" fontId="14" fillId="0" borderId="21" xfId="0" applyFont="1" applyBorder="1" applyAlignment="1">
      <alignment vertical="center" wrapText="1"/>
    </xf>
    <xf numFmtId="3" fontId="27" fillId="0" borderId="26" xfId="0" applyNumberFormat="1" applyFont="1" applyBorder="1">
      <alignment vertical="center"/>
    </xf>
    <xf numFmtId="0" fontId="27" fillId="0" borderId="26" xfId="0" applyFont="1" applyBorder="1">
      <alignment vertical="center"/>
    </xf>
    <xf numFmtId="0" fontId="27" fillId="0" borderId="3" xfId="0" applyFont="1" applyBorder="1">
      <alignment vertical="center"/>
    </xf>
    <xf numFmtId="177" fontId="27" fillId="0" borderId="26" xfId="0" applyNumberFormat="1" applyFont="1" applyBorder="1">
      <alignment vertical="center"/>
    </xf>
    <xf numFmtId="177" fontId="21" fillId="0" borderId="26" xfId="0" applyNumberFormat="1" applyFont="1" applyBorder="1" applyAlignment="1">
      <alignment horizontal="right" vertical="center"/>
    </xf>
    <xf numFmtId="3" fontId="20" fillId="0" borderId="26" xfId="0" applyNumberFormat="1" applyFont="1" applyBorder="1">
      <alignment vertical="center"/>
    </xf>
    <xf numFmtId="0" fontId="21" fillId="0" borderId="26" xfId="0" applyFont="1" applyBorder="1">
      <alignment vertical="center"/>
    </xf>
    <xf numFmtId="176" fontId="21" fillId="0" borderId="26" xfId="0" applyNumberFormat="1" applyFont="1" applyBorder="1">
      <alignment vertical="center"/>
    </xf>
    <xf numFmtId="3" fontId="21" fillId="0" borderId="26" xfId="0" applyNumberFormat="1" applyFont="1" applyBorder="1" applyAlignment="1">
      <alignment horizontal="right" vertical="center"/>
    </xf>
    <xf numFmtId="0" fontId="27" fillId="0" borderId="28" xfId="0" applyFont="1" applyBorder="1">
      <alignment vertical="center"/>
    </xf>
    <xf numFmtId="3" fontId="21" fillId="0" borderId="28" xfId="0" applyNumberFormat="1" applyFont="1" applyBorder="1">
      <alignment vertical="center"/>
    </xf>
    <xf numFmtId="3" fontId="21" fillId="0" borderId="27" xfId="0" applyNumberFormat="1" applyFont="1" applyBorder="1">
      <alignment vertical="center"/>
    </xf>
    <xf numFmtId="3" fontId="28" fillId="0" borderId="0" xfId="0" applyNumberFormat="1" applyFont="1">
      <alignment vertical="center"/>
    </xf>
    <xf numFmtId="0" fontId="27" fillId="0" borderId="2" xfId="0" applyFont="1" applyBorder="1">
      <alignment vertical="center"/>
    </xf>
    <xf numFmtId="0" fontId="27" fillId="0" borderId="29" xfId="0" applyFont="1" applyBorder="1">
      <alignment vertical="center"/>
    </xf>
    <xf numFmtId="3" fontId="28" fillId="0" borderId="25" xfId="0" applyNumberFormat="1" applyFont="1" applyBorder="1">
      <alignment vertical="center"/>
    </xf>
    <xf numFmtId="3" fontId="21" fillId="0" borderId="34" xfId="0" applyNumberFormat="1" applyFont="1" applyBorder="1">
      <alignment vertical="center"/>
    </xf>
    <xf numFmtId="0" fontId="27" fillId="0" borderId="31" xfId="0" applyFont="1" applyBorder="1">
      <alignment vertical="center"/>
    </xf>
    <xf numFmtId="0" fontId="27" fillId="0" borderId="21" xfId="0" applyFont="1" applyBorder="1">
      <alignment vertical="center"/>
    </xf>
    <xf numFmtId="3" fontId="21" fillId="0" borderId="25" xfId="0" applyNumberFormat="1" applyFont="1" applyBorder="1">
      <alignment vertical="center"/>
    </xf>
    <xf numFmtId="0" fontId="27" fillId="0" borderId="25" xfId="0" applyFont="1" applyBorder="1">
      <alignment vertical="center"/>
    </xf>
    <xf numFmtId="3" fontId="21" fillId="0" borderId="31" xfId="0" applyNumberFormat="1" applyFont="1" applyBorder="1">
      <alignment vertical="center"/>
    </xf>
    <xf numFmtId="3" fontId="29" fillId="0" borderId="31" xfId="0" applyNumberFormat="1" applyFont="1" applyBorder="1">
      <alignment vertical="center"/>
    </xf>
    <xf numFmtId="0" fontId="30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1" xfId="0" applyFont="1" applyBorder="1">
      <alignment vertical="center"/>
    </xf>
    <xf numFmtId="0" fontId="33" fillId="0" borderId="3" xfId="0" applyFont="1" applyBorder="1">
      <alignment vertical="center"/>
    </xf>
    <xf numFmtId="0" fontId="33" fillId="0" borderId="2" xfId="0" applyFont="1" applyBorder="1">
      <alignment vertical="center"/>
    </xf>
    <xf numFmtId="0" fontId="33" fillId="0" borderId="14" xfId="0" applyFont="1" applyBorder="1">
      <alignment vertical="center"/>
    </xf>
    <xf numFmtId="0" fontId="33" fillId="0" borderId="30" xfId="0" applyFont="1" applyBorder="1">
      <alignment vertical="center"/>
    </xf>
    <xf numFmtId="0" fontId="33" fillId="0" borderId="15" xfId="0" applyFont="1" applyBorder="1">
      <alignment vertical="center"/>
    </xf>
    <xf numFmtId="0" fontId="33" fillId="0" borderId="17" xfId="0" applyFont="1" applyBorder="1">
      <alignment vertical="center"/>
    </xf>
    <xf numFmtId="0" fontId="33" fillId="0" borderId="9" xfId="0" applyFont="1" applyBorder="1">
      <alignment vertical="center"/>
    </xf>
    <xf numFmtId="3" fontId="34" fillId="0" borderId="8" xfId="0" applyNumberFormat="1" applyFont="1" applyBorder="1" applyAlignment="1">
      <alignment vertical="center"/>
    </xf>
    <xf numFmtId="0" fontId="34" fillId="0" borderId="8" xfId="0" applyFont="1" applyBorder="1">
      <alignment vertical="center"/>
    </xf>
    <xf numFmtId="0" fontId="34" fillId="0" borderId="17" xfId="0" applyFont="1" applyBorder="1">
      <alignment vertical="center"/>
    </xf>
    <xf numFmtId="0" fontId="33" fillId="0" borderId="8" xfId="0" applyFont="1" applyBorder="1">
      <alignment vertical="center"/>
    </xf>
    <xf numFmtId="3" fontId="33" fillId="0" borderId="12" xfId="0" applyNumberFormat="1" applyFont="1" applyBorder="1">
      <alignment vertical="center"/>
    </xf>
    <xf numFmtId="3" fontId="33" fillId="0" borderId="8" xfId="0" applyNumberFormat="1" applyFont="1" applyBorder="1">
      <alignment vertical="center"/>
    </xf>
    <xf numFmtId="0" fontId="34" fillId="0" borderId="9" xfId="0" applyFont="1" applyBorder="1">
      <alignment vertical="center"/>
    </xf>
    <xf numFmtId="0" fontId="35" fillId="0" borderId="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3" fillId="0" borderId="3" xfId="0" applyFont="1" applyBorder="1">
      <alignment vertical="center"/>
    </xf>
    <xf numFmtId="3" fontId="23" fillId="0" borderId="28" xfId="0" applyNumberFormat="1" applyFont="1" applyBorder="1">
      <alignment vertical="center"/>
    </xf>
    <xf numFmtId="3" fontId="23" fillId="0" borderId="34" xfId="0" applyNumberFormat="1" applyFont="1" applyBorder="1">
      <alignment vertical="center"/>
    </xf>
    <xf numFmtId="3" fontId="23" fillId="0" borderId="0" xfId="0" applyNumberFormat="1" applyFont="1">
      <alignment vertical="center"/>
    </xf>
    <xf numFmtId="3" fontId="23" fillId="0" borderId="31" xfId="0" applyNumberFormat="1" applyFont="1" applyBorder="1">
      <alignment vertical="center"/>
    </xf>
    <xf numFmtId="0" fontId="30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3" fillId="0" borderId="12" xfId="0" applyFont="1" applyBorder="1">
      <alignment vertical="center"/>
    </xf>
    <xf numFmtId="0" fontId="33" fillId="0" borderId="35" xfId="0" applyFont="1" applyBorder="1">
      <alignment vertical="center"/>
    </xf>
    <xf numFmtId="0" fontId="33" fillId="0" borderId="13" xfId="0" applyFont="1" applyBorder="1">
      <alignment vertical="center"/>
    </xf>
    <xf numFmtId="0" fontId="36" fillId="0" borderId="12" xfId="0" applyFont="1" applyBorder="1">
      <alignment vertical="center"/>
    </xf>
    <xf numFmtId="0" fontId="33" fillId="0" borderId="0" xfId="0" applyFont="1" applyBorder="1">
      <alignment vertical="center"/>
    </xf>
    <xf numFmtId="0" fontId="34" fillId="0" borderId="0" xfId="0" applyFont="1" applyBorder="1">
      <alignment vertical="center"/>
    </xf>
    <xf numFmtId="177" fontId="27" fillId="0" borderId="28" xfId="0" applyNumberFormat="1" applyFont="1" applyBorder="1">
      <alignment vertical="center"/>
    </xf>
    <xf numFmtId="177" fontId="27" fillId="0" borderId="3" xfId="0" applyNumberFormat="1" applyFont="1" applyBorder="1">
      <alignment vertical="center"/>
    </xf>
    <xf numFmtId="177" fontId="27" fillId="0" borderId="29" xfId="0" applyNumberFormat="1" applyFont="1" applyBorder="1">
      <alignment vertical="center"/>
    </xf>
    <xf numFmtId="177" fontId="27" fillId="0" borderId="34" xfId="0" applyNumberFormat="1" applyFont="1" applyBorder="1">
      <alignment vertical="center"/>
    </xf>
    <xf numFmtId="177" fontId="27" fillId="0" borderId="0" xfId="0" applyNumberFormat="1" applyFont="1">
      <alignment vertical="center"/>
    </xf>
    <xf numFmtId="177" fontId="27" fillId="0" borderId="25" xfId="0" applyNumberFormat="1" applyFont="1" applyBorder="1">
      <alignment vertical="center"/>
    </xf>
    <xf numFmtId="177" fontId="27" fillId="0" borderId="31" xfId="0" applyNumberFormat="1" applyFont="1" applyBorder="1">
      <alignment vertical="center"/>
    </xf>
    <xf numFmtId="177" fontId="19" fillId="0" borderId="26" xfId="0" applyNumberFormat="1" applyFont="1" applyBorder="1">
      <alignment vertical="center"/>
    </xf>
    <xf numFmtId="177" fontId="19" fillId="0" borderId="0" xfId="0" applyNumberFormat="1" applyFont="1" applyAlignment="1">
      <alignment horizontal="right" vertical="center"/>
    </xf>
    <xf numFmtId="177" fontId="38" fillId="0" borderId="26" xfId="0" applyNumberFormat="1" applyFont="1" applyBorder="1">
      <alignment vertical="center"/>
    </xf>
    <xf numFmtId="177" fontId="28" fillId="0" borderId="0" xfId="0" applyNumberFormat="1" applyFont="1">
      <alignment vertical="center"/>
    </xf>
    <xf numFmtId="3" fontId="33" fillId="0" borderId="28" xfId="0" applyNumberFormat="1" applyFont="1" applyBorder="1">
      <alignment vertical="center"/>
    </xf>
    <xf numFmtId="3" fontId="33" fillId="0" borderId="26" xfId="0" applyNumberFormat="1" applyFont="1" applyBorder="1">
      <alignment vertical="center"/>
    </xf>
    <xf numFmtId="3" fontId="33" fillId="0" borderId="27" xfId="0" applyNumberFormat="1" applyFont="1" applyBorder="1">
      <alignment vertical="center"/>
    </xf>
    <xf numFmtId="177" fontId="27" fillId="0" borderId="26" xfId="0" applyNumberFormat="1" applyFont="1" applyBorder="1" applyAlignment="1">
      <alignment horizontal="right" vertical="center"/>
    </xf>
    <xf numFmtId="177" fontId="23" fillId="2" borderId="29" xfId="0" applyNumberFormat="1" applyFont="1" applyFill="1" applyBorder="1">
      <alignment vertical="center"/>
    </xf>
    <xf numFmtId="0" fontId="2" fillId="2" borderId="29" xfId="0" applyFont="1" applyFill="1" applyBorder="1">
      <alignment vertical="center"/>
    </xf>
    <xf numFmtId="3" fontId="24" fillId="2" borderId="29" xfId="0" applyNumberFormat="1" applyFont="1" applyFill="1" applyBorder="1">
      <alignment vertical="center"/>
    </xf>
    <xf numFmtId="3" fontId="24" fillId="2" borderId="29" xfId="0" applyNumberFormat="1" applyFont="1" applyFill="1" applyBorder="1" applyAlignment="1">
      <alignment horizontal="right" vertical="center"/>
    </xf>
    <xf numFmtId="3" fontId="18" fillId="2" borderId="29" xfId="0" applyNumberFormat="1" applyFont="1" applyFill="1" applyBorder="1">
      <alignment vertical="center"/>
    </xf>
    <xf numFmtId="3" fontId="12" fillId="2" borderId="25" xfId="0" applyNumberFormat="1" applyFont="1" applyFill="1" applyBorder="1">
      <alignment vertical="center"/>
    </xf>
    <xf numFmtId="177" fontId="2" fillId="2" borderId="26" xfId="0" applyNumberFormat="1" applyFont="1" applyFill="1" applyBorder="1">
      <alignment vertical="center"/>
    </xf>
    <xf numFmtId="177" fontId="19" fillId="2" borderId="26" xfId="0" applyNumberFormat="1" applyFont="1" applyFill="1" applyBorder="1">
      <alignment vertical="center"/>
    </xf>
    <xf numFmtId="177" fontId="17" fillId="2" borderId="26" xfId="0" applyNumberFormat="1" applyFont="1" applyFill="1" applyBorder="1" applyAlignment="1">
      <alignment horizontal="right" vertical="center"/>
    </xf>
    <xf numFmtId="177" fontId="12" fillId="2" borderId="26" xfId="0" applyNumberFormat="1" applyFont="1" applyFill="1" applyBorder="1" applyAlignment="1">
      <alignment horizontal="right" vertical="center"/>
    </xf>
    <xf numFmtId="0" fontId="2" fillId="0" borderId="3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3" fontId="2" fillId="0" borderId="40" xfId="0" applyNumberFormat="1" applyFont="1" applyBorder="1">
      <alignment vertical="center"/>
    </xf>
    <xf numFmtId="3" fontId="23" fillId="0" borderId="40" xfId="0" applyNumberFormat="1" applyFont="1" applyBorder="1">
      <alignment vertical="center"/>
    </xf>
    <xf numFmtId="177" fontId="27" fillId="0" borderId="40" xfId="0" applyNumberFormat="1" applyFont="1" applyBorder="1">
      <alignment vertical="center"/>
    </xf>
    <xf numFmtId="3" fontId="17" fillId="0" borderId="29" xfId="0" applyNumberFormat="1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vertical="top"/>
    </xf>
    <xf numFmtId="3" fontId="36" fillId="0" borderId="8" xfId="0" applyNumberFormat="1" applyFont="1" applyBorder="1">
      <alignment vertical="center"/>
    </xf>
    <xf numFmtId="0" fontId="33" fillId="0" borderId="5" xfId="0" applyFont="1" applyBorder="1">
      <alignment vertical="center"/>
    </xf>
    <xf numFmtId="0" fontId="36" fillId="0" borderId="13" xfId="0" applyFont="1" applyBorder="1">
      <alignment vertical="center"/>
    </xf>
    <xf numFmtId="0" fontId="33" fillId="0" borderId="21" xfId="0" applyFont="1" applyBorder="1">
      <alignment vertical="center"/>
    </xf>
    <xf numFmtId="3" fontId="33" fillId="0" borderId="29" xfId="0" applyNumberFormat="1" applyFont="1" applyBorder="1">
      <alignment vertical="center"/>
    </xf>
    <xf numFmtId="0" fontId="33" fillId="0" borderId="29" xfId="0" applyFont="1" applyBorder="1">
      <alignment vertical="center"/>
    </xf>
    <xf numFmtId="3" fontId="33" fillId="0" borderId="15" xfId="0" applyNumberFormat="1" applyFont="1" applyBorder="1">
      <alignment vertical="center"/>
    </xf>
    <xf numFmtId="3" fontId="33" fillId="0" borderId="9" xfId="0" applyNumberFormat="1" applyFont="1" applyBorder="1">
      <alignment vertical="center"/>
    </xf>
    <xf numFmtId="3" fontId="33" fillId="0" borderId="11" xfId="0" applyNumberFormat="1" applyFont="1" applyBorder="1">
      <alignment vertical="center"/>
    </xf>
    <xf numFmtId="177" fontId="33" fillId="0" borderId="9" xfId="0" applyNumberFormat="1" applyFont="1" applyBorder="1">
      <alignment vertical="center"/>
    </xf>
    <xf numFmtId="177" fontId="33" fillId="0" borderId="11" xfId="0" applyNumberFormat="1" applyFont="1" applyBorder="1">
      <alignment vertical="center"/>
    </xf>
    <xf numFmtId="5" fontId="33" fillId="0" borderId="16" xfId="0" applyNumberFormat="1" applyFont="1" applyBorder="1">
      <alignment vertical="center"/>
    </xf>
    <xf numFmtId="177" fontId="33" fillId="0" borderId="13" xfId="0" applyNumberFormat="1" applyFont="1" applyBorder="1" applyAlignment="1">
      <alignment vertical="center"/>
    </xf>
    <xf numFmtId="177" fontId="0" fillId="0" borderId="0" xfId="0" applyNumberFormat="1" applyBorder="1">
      <alignment vertical="center"/>
    </xf>
    <xf numFmtId="0" fontId="2" fillId="0" borderId="17" xfId="0" applyFont="1" applyBorder="1">
      <alignment vertical="center"/>
    </xf>
    <xf numFmtId="0" fontId="13" fillId="0" borderId="17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10" xfId="0" applyFont="1" applyBorder="1" applyAlignment="1">
      <alignment vertical="top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7" fontId="43" fillId="0" borderId="45" xfId="0" applyNumberFormat="1" applyFont="1" applyBorder="1">
      <alignment vertical="center"/>
    </xf>
    <xf numFmtId="177" fontId="43" fillId="0" borderId="48" xfId="0" applyNumberFormat="1" applyFont="1" applyBorder="1">
      <alignment vertical="center"/>
    </xf>
    <xf numFmtId="177" fontId="43" fillId="0" borderId="41" xfId="0" applyNumberFormat="1" applyFont="1" applyBorder="1">
      <alignment vertical="center"/>
    </xf>
    <xf numFmtId="177" fontId="43" fillId="0" borderId="49" xfId="0" applyNumberFormat="1" applyFont="1" applyBorder="1">
      <alignment vertical="center"/>
    </xf>
    <xf numFmtId="177" fontId="44" fillId="0" borderId="41" xfId="0" applyNumberFormat="1" applyFont="1" applyBorder="1">
      <alignment vertical="center"/>
    </xf>
    <xf numFmtId="177" fontId="44" fillId="0" borderId="46" xfId="0" applyNumberFormat="1" applyFont="1" applyBorder="1">
      <alignment vertical="center"/>
    </xf>
    <xf numFmtId="177" fontId="44" fillId="0" borderId="47" xfId="0" applyNumberFormat="1" applyFont="1" applyBorder="1">
      <alignment vertical="center"/>
    </xf>
    <xf numFmtId="177" fontId="45" fillId="0" borderId="41" xfId="0" applyNumberFormat="1" applyFont="1" applyBorder="1">
      <alignment vertical="center"/>
    </xf>
    <xf numFmtId="177" fontId="44" fillId="0" borderId="48" xfId="0" applyNumberFormat="1" applyFont="1" applyBorder="1">
      <alignment vertical="center"/>
    </xf>
    <xf numFmtId="177" fontId="42" fillId="0" borderId="0" xfId="0" applyNumberFormat="1" applyFont="1">
      <alignment vertical="center"/>
    </xf>
    <xf numFmtId="177" fontId="43" fillId="0" borderId="50" xfId="0" applyNumberFormat="1" applyFont="1" applyBorder="1">
      <alignment vertical="center"/>
    </xf>
    <xf numFmtId="177" fontId="43" fillId="0" borderId="51" xfId="0" applyNumberFormat="1" applyFont="1" applyBorder="1">
      <alignment vertical="center"/>
    </xf>
    <xf numFmtId="177" fontId="43" fillId="0" borderId="52" xfId="0" applyNumberFormat="1" applyFont="1" applyBorder="1">
      <alignment vertical="center"/>
    </xf>
    <xf numFmtId="177" fontId="43" fillId="0" borderId="53" xfId="0" applyNumberFormat="1" applyFont="1" applyBorder="1">
      <alignment vertical="center"/>
    </xf>
    <xf numFmtId="177" fontId="43" fillId="0" borderId="54" xfId="0" applyNumberFormat="1" applyFont="1" applyBorder="1">
      <alignment vertical="center"/>
    </xf>
    <xf numFmtId="177" fontId="43" fillId="0" borderId="55" xfId="0" applyNumberFormat="1" applyFont="1" applyBorder="1">
      <alignment vertical="center"/>
    </xf>
    <xf numFmtId="177" fontId="43" fillId="0" borderId="56" xfId="0" applyNumberFormat="1" applyFont="1" applyBorder="1">
      <alignment vertical="center"/>
    </xf>
    <xf numFmtId="177" fontId="43" fillId="0" borderId="57" xfId="0" applyNumberFormat="1" applyFont="1" applyBorder="1">
      <alignment vertical="center"/>
    </xf>
    <xf numFmtId="177" fontId="43" fillId="0" borderId="58" xfId="0" applyNumberFormat="1" applyFont="1" applyBorder="1">
      <alignment vertical="center"/>
    </xf>
    <xf numFmtId="0" fontId="2" fillId="0" borderId="12" xfId="0" applyFont="1" applyBorder="1">
      <alignment vertical="center"/>
    </xf>
    <xf numFmtId="177" fontId="45" fillId="0" borderId="49" xfId="0" applyNumberFormat="1" applyFont="1" applyBorder="1">
      <alignment vertical="center"/>
    </xf>
    <xf numFmtId="177" fontId="45" fillId="0" borderId="52" xfId="0" applyNumberFormat="1" applyFont="1" applyBorder="1">
      <alignment vertical="center"/>
    </xf>
    <xf numFmtId="177" fontId="45" fillId="0" borderId="58" xfId="0" applyNumberFormat="1" applyFont="1" applyBorder="1">
      <alignment vertical="center"/>
    </xf>
    <xf numFmtId="177" fontId="46" fillId="0" borderId="0" xfId="0" applyNumberFormat="1" applyFont="1">
      <alignment vertical="center"/>
    </xf>
    <xf numFmtId="177" fontId="45" fillId="0" borderId="48" xfId="0" applyNumberFormat="1" applyFont="1" applyBorder="1">
      <alignment vertical="center"/>
    </xf>
    <xf numFmtId="177" fontId="44" fillId="0" borderId="53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20" xfId="0" applyFont="1" applyFill="1" applyBorder="1">
      <alignment vertical="center"/>
    </xf>
    <xf numFmtId="0" fontId="2" fillId="0" borderId="19" xfId="0" applyFont="1" applyBorder="1">
      <alignment vertical="center"/>
    </xf>
    <xf numFmtId="177" fontId="43" fillId="0" borderId="60" xfId="0" applyNumberFormat="1" applyFont="1" applyBorder="1">
      <alignment vertical="center"/>
    </xf>
    <xf numFmtId="177" fontId="43" fillId="0" borderId="61" xfId="0" applyNumberFormat="1" applyFont="1" applyBorder="1">
      <alignment vertical="center"/>
    </xf>
    <xf numFmtId="177" fontId="44" fillId="0" borderId="59" xfId="0" applyNumberFormat="1" applyFont="1" applyBorder="1">
      <alignment vertical="center"/>
    </xf>
    <xf numFmtId="177" fontId="43" fillId="0" borderId="63" xfId="0" applyNumberFormat="1" applyFont="1" applyBorder="1">
      <alignment vertical="center"/>
    </xf>
    <xf numFmtId="177" fontId="43" fillId="0" borderId="64" xfId="0" applyNumberFormat="1" applyFont="1" applyBorder="1">
      <alignment vertical="center"/>
    </xf>
    <xf numFmtId="177" fontId="43" fillId="0" borderId="65" xfId="0" applyNumberFormat="1" applyFont="1" applyBorder="1">
      <alignment vertical="center"/>
    </xf>
    <xf numFmtId="177" fontId="43" fillId="0" borderId="66" xfId="0" applyNumberFormat="1" applyFont="1" applyBorder="1">
      <alignment vertical="center"/>
    </xf>
    <xf numFmtId="177" fontId="43" fillId="0" borderId="67" xfId="0" applyNumberFormat="1" applyFont="1" applyBorder="1">
      <alignment vertical="center"/>
    </xf>
    <xf numFmtId="177" fontId="43" fillId="0" borderId="68" xfId="0" applyNumberFormat="1" applyFont="1" applyBorder="1">
      <alignment vertical="center"/>
    </xf>
    <xf numFmtId="177" fontId="43" fillId="0" borderId="69" xfId="0" applyNumberFormat="1" applyFont="1" applyBorder="1">
      <alignment vertical="center"/>
    </xf>
    <xf numFmtId="177" fontId="43" fillId="0" borderId="70" xfId="0" applyNumberFormat="1" applyFont="1" applyBorder="1">
      <alignment vertical="center"/>
    </xf>
    <xf numFmtId="3" fontId="33" fillId="0" borderId="21" xfId="0" applyNumberFormat="1" applyFont="1" applyBorder="1">
      <alignment vertical="center"/>
    </xf>
    <xf numFmtId="3" fontId="33" fillId="0" borderId="1" xfId="0" applyNumberFormat="1" applyFont="1" applyBorder="1">
      <alignment vertical="center"/>
    </xf>
    <xf numFmtId="3" fontId="33" fillId="0" borderId="3" xfId="0" applyNumberFormat="1" applyFont="1" applyBorder="1">
      <alignment vertical="center"/>
    </xf>
    <xf numFmtId="0" fontId="47" fillId="0" borderId="0" xfId="0" applyFont="1">
      <alignment vertical="center"/>
    </xf>
    <xf numFmtId="0" fontId="48" fillId="0" borderId="17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" fontId="2" fillId="0" borderId="21" xfId="0" applyNumberFormat="1" applyFont="1" applyBorder="1" applyAlignment="1">
      <alignment horizontal="right" vertical="top"/>
    </xf>
    <xf numFmtId="3" fontId="2" fillId="0" borderId="21" xfId="0" applyNumberFormat="1" applyFont="1" applyBorder="1">
      <alignment vertical="center"/>
    </xf>
    <xf numFmtId="3" fontId="2" fillId="0" borderId="34" xfId="0" applyNumberFormat="1" applyFont="1" applyFill="1" applyBorder="1">
      <alignment vertical="center"/>
    </xf>
    <xf numFmtId="3" fontId="2" fillId="0" borderId="71" xfId="0" applyNumberFormat="1" applyFont="1" applyFill="1" applyBorder="1">
      <alignment vertical="center"/>
    </xf>
    <xf numFmtId="3" fontId="2" fillId="0" borderId="24" xfId="0" applyNumberFormat="1" applyFont="1" applyBorder="1">
      <alignment vertical="center"/>
    </xf>
    <xf numFmtId="0" fontId="32" fillId="0" borderId="2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3" fillId="0" borderId="62" xfId="0" applyNumberFormat="1" applyFont="1" applyFill="1" applyBorder="1">
      <alignment vertical="center"/>
    </xf>
    <xf numFmtId="0" fontId="33" fillId="0" borderId="9" xfId="0" applyFont="1" applyFill="1" applyBorder="1">
      <alignment vertical="center"/>
    </xf>
    <xf numFmtId="0" fontId="16" fillId="0" borderId="9" xfId="0" applyFont="1" applyFill="1" applyBorder="1">
      <alignment vertical="center"/>
    </xf>
    <xf numFmtId="3" fontId="50" fillId="0" borderId="0" xfId="0" applyNumberFormat="1" applyFont="1">
      <alignment vertical="center"/>
    </xf>
    <xf numFmtId="0" fontId="50" fillId="0" borderId="0" xfId="0" applyFont="1">
      <alignment vertical="center"/>
    </xf>
    <xf numFmtId="3" fontId="9" fillId="0" borderId="0" xfId="0" applyNumberFormat="1" applyFont="1">
      <alignment vertical="center"/>
    </xf>
    <xf numFmtId="3" fontId="2" fillId="0" borderId="0" xfId="0" applyNumberFormat="1" applyFont="1" applyBorder="1">
      <alignment vertical="center"/>
    </xf>
    <xf numFmtId="177" fontId="43" fillId="0" borderId="68" xfId="0" applyNumberFormat="1" applyFont="1" applyFill="1" applyBorder="1">
      <alignment vertical="center"/>
    </xf>
    <xf numFmtId="3" fontId="19" fillId="0" borderId="26" xfId="0" applyNumberFormat="1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36" fillId="0" borderId="26" xfId="0" applyNumberFormat="1" applyFont="1" applyBorder="1">
      <alignment vertical="center"/>
    </xf>
    <xf numFmtId="3" fontId="41" fillId="0" borderId="26" xfId="0" applyNumberFormat="1" applyFont="1" applyBorder="1">
      <alignment vertical="center"/>
    </xf>
    <xf numFmtId="3" fontId="36" fillId="0" borderId="27" xfId="0" applyNumberFormat="1" applyFont="1" applyBorder="1">
      <alignment vertical="center"/>
    </xf>
    <xf numFmtId="3" fontId="33" fillId="0" borderId="24" xfId="0" applyNumberFormat="1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>
      <alignment vertical="center"/>
    </xf>
    <xf numFmtId="3" fontId="6" fillId="0" borderId="0" xfId="0" applyNumberFormat="1" applyFont="1" applyBorder="1">
      <alignment vertical="center"/>
    </xf>
    <xf numFmtId="3" fontId="33" fillId="0" borderId="0" xfId="0" applyNumberFormat="1" applyFont="1" applyBorder="1">
      <alignment vertical="center"/>
    </xf>
    <xf numFmtId="0" fontId="10" fillId="0" borderId="29" xfId="0" applyFont="1" applyBorder="1">
      <alignment vertical="center"/>
    </xf>
    <xf numFmtId="3" fontId="10" fillId="0" borderId="26" xfId="0" applyNumberFormat="1" applyFont="1" applyBorder="1">
      <alignment vertical="center"/>
    </xf>
    <xf numFmtId="3" fontId="10" fillId="0" borderId="28" xfId="0" applyNumberFormat="1" applyFont="1" applyBorder="1">
      <alignment vertical="center"/>
    </xf>
    <xf numFmtId="3" fontId="10" fillId="0" borderId="21" xfId="0" applyNumberFormat="1" applyFont="1" applyBorder="1">
      <alignment vertical="center"/>
    </xf>
    <xf numFmtId="0" fontId="32" fillId="0" borderId="14" xfId="0" applyFont="1" applyBorder="1">
      <alignment vertical="center"/>
    </xf>
    <xf numFmtId="3" fontId="32" fillId="0" borderId="8" xfId="0" applyNumberFormat="1" applyFont="1" applyBorder="1">
      <alignment vertical="center"/>
    </xf>
    <xf numFmtId="3" fontId="32" fillId="0" borderId="12" xfId="0" applyNumberFormat="1" applyFont="1" applyBorder="1">
      <alignment vertical="center"/>
    </xf>
    <xf numFmtId="3" fontId="32" fillId="0" borderId="21" xfId="0" applyNumberFormat="1" applyFont="1" applyBorder="1">
      <alignment vertical="center"/>
    </xf>
    <xf numFmtId="0" fontId="51" fillId="0" borderId="0" xfId="0" applyFont="1">
      <alignment vertical="center"/>
    </xf>
    <xf numFmtId="0" fontId="52" fillId="0" borderId="4" xfId="0" applyFont="1" applyBorder="1">
      <alignment vertical="center"/>
    </xf>
    <xf numFmtId="0" fontId="52" fillId="0" borderId="5" xfId="0" applyFont="1" applyBorder="1">
      <alignment vertical="center"/>
    </xf>
    <xf numFmtId="0" fontId="52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>
      <alignment vertical="center"/>
    </xf>
    <xf numFmtId="0" fontId="53" fillId="0" borderId="3" xfId="0" applyFont="1" applyBorder="1">
      <alignment vertical="center"/>
    </xf>
    <xf numFmtId="0" fontId="53" fillId="0" borderId="2" xfId="0" applyFont="1" applyBorder="1">
      <alignment vertical="center"/>
    </xf>
    <xf numFmtId="0" fontId="53" fillId="0" borderId="21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54" fillId="0" borderId="0" xfId="0" applyFo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right" vertical="center" wrapText="1"/>
    </xf>
    <xf numFmtId="0" fontId="35" fillId="0" borderId="6" xfId="0" applyFont="1" applyBorder="1" applyAlignment="1">
      <alignment horizontal="center" vertical="center" wrapText="1"/>
    </xf>
    <xf numFmtId="0" fontId="5" fillId="0" borderId="38" xfId="0" applyFont="1" applyBorder="1">
      <alignment vertical="center"/>
    </xf>
    <xf numFmtId="177" fontId="43" fillId="0" borderId="59" xfId="0" applyNumberFormat="1" applyFont="1" applyBorder="1">
      <alignment vertical="center"/>
    </xf>
    <xf numFmtId="0" fontId="30" fillId="0" borderId="24" xfId="0" applyFont="1" applyBorder="1" applyAlignment="1">
      <alignment horizontal="center" vertical="center"/>
    </xf>
    <xf numFmtId="0" fontId="34" fillId="0" borderId="2" xfId="0" applyFont="1" applyBorder="1">
      <alignment vertical="center"/>
    </xf>
    <xf numFmtId="3" fontId="34" fillId="0" borderId="15" xfId="0" applyNumberFormat="1" applyFont="1" applyBorder="1">
      <alignment vertical="center"/>
    </xf>
    <xf numFmtId="3" fontId="34" fillId="0" borderId="9" xfId="0" applyNumberFormat="1" applyFont="1" applyBorder="1">
      <alignment vertical="center"/>
    </xf>
    <xf numFmtId="3" fontId="34" fillId="0" borderId="11" xfId="0" applyNumberFormat="1" applyFont="1" applyBorder="1">
      <alignment vertical="center"/>
    </xf>
    <xf numFmtId="0" fontId="34" fillId="0" borderId="25" xfId="0" applyFont="1" applyBorder="1">
      <alignment vertical="center"/>
    </xf>
    <xf numFmtId="177" fontId="34" fillId="0" borderId="26" xfId="0" applyNumberFormat="1" applyFont="1" applyBorder="1" applyAlignment="1">
      <alignment vertical="center" wrapText="1"/>
    </xf>
    <xf numFmtId="177" fontId="34" fillId="0" borderId="26" xfId="0" applyNumberFormat="1" applyFont="1" applyBorder="1">
      <alignment vertical="center"/>
    </xf>
    <xf numFmtId="177" fontId="34" fillId="0" borderId="28" xfId="0" applyNumberFormat="1" applyFont="1" applyBorder="1" applyAlignment="1">
      <alignment vertical="center"/>
    </xf>
    <xf numFmtId="177" fontId="34" fillId="0" borderId="27" xfId="0" applyNumberFormat="1" applyFont="1" applyBorder="1">
      <alignment vertical="center"/>
    </xf>
    <xf numFmtId="0" fontId="34" fillId="0" borderId="15" xfId="0" applyFont="1" applyBorder="1">
      <alignment vertical="center"/>
    </xf>
    <xf numFmtId="3" fontId="37" fillId="0" borderId="9" xfId="0" applyNumberFormat="1" applyFont="1" applyBorder="1">
      <alignment vertical="center"/>
    </xf>
    <xf numFmtId="3" fontId="55" fillId="0" borderId="9" xfId="0" applyNumberFormat="1" applyFont="1" applyBorder="1">
      <alignment vertical="center"/>
    </xf>
    <xf numFmtId="3" fontId="37" fillId="0" borderId="11" xfId="0" applyNumberFormat="1" applyFont="1" applyBorder="1">
      <alignment vertical="center"/>
    </xf>
    <xf numFmtId="3" fontId="34" fillId="0" borderId="16" xfId="0" applyNumberFormat="1" applyFont="1" applyBorder="1">
      <alignment vertical="center"/>
    </xf>
    <xf numFmtId="0" fontId="34" fillId="0" borderId="5" xfId="0" applyFont="1" applyBorder="1">
      <alignment vertical="center"/>
    </xf>
    <xf numFmtId="0" fontId="34" fillId="0" borderId="29" xfId="0" applyFont="1" applyBorder="1">
      <alignment vertical="center"/>
    </xf>
    <xf numFmtId="3" fontId="34" fillId="0" borderId="29" xfId="0" applyNumberFormat="1" applyFont="1" applyBorder="1">
      <alignment vertical="center"/>
    </xf>
    <xf numFmtId="3" fontId="34" fillId="0" borderId="27" xfId="0" applyNumberFormat="1" applyFont="1" applyBorder="1">
      <alignment vertical="center"/>
    </xf>
    <xf numFmtId="5" fontId="34" fillId="0" borderId="16" xfId="0" applyNumberFormat="1" applyFont="1" applyBorder="1">
      <alignment vertical="center"/>
    </xf>
    <xf numFmtId="0" fontId="11" fillId="0" borderId="25" xfId="0" applyFont="1" applyBorder="1">
      <alignment vertical="center"/>
    </xf>
    <xf numFmtId="0" fontId="34" fillId="0" borderId="14" xfId="0" applyFont="1" applyBorder="1">
      <alignment vertical="center"/>
    </xf>
    <xf numFmtId="0" fontId="34" fillId="0" borderId="30" xfId="0" applyFont="1" applyBorder="1">
      <alignment vertical="center"/>
    </xf>
    <xf numFmtId="3" fontId="11" fillId="0" borderId="26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vertical="center"/>
    </xf>
    <xf numFmtId="0" fontId="34" fillId="0" borderId="26" xfId="0" applyFont="1" applyBorder="1">
      <alignment vertical="center"/>
    </xf>
    <xf numFmtId="3" fontId="11" fillId="0" borderId="27" xfId="0" applyNumberFormat="1" applyFont="1" applyBorder="1">
      <alignment vertical="center"/>
    </xf>
    <xf numFmtId="3" fontId="34" fillId="0" borderId="27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>
      <alignment vertical="center"/>
    </xf>
    <xf numFmtId="0" fontId="34" fillId="0" borderId="27" xfId="0" applyFont="1" applyBorder="1">
      <alignment vertical="center"/>
    </xf>
    <xf numFmtId="3" fontId="11" fillId="0" borderId="28" xfId="0" applyNumberFormat="1" applyFont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7" fillId="0" borderId="28" xfId="0" applyNumberFormat="1" applyFont="1" applyBorder="1" applyAlignment="1">
      <alignment vertical="center"/>
    </xf>
    <xf numFmtId="3" fontId="11" fillId="0" borderId="28" xfId="0" applyNumberFormat="1" applyFont="1" applyBorder="1">
      <alignment vertical="center"/>
    </xf>
    <xf numFmtId="3" fontId="34" fillId="0" borderId="28" xfId="0" applyNumberFormat="1" applyFont="1" applyBorder="1">
      <alignment vertical="center"/>
    </xf>
    <xf numFmtId="3" fontId="34" fillId="0" borderId="12" xfId="0" applyNumberFormat="1" applyFont="1" applyBorder="1">
      <alignment vertical="center"/>
    </xf>
    <xf numFmtId="3" fontId="34" fillId="0" borderId="17" xfId="0" applyNumberFormat="1" applyFont="1" applyBorder="1">
      <alignment vertical="center"/>
    </xf>
    <xf numFmtId="3" fontId="11" fillId="0" borderId="26" xfId="0" applyNumberFormat="1" applyFont="1" applyBorder="1">
      <alignment vertical="center"/>
    </xf>
    <xf numFmtId="3" fontId="34" fillId="0" borderId="26" xfId="0" applyNumberFormat="1" applyFont="1" applyBorder="1">
      <alignment vertical="center"/>
    </xf>
    <xf numFmtId="3" fontId="34" fillId="0" borderId="8" xfId="0" applyNumberFormat="1" applyFont="1" applyBorder="1">
      <alignment vertical="center"/>
    </xf>
    <xf numFmtId="3" fontId="34" fillId="0" borderId="12" xfId="0" applyNumberFormat="1" applyFont="1" applyBorder="1" applyAlignment="1">
      <alignment horizontal="right" vertical="center"/>
    </xf>
    <xf numFmtId="3" fontId="34" fillId="0" borderId="28" xfId="0" applyNumberFormat="1" applyFont="1" applyBorder="1" applyAlignment="1">
      <alignment horizontal="right" vertical="center"/>
    </xf>
    <xf numFmtId="3" fontId="34" fillId="0" borderId="35" xfId="0" applyNumberFormat="1" applyFont="1" applyBorder="1" applyAlignment="1">
      <alignment vertical="center"/>
    </xf>
    <xf numFmtId="3" fontId="34" fillId="0" borderId="10" xfId="0" applyNumberFormat="1" applyFont="1" applyBorder="1">
      <alignment vertical="center"/>
    </xf>
    <xf numFmtId="3" fontId="34" fillId="0" borderId="18" xfId="0" applyNumberFormat="1" applyFont="1" applyBorder="1">
      <alignment vertical="center"/>
    </xf>
    <xf numFmtId="0" fontId="11" fillId="0" borderId="0" xfId="0" applyFont="1">
      <alignment vertical="center"/>
    </xf>
    <xf numFmtId="0" fontId="11" fillId="0" borderId="26" xfId="0" applyFont="1" applyBorder="1">
      <alignment vertical="center"/>
    </xf>
    <xf numFmtId="3" fontId="37" fillId="0" borderId="8" xfId="0" applyNumberFormat="1" applyFont="1" applyBorder="1">
      <alignment vertical="center"/>
    </xf>
    <xf numFmtId="3" fontId="11" fillId="0" borderId="21" xfId="0" applyNumberFormat="1" applyFont="1" applyBorder="1">
      <alignment vertical="center"/>
    </xf>
    <xf numFmtId="3" fontId="34" fillId="0" borderId="21" xfId="0" applyNumberFormat="1" applyFont="1" applyBorder="1">
      <alignment vertical="center"/>
    </xf>
    <xf numFmtId="3" fontId="34" fillId="0" borderId="1" xfId="0" applyNumberFormat="1" applyFont="1" applyBorder="1">
      <alignment vertical="center"/>
    </xf>
    <xf numFmtId="3" fontId="34" fillId="3" borderId="8" xfId="0" applyNumberFormat="1" applyFont="1" applyFill="1" applyBorder="1">
      <alignment vertical="center"/>
    </xf>
    <xf numFmtId="3" fontId="34" fillId="0" borderId="40" xfId="0" applyNumberFormat="1" applyFont="1" applyBorder="1">
      <alignment vertical="center"/>
    </xf>
    <xf numFmtId="0" fontId="11" fillId="0" borderId="29" xfId="0" applyFont="1" applyBorder="1">
      <alignment vertical="center"/>
    </xf>
    <xf numFmtId="0" fontId="11" fillId="0" borderId="27" xfId="0" applyFont="1" applyBorder="1">
      <alignment vertical="center"/>
    </xf>
    <xf numFmtId="3" fontId="56" fillId="0" borderId="20" xfId="0" applyNumberFormat="1" applyFont="1" applyBorder="1">
      <alignment vertical="center"/>
    </xf>
    <xf numFmtId="3" fontId="34" fillId="0" borderId="20" xfId="0" applyNumberFormat="1" applyFont="1" applyBorder="1">
      <alignment vertical="center"/>
    </xf>
    <xf numFmtId="3" fontId="37" fillId="0" borderId="20" xfId="0" applyNumberFormat="1" applyFont="1" applyBorder="1">
      <alignment vertical="center"/>
    </xf>
    <xf numFmtId="3" fontId="34" fillId="0" borderId="24" xfId="0" applyNumberFormat="1" applyFont="1" applyBorder="1">
      <alignment vertical="center"/>
    </xf>
    <xf numFmtId="0" fontId="35" fillId="0" borderId="20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1" fillId="0" borderId="9" xfId="0" applyFont="1" applyFill="1" applyBorder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0" fillId="4" borderId="0" xfId="0" applyFill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59" fillId="0" borderId="2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9" fontId="6" fillId="0" borderId="0" xfId="0" applyNumberFormat="1" applyFont="1">
      <alignment vertical="center"/>
    </xf>
    <xf numFmtId="0" fontId="6" fillId="0" borderId="17" xfId="0" applyFont="1" applyBorder="1">
      <alignment vertical="center"/>
    </xf>
    <xf numFmtId="3" fontId="6" fillId="0" borderId="25" xfId="0" applyNumberFormat="1" applyFont="1" applyBorder="1">
      <alignment vertical="center"/>
    </xf>
    <xf numFmtId="177" fontId="11" fillId="0" borderId="45" xfId="0" applyNumberFormat="1" applyFont="1" applyBorder="1">
      <alignment vertical="center"/>
    </xf>
    <xf numFmtId="177" fontId="37" fillId="0" borderId="46" xfId="0" applyNumberFormat="1" applyFont="1" applyBorder="1">
      <alignment vertical="center"/>
    </xf>
    <xf numFmtId="177" fontId="37" fillId="0" borderId="47" xfId="0" applyNumberFormat="1" applyFont="1" applyBorder="1">
      <alignment vertical="center"/>
    </xf>
    <xf numFmtId="177" fontId="11" fillId="0" borderId="48" xfId="0" applyNumberFormat="1" applyFont="1" applyBorder="1">
      <alignment vertical="center"/>
    </xf>
    <xf numFmtId="177" fontId="37" fillId="0" borderId="41" xfId="0" applyNumberFormat="1" applyFont="1" applyBorder="1">
      <alignment vertical="center"/>
    </xf>
    <xf numFmtId="177" fontId="11" fillId="0" borderId="41" xfId="0" applyNumberFormat="1" applyFont="1" applyBorder="1">
      <alignment vertical="center"/>
    </xf>
    <xf numFmtId="177" fontId="34" fillId="0" borderId="49" xfId="0" applyNumberFormat="1" applyFont="1" applyBorder="1">
      <alignment vertical="center"/>
    </xf>
    <xf numFmtId="0" fontId="36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60" fillId="0" borderId="17" xfId="0" applyFont="1" applyBorder="1">
      <alignment vertical="center"/>
    </xf>
    <xf numFmtId="3" fontId="60" fillId="0" borderId="26" xfId="0" applyNumberFormat="1" applyFont="1" applyBorder="1">
      <alignment vertical="center"/>
    </xf>
    <xf numFmtId="177" fontId="34" fillId="0" borderId="41" xfId="0" applyNumberFormat="1" applyFont="1" applyBorder="1">
      <alignment vertical="center"/>
    </xf>
    <xf numFmtId="177" fontId="37" fillId="0" borderId="48" xfId="0" applyNumberFormat="1" applyFont="1" applyBorder="1">
      <alignment vertical="center"/>
    </xf>
    <xf numFmtId="0" fontId="6" fillId="0" borderId="35" xfId="0" applyFont="1" applyBorder="1">
      <alignment vertical="center"/>
    </xf>
    <xf numFmtId="177" fontId="11" fillId="0" borderId="50" xfId="0" applyNumberFormat="1" applyFont="1" applyBorder="1">
      <alignment vertical="center"/>
    </xf>
    <xf numFmtId="177" fontId="11" fillId="0" borderId="51" xfId="0" applyNumberFormat="1" applyFont="1" applyBorder="1">
      <alignment vertical="center"/>
    </xf>
    <xf numFmtId="177" fontId="34" fillId="0" borderId="52" xfId="0" applyNumberFormat="1" applyFont="1" applyBorder="1">
      <alignment vertical="center"/>
    </xf>
    <xf numFmtId="3" fontId="6" fillId="0" borderId="21" xfId="0" applyNumberFormat="1" applyFont="1" applyBorder="1" applyAlignment="1">
      <alignment horizontal="right" vertical="top"/>
    </xf>
    <xf numFmtId="177" fontId="11" fillId="0" borderId="56" xfId="0" applyNumberFormat="1" applyFont="1" applyBorder="1">
      <alignment vertical="center"/>
    </xf>
    <xf numFmtId="177" fontId="11" fillId="0" borderId="57" xfId="0" applyNumberFormat="1" applyFont="1" applyBorder="1">
      <alignment vertical="center"/>
    </xf>
    <xf numFmtId="177" fontId="34" fillId="0" borderId="58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7" fontId="11" fillId="0" borderId="58" xfId="0" applyNumberFormat="1" applyFont="1" applyBorder="1">
      <alignment vertical="center"/>
    </xf>
    <xf numFmtId="0" fontId="6" fillId="0" borderId="30" xfId="0" applyFont="1" applyBorder="1">
      <alignment vertical="center"/>
    </xf>
    <xf numFmtId="3" fontId="6" fillId="0" borderId="29" xfId="0" applyNumberFormat="1" applyFont="1" applyBorder="1">
      <alignment vertical="center"/>
    </xf>
    <xf numFmtId="177" fontId="37" fillId="0" borderId="53" xfId="0" applyNumberFormat="1" applyFont="1" applyBorder="1">
      <alignment vertical="center"/>
    </xf>
    <xf numFmtId="177" fontId="11" fillId="0" borderId="54" xfId="0" applyNumberFormat="1" applyFont="1" applyBorder="1">
      <alignment vertical="center"/>
    </xf>
    <xf numFmtId="177" fontId="11" fillId="0" borderId="55" xfId="0" applyNumberFormat="1" applyFont="1" applyBorder="1">
      <alignment vertical="center"/>
    </xf>
    <xf numFmtId="0" fontId="11" fillId="0" borderId="8" xfId="0" applyFont="1" applyBorder="1" applyAlignment="1">
      <alignment horizontal="left" vertical="top"/>
    </xf>
    <xf numFmtId="177" fontId="11" fillId="0" borderId="49" xfId="0" applyNumberFormat="1" applyFont="1" applyBorder="1">
      <alignment vertical="center"/>
    </xf>
    <xf numFmtId="177" fontId="34" fillId="0" borderId="48" xfId="0" applyNumberFormat="1" applyFont="1" applyBorder="1">
      <alignment vertical="center"/>
    </xf>
    <xf numFmtId="0" fontId="60" fillId="0" borderId="8" xfId="0" applyFont="1" applyBorder="1">
      <alignment vertical="center"/>
    </xf>
    <xf numFmtId="0" fontId="61" fillId="0" borderId="8" xfId="0" applyFont="1" applyBorder="1">
      <alignment vertical="center"/>
    </xf>
    <xf numFmtId="0" fontId="11" fillId="0" borderId="12" xfId="0" applyFont="1" applyBorder="1">
      <alignment vertical="center"/>
    </xf>
    <xf numFmtId="177" fontId="11" fillId="0" borderId="52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6" fillId="0" borderId="19" xfId="0" applyFont="1" applyBorder="1">
      <alignment vertical="center"/>
    </xf>
    <xf numFmtId="3" fontId="6" fillId="0" borderId="40" xfId="0" applyNumberFormat="1" applyFont="1" applyBorder="1">
      <alignment vertical="center"/>
    </xf>
    <xf numFmtId="177" fontId="37" fillId="0" borderId="59" xfId="0" applyNumberFormat="1" applyFont="1" applyBorder="1">
      <alignment vertical="center"/>
    </xf>
    <xf numFmtId="177" fontId="11" fillId="0" borderId="60" xfId="0" applyNumberFormat="1" applyFont="1" applyBorder="1">
      <alignment vertical="center"/>
    </xf>
    <xf numFmtId="177" fontId="11" fillId="0" borderId="61" xfId="0" applyNumberFormat="1" applyFont="1" applyBorder="1">
      <alignment vertical="center"/>
    </xf>
    <xf numFmtId="3" fontId="6" fillId="0" borderId="0" xfId="0" applyNumberFormat="1" applyFont="1">
      <alignment vertical="center"/>
    </xf>
    <xf numFmtId="0" fontId="6" fillId="0" borderId="4" xfId="0" applyFont="1" applyFill="1" applyBorder="1">
      <alignment vertical="center"/>
    </xf>
    <xf numFmtId="0" fontId="6" fillId="0" borderId="43" xfId="0" applyFont="1" applyBorder="1">
      <alignment vertical="center"/>
    </xf>
    <xf numFmtId="177" fontId="11" fillId="0" borderId="53" xfId="0" applyNumberFormat="1" applyFont="1" applyBorder="1">
      <alignment vertical="center"/>
    </xf>
    <xf numFmtId="0" fontId="6" fillId="0" borderId="36" xfId="0" applyFont="1" applyFill="1" applyBorder="1">
      <alignment vertical="center"/>
    </xf>
    <xf numFmtId="0" fontId="6" fillId="0" borderId="44" xfId="0" applyFont="1" applyFill="1" applyBorder="1">
      <alignment vertical="center"/>
    </xf>
    <xf numFmtId="3" fontId="6" fillId="0" borderId="34" xfId="0" applyNumberFormat="1" applyFont="1" applyFill="1" applyBorder="1">
      <alignment vertical="center"/>
    </xf>
    <xf numFmtId="177" fontId="11" fillId="3" borderId="62" xfId="0" applyNumberFormat="1" applyFont="1" applyFill="1" applyBorder="1">
      <alignment vertical="center"/>
    </xf>
    <xf numFmtId="177" fontId="11" fillId="0" borderId="63" xfId="0" applyNumberFormat="1" applyFont="1" applyBorder="1">
      <alignment vertical="center"/>
    </xf>
    <xf numFmtId="177" fontId="11" fillId="0" borderId="64" xfId="0" applyNumberFormat="1" applyFont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0" xfId="0" applyFont="1" applyFill="1" applyBorder="1">
      <alignment vertical="center"/>
    </xf>
    <xf numFmtId="3" fontId="6" fillId="0" borderId="71" xfId="0" applyNumberFormat="1" applyFont="1" applyFill="1" applyBorder="1">
      <alignment vertical="center"/>
    </xf>
    <xf numFmtId="177" fontId="11" fillId="0" borderId="68" xfId="0" applyNumberFormat="1" applyFont="1" applyBorder="1">
      <alignment vertical="center"/>
    </xf>
    <xf numFmtId="177" fontId="11" fillId="0" borderId="69" xfId="0" applyNumberFormat="1" applyFont="1" applyBorder="1">
      <alignment vertical="center"/>
    </xf>
    <xf numFmtId="177" fontId="11" fillId="0" borderId="70" xfId="0" applyNumberFormat="1" applyFont="1" applyBorder="1">
      <alignment vertical="center"/>
    </xf>
    <xf numFmtId="0" fontId="6" fillId="0" borderId="32" xfId="0" applyFont="1" applyBorder="1">
      <alignment vertical="center"/>
    </xf>
    <xf numFmtId="0" fontId="6" fillId="0" borderId="42" xfId="0" applyFont="1" applyBorder="1">
      <alignment vertical="center"/>
    </xf>
    <xf numFmtId="177" fontId="11" fillId="0" borderId="65" xfId="0" applyNumberFormat="1" applyFont="1" applyBorder="1">
      <alignment vertical="center"/>
    </xf>
    <xf numFmtId="177" fontId="11" fillId="0" borderId="66" xfId="0" applyNumberFormat="1" applyFont="1" applyBorder="1">
      <alignment vertical="center"/>
    </xf>
    <xf numFmtId="177" fontId="11" fillId="0" borderId="67" xfId="0" applyNumberFormat="1" applyFont="1" applyBorder="1">
      <alignment vertical="center"/>
    </xf>
    <xf numFmtId="3" fontId="53" fillId="0" borderId="15" xfId="0" applyNumberFormat="1" applyFont="1" applyBorder="1">
      <alignment vertical="center"/>
    </xf>
    <xf numFmtId="3" fontId="53" fillId="0" borderId="9" xfId="0" applyNumberFormat="1" applyFont="1" applyBorder="1">
      <alignment vertical="center"/>
    </xf>
    <xf numFmtId="3" fontId="53" fillId="0" borderId="11" xfId="0" applyNumberFormat="1" applyFont="1" applyBorder="1">
      <alignment vertical="center"/>
    </xf>
    <xf numFmtId="0" fontId="53" fillId="0" borderId="5" xfId="0" applyFont="1" applyBorder="1">
      <alignment vertical="center"/>
    </xf>
    <xf numFmtId="177" fontId="53" fillId="0" borderId="9" xfId="0" applyNumberFormat="1" applyFont="1" applyBorder="1" applyAlignment="1">
      <alignment vertical="center" wrapText="1"/>
    </xf>
    <xf numFmtId="177" fontId="53" fillId="0" borderId="9" xfId="0" applyNumberFormat="1" applyFont="1" applyBorder="1">
      <alignment vertical="center"/>
    </xf>
    <xf numFmtId="177" fontId="53" fillId="0" borderId="13" xfId="0" applyNumberFormat="1" applyFont="1" applyBorder="1" applyAlignment="1">
      <alignment vertical="center"/>
    </xf>
    <xf numFmtId="177" fontId="53" fillId="0" borderId="11" xfId="0" applyNumberFormat="1" applyFont="1" applyBorder="1">
      <alignment vertical="center"/>
    </xf>
    <xf numFmtId="0" fontId="53" fillId="0" borderId="15" xfId="0" applyFont="1" applyBorder="1">
      <alignment vertical="center"/>
    </xf>
    <xf numFmtId="0" fontId="53" fillId="0" borderId="9" xfId="0" applyFont="1" applyBorder="1">
      <alignment vertical="center"/>
    </xf>
    <xf numFmtId="3" fontId="62" fillId="0" borderId="9" xfId="0" applyNumberFormat="1" applyFont="1" applyBorder="1">
      <alignment vertical="center"/>
    </xf>
    <xf numFmtId="3" fontId="63" fillId="0" borderId="9" xfId="0" applyNumberFormat="1" applyFont="1" applyBorder="1">
      <alignment vertical="center"/>
    </xf>
    <xf numFmtId="3" fontId="62" fillId="0" borderId="13" xfId="0" applyNumberFormat="1" applyFont="1" applyBorder="1">
      <alignment vertical="center"/>
    </xf>
    <xf numFmtId="3" fontId="53" fillId="0" borderId="21" xfId="0" applyNumberFormat="1" applyFont="1" applyBorder="1">
      <alignment vertical="center"/>
    </xf>
    <xf numFmtId="0" fontId="53" fillId="0" borderId="25" xfId="0" applyFont="1" applyBorder="1">
      <alignment vertical="center"/>
    </xf>
    <xf numFmtId="3" fontId="53" fillId="0" borderId="29" xfId="0" applyNumberFormat="1" applyFont="1" applyBorder="1">
      <alignment vertical="center"/>
    </xf>
    <xf numFmtId="3" fontId="53" fillId="0" borderId="24" xfId="0" applyNumberFormat="1" applyFont="1" applyBorder="1">
      <alignment vertical="center"/>
    </xf>
    <xf numFmtId="5" fontId="53" fillId="0" borderId="16" xfId="0" applyNumberFormat="1" applyFont="1" applyBorder="1">
      <alignment vertical="center"/>
    </xf>
    <xf numFmtId="177" fontId="37" fillId="0" borderId="72" xfId="0" applyNumberFormat="1" applyFont="1" applyBorder="1">
      <alignment vertical="center"/>
    </xf>
    <xf numFmtId="177" fontId="11" fillId="0" borderId="73" xfId="0" applyNumberFormat="1" applyFont="1" applyBorder="1">
      <alignment vertical="center"/>
    </xf>
    <xf numFmtId="177" fontId="34" fillId="0" borderId="73" xfId="0" applyNumberFormat="1" applyFont="1" applyBorder="1">
      <alignment vertical="center"/>
    </xf>
    <xf numFmtId="177" fontId="11" fillId="0" borderId="74" xfId="0" applyNumberFormat="1" applyFont="1" applyBorder="1">
      <alignment vertical="center"/>
    </xf>
    <xf numFmtId="177" fontId="11" fillId="0" borderId="75" xfId="0" applyNumberFormat="1" applyFont="1" applyBorder="1">
      <alignment vertical="center"/>
    </xf>
    <xf numFmtId="177" fontId="11" fillId="0" borderId="76" xfId="0" applyNumberFormat="1" applyFont="1" applyBorder="1">
      <alignment vertical="center"/>
    </xf>
    <xf numFmtId="177" fontId="11" fillId="0" borderId="77" xfId="0" applyNumberFormat="1" applyFont="1" applyBorder="1">
      <alignment vertical="center"/>
    </xf>
    <xf numFmtId="177" fontId="11" fillId="0" borderId="78" xfId="0" applyNumberFormat="1" applyFont="1" applyBorder="1">
      <alignment vertical="center"/>
    </xf>
    <xf numFmtId="177" fontId="11" fillId="0" borderId="79" xfId="0" applyNumberFormat="1" applyFont="1" applyBorder="1">
      <alignment vertical="center"/>
    </xf>
    <xf numFmtId="177" fontId="11" fillId="0" borderId="80" xfId="0" applyNumberFormat="1" applyFont="1" applyBorder="1">
      <alignment vertical="center"/>
    </xf>
    <xf numFmtId="0" fontId="64" fillId="0" borderId="24" xfId="0" applyFont="1" applyBorder="1" applyAlignment="1">
      <alignment horizontal="center" vertical="center"/>
    </xf>
    <xf numFmtId="177" fontId="11" fillId="0" borderId="60" xfId="0" applyNumberFormat="1" applyFont="1" applyFill="1" applyBorder="1">
      <alignment vertical="center"/>
    </xf>
    <xf numFmtId="0" fontId="6" fillId="0" borderId="38" xfId="0" applyFont="1" applyBorder="1">
      <alignment vertical="center"/>
    </xf>
    <xf numFmtId="0" fontId="30" fillId="0" borderId="16" xfId="0" applyFont="1" applyBorder="1" applyAlignment="1">
      <alignment horizontal="center" vertical="center"/>
    </xf>
    <xf numFmtId="177" fontId="34" fillId="0" borderId="9" xfId="0" applyNumberFormat="1" applyFont="1" applyBorder="1" applyAlignment="1">
      <alignment vertical="center" wrapText="1"/>
    </xf>
    <xf numFmtId="177" fontId="34" fillId="0" borderId="9" xfId="0" applyNumberFormat="1" applyFont="1" applyBorder="1">
      <alignment vertical="center"/>
    </xf>
    <xf numFmtId="177" fontId="34" fillId="0" borderId="13" xfId="0" applyNumberFormat="1" applyFont="1" applyBorder="1" applyAlignment="1">
      <alignment vertical="center"/>
    </xf>
    <xf numFmtId="177" fontId="34" fillId="0" borderId="11" xfId="0" applyNumberFormat="1" applyFont="1" applyBorder="1">
      <alignment vertical="center"/>
    </xf>
    <xf numFmtId="3" fontId="37" fillId="0" borderId="13" xfId="0" applyNumberFormat="1" applyFont="1" applyBorder="1">
      <alignment vertical="center"/>
    </xf>
    <xf numFmtId="0" fontId="65" fillId="0" borderId="23" xfId="0" applyFont="1" applyBorder="1" applyAlignment="1">
      <alignment horizontal="center" vertical="center"/>
    </xf>
    <xf numFmtId="0" fontId="67" fillId="0" borderId="0" xfId="0" applyFont="1">
      <alignment vertical="center"/>
    </xf>
    <xf numFmtId="0" fontId="69" fillId="0" borderId="0" xfId="0" applyFont="1">
      <alignment vertical="center"/>
    </xf>
    <xf numFmtId="0" fontId="66" fillId="0" borderId="0" xfId="0" applyFont="1">
      <alignment vertical="center"/>
    </xf>
    <xf numFmtId="0" fontId="70" fillId="0" borderId="0" xfId="0" applyFont="1">
      <alignment vertical="center"/>
    </xf>
    <xf numFmtId="0" fontId="71" fillId="0" borderId="0" xfId="0" applyFont="1">
      <alignment vertical="center"/>
    </xf>
    <xf numFmtId="0" fontId="70" fillId="0" borderId="22" xfId="0" applyFont="1" applyBorder="1">
      <alignment vertical="center"/>
    </xf>
    <xf numFmtId="0" fontId="70" fillId="0" borderId="7" xfId="0" applyFont="1" applyBorder="1">
      <alignment vertical="center"/>
    </xf>
    <xf numFmtId="0" fontId="70" fillId="0" borderId="8" xfId="0" applyFont="1" applyBorder="1">
      <alignment vertical="center"/>
    </xf>
    <xf numFmtId="0" fontId="70" fillId="0" borderId="17" xfId="0" applyFont="1" applyBorder="1">
      <alignment vertical="center"/>
    </xf>
    <xf numFmtId="0" fontId="66" fillId="0" borderId="17" xfId="0" applyFont="1" applyBorder="1">
      <alignment vertical="center"/>
    </xf>
    <xf numFmtId="0" fontId="66" fillId="0" borderId="9" xfId="0" applyFont="1" applyBorder="1">
      <alignment vertical="center"/>
    </xf>
    <xf numFmtId="0" fontId="70" fillId="0" borderId="9" xfId="0" applyFont="1" applyBorder="1">
      <alignment vertical="center"/>
    </xf>
    <xf numFmtId="0" fontId="69" fillId="0" borderId="17" xfId="0" applyFont="1" applyBorder="1">
      <alignment vertical="center"/>
    </xf>
    <xf numFmtId="0" fontId="69" fillId="0" borderId="9" xfId="0" applyFont="1" applyBorder="1">
      <alignment vertical="center"/>
    </xf>
    <xf numFmtId="0" fontId="70" fillId="0" borderId="8" xfId="0" applyFont="1" applyBorder="1" applyAlignment="1">
      <alignment horizontal="left" vertical="center"/>
    </xf>
    <xf numFmtId="0" fontId="70" fillId="0" borderId="9" xfId="0" applyFont="1" applyBorder="1" applyAlignment="1">
      <alignment horizontal="left" vertical="center"/>
    </xf>
    <xf numFmtId="0" fontId="70" fillId="0" borderId="35" xfId="0" applyFont="1" applyBorder="1">
      <alignment vertical="center"/>
    </xf>
    <xf numFmtId="0" fontId="72" fillId="0" borderId="17" xfId="0" applyFont="1" applyBorder="1">
      <alignment vertical="center"/>
    </xf>
    <xf numFmtId="0" fontId="72" fillId="0" borderId="9" xfId="0" applyFont="1" applyBorder="1">
      <alignment vertical="center"/>
    </xf>
    <xf numFmtId="0" fontId="70" fillId="0" borderId="12" xfId="0" applyFont="1" applyBorder="1">
      <alignment vertical="center"/>
    </xf>
    <xf numFmtId="0" fontId="70" fillId="0" borderId="13" xfId="0" applyFont="1" applyBorder="1">
      <alignment vertical="center"/>
    </xf>
    <xf numFmtId="0" fontId="69" fillId="0" borderId="35" xfId="0" applyFont="1" applyBorder="1">
      <alignment vertical="center"/>
    </xf>
    <xf numFmtId="0" fontId="69" fillId="0" borderId="13" xfId="0" applyFont="1" applyBorder="1">
      <alignment vertical="center"/>
    </xf>
    <xf numFmtId="0" fontId="70" fillId="0" borderId="10" xfId="0" applyFont="1" applyBorder="1">
      <alignment vertical="center"/>
    </xf>
    <xf numFmtId="0" fontId="70" fillId="0" borderId="11" xfId="0" applyFont="1" applyBorder="1">
      <alignment vertical="center"/>
    </xf>
    <xf numFmtId="0" fontId="70" fillId="0" borderId="18" xfId="0" applyFont="1" applyBorder="1">
      <alignment vertical="center"/>
    </xf>
    <xf numFmtId="0" fontId="69" fillId="0" borderId="18" xfId="0" applyFont="1" applyBorder="1">
      <alignment vertical="center"/>
    </xf>
    <xf numFmtId="0" fontId="69" fillId="0" borderId="11" xfId="0" applyFont="1" applyBorder="1">
      <alignment vertical="center"/>
    </xf>
    <xf numFmtId="0" fontId="70" fillId="0" borderId="1" xfId="0" applyFont="1" applyBorder="1">
      <alignment vertical="center"/>
    </xf>
    <xf numFmtId="0" fontId="70" fillId="0" borderId="2" xfId="0" applyFont="1" applyBorder="1">
      <alignment vertical="center"/>
    </xf>
    <xf numFmtId="0" fontId="70" fillId="0" borderId="3" xfId="0" applyFont="1" applyBorder="1">
      <alignment vertical="center"/>
    </xf>
    <xf numFmtId="0" fontId="69" fillId="0" borderId="3" xfId="0" applyFont="1" applyBorder="1">
      <alignment vertical="center"/>
    </xf>
    <xf numFmtId="0" fontId="69" fillId="0" borderId="2" xfId="0" applyFont="1" applyBorder="1">
      <alignment vertical="center"/>
    </xf>
    <xf numFmtId="0" fontId="70" fillId="0" borderId="14" xfId="0" applyFont="1" applyBorder="1">
      <alignment vertical="center"/>
    </xf>
    <xf numFmtId="0" fontId="70" fillId="0" borderId="15" xfId="0" applyFont="1" applyBorder="1">
      <alignment vertical="center"/>
    </xf>
    <xf numFmtId="0" fontId="70" fillId="0" borderId="30" xfId="0" applyFont="1" applyBorder="1">
      <alignment vertical="center"/>
    </xf>
    <xf numFmtId="0" fontId="69" fillId="0" borderId="30" xfId="0" applyFont="1" applyBorder="1">
      <alignment vertical="center"/>
    </xf>
    <xf numFmtId="0" fontId="69" fillId="0" borderId="15" xfId="0" applyFont="1" applyBorder="1">
      <alignment vertical="center"/>
    </xf>
    <xf numFmtId="0" fontId="70" fillId="0" borderId="12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27" fillId="0" borderId="38" xfId="0" applyNumberFormat="1" applyFont="1" applyBorder="1">
      <alignment vertical="center"/>
    </xf>
    <xf numFmtId="177" fontId="27" fillId="0" borderId="14" xfId="0" applyNumberFormat="1" applyFont="1" applyBorder="1">
      <alignment vertical="center"/>
    </xf>
    <xf numFmtId="177" fontId="27" fillId="0" borderId="12" xfId="0" applyNumberFormat="1" applyFont="1" applyBorder="1">
      <alignment vertical="center"/>
    </xf>
    <xf numFmtId="177" fontId="27" fillId="0" borderId="32" xfId="0" applyNumberFormat="1" applyFont="1" applyBorder="1">
      <alignment vertical="center"/>
    </xf>
    <xf numFmtId="177" fontId="19" fillId="0" borderId="14" xfId="0" applyNumberFormat="1" applyFont="1" applyBorder="1">
      <alignment vertical="center"/>
    </xf>
    <xf numFmtId="177" fontId="19" fillId="0" borderId="8" xfId="0" applyNumberFormat="1" applyFont="1" applyBorder="1">
      <alignment vertical="center"/>
    </xf>
    <xf numFmtId="177" fontId="27" fillId="0" borderId="8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3" fontId="2" fillId="0" borderId="38" xfId="0" applyNumberFormat="1" applyFont="1" applyFill="1" applyBorder="1">
      <alignment vertical="center"/>
    </xf>
    <xf numFmtId="3" fontId="2" fillId="0" borderId="34" xfId="0" applyNumberFormat="1" applyFont="1" applyBorder="1">
      <alignment vertical="center"/>
    </xf>
    <xf numFmtId="177" fontId="27" fillId="0" borderId="36" xfId="0" applyNumberFormat="1" applyFont="1" applyBorder="1">
      <alignment vertical="center"/>
    </xf>
    <xf numFmtId="3" fontId="2" fillId="0" borderId="20" xfId="0" applyNumberFormat="1" applyFont="1" applyBorder="1" applyAlignment="1">
      <alignment horizontal="right" vertical="top"/>
    </xf>
    <xf numFmtId="3" fontId="2" fillId="0" borderId="24" xfId="0" applyNumberFormat="1" applyFont="1" applyBorder="1" applyAlignment="1">
      <alignment horizontal="right" vertical="top"/>
    </xf>
    <xf numFmtId="0" fontId="0" fillId="0" borderId="26" xfId="0" applyBorder="1">
      <alignment vertical="center"/>
    </xf>
    <xf numFmtId="3" fontId="2" fillId="0" borderId="40" xfId="0" applyNumberFormat="1" applyFont="1" applyFill="1" applyBorder="1">
      <alignment vertical="center"/>
    </xf>
    <xf numFmtId="0" fontId="2" fillId="0" borderId="43" xfId="0" applyFont="1" applyFill="1" applyBorder="1">
      <alignment vertical="center"/>
    </xf>
    <xf numFmtId="3" fontId="34" fillId="3" borderId="9" xfId="0" applyNumberFormat="1" applyFont="1" applyFill="1" applyBorder="1">
      <alignment vertical="center"/>
    </xf>
    <xf numFmtId="3" fontId="34" fillId="3" borderId="26" xfId="0" applyNumberFormat="1" applyFont="1" applyFill="1" applyBorder="1">
      <alignment vertical="center"/>
    </xf>
    <xf numFmtId="0" fontId="73" fillId="0" borderId="0" xfId="0" applyFont="1">
      <alignment vertical="center"/>
    </xf>
    <xf numFmtId="177" fontId="34" fillId="0" borderId="53" xfId="0" applyNumberFormat="1" applyFont="1" applyBorder="1">
      <alignment vertical="center"/>
    </xf>
    <xf numFmtId="177" fontId="34" fillId="0" borderId="50" xfId="0" applyNumberFormat="1" applyFont="1" applyBorder="1">
      <alignment vertical="center"/>
    </xf>
    <xf numFmtId="177" fontId="34" fillId="0" borderId="56" xfId="0" applyNumberFormat="1" applyFont="1" applyBorder="1">
      <alignment vertical="center"/>
    </xf>
    <xf numFmtId="177" fontId="34" fillId="0" borderId="59" xfId="0" applyNumberFormat="1" applyFont="1" applyBorder="1">
      <alignment vertical="center"/>
    </xf>
    <xf numFmtId="177" fontId="34" fillId="0" borderId="46" xfId="0" applyNumberFormat="1" applyFont="1" applyBorder="1">
      <alignment vertical="center"/>
    </xf>
    <xf numFmtId="177" fontId="34" fillId="0" borderId="72" xfId="0" applyNumberFormat="1" applyFont="1" applyBorder="1">
      <alignment vertical="center"/>
    </xf>
    <xf numFmtId="177" fontId="34" fillId="0" borderId="47" xfId="0" applyNumberFormat="1" applyFont="1" applyBorder="1">
      <alignment vertical="center"/>
    </xf>
    <xf numFmtId="3" fontId="36" fillId="0" borderId="34" xfId="0" applyNumberFormat="1" applyFont="1" applyFill="1" applyBorder="1">
      <alignment vertical="center"/>
    </xf>
    <xf numFmtId="177" fontId="37" fillId="0" borderId="62" xfId="0" applyNumberFormat="1" applyFont="1" applyFill="1" applyBorder="1">
      <alignment vertical="center"/>
    </xf>
    <xf numFmtId="3" fontId="36" fillId="0" borderId="71" xfId="0" applyNumberFormat="1" applyFont="1" applyFill="1" applyBorder="1">
      <alignment vertical="center"/>
    </xf>
    <xf numFmtId="177" fontId="37" fillId="0" borderId="68" xfId="0" applyNumberFormat="1" applyFont="1" applyBorder="1">
      <alignment vertical="center"/>
    </xf>
    <xf numFmtId="5" fontId="36" fillId="0" borderId="16" xfId="0" applyNumberFormat="1" applyFont="1" applyBorder="1">
      <alignment vertical="center"/>
    </xf>
    <xf numFmtId="177" fontId="37" fillId="0" borderId="65" xfId="0" applyNumberFormat="1" applyFont="1" applyBorder="1">
      <alignment vertical="center"/>
    </xf>
    <xf numFmtId="0" fontId="33" fillId="0" borderId="11" xfId="0" applyFont="1" applyBorder="1">
      <alignment vertical="center"/>
    </xf>
    <xf numFmtId="0" fontId="34" fillId="0" borderId="9" xfId="0" applyFont="1" applyFill="1" applyBorder="1">
      <alignment vertical="center"/>
    </xf>
    <xf numFmtId="3" fontId="33" fillId="0" borderId="13" xfId="0" applyNumberFormat="1" applyFont="1" applyBorder="1">
      <alignment vertical="center"/>
    </xf>
    <xf numFmtId="0" fontId="33" fillId="0" borderId="27" xfId="0" applyFont="1" applyBorder="1">
      <alignment vertical="center"/>
    </xf>
    <xf numFmtId="0" fontId="33" fillId="0" borderId="25" xfId="0" applyFont="1" applyBorder="1">
      <alignment vertical="center"/>
    </xf>
    <xf numFmtId="0" fontId="33" fillId="0" borderId="26" xfId="0" applyFont="1" applyBorder="1">
      <alignment vertical="center"/>
    </xf>
    <xf numFmtId="0" fontId="33" fillId="0" borderId="39" xfId="0" applyFont="1" applyBorder="1">
      <alignment vertical="center"/>
    </xf>
    <xf numFmtId="3" fontId="36" fillId="0" borderId="9" xfId="0" applyNumberFormat="1" applyFont="1" applyBorder="1">
      <alignment vertical="center"/>
    </xf>
    <xf numFmtId="3" fontId="41" fillId="0" borderId="9" xfId="0" applyNumberFormat="1" applyFont="1" applyBorder="1">
      <alignment vertical="center"/>
    </xf>
    <xf numFmtId="3" fontId="36" fillId="0" borderId="13" xfId="0" applyNumberFormat="1" applyFont="1" applyBorder="1">
      <alignment vertical="center"/>
    </xf>
    <xf numFmtId="0" fontId="37" fillId="0" borderId="8" xfId="0" applyFont="1" applyBorder="1" applyAlignment="1">
      <alignment horizontal="left" vertical="center"/>
    </xf>
    <xf numFmtId="0" fontId="36" fillId="0" borderId="9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52" fillId="0" borderId="26" xfId="0" applyNumberFormat="1" applyFont="1" applyBorder="1">
      <alignment vertical="center"/>
    </xf>
    <xf numFmtId="0" fontId="59" fillId="0" borderId="21" xfId="0" applyFont="1" applyBorder="1" applyAlignment="1">
      <alignment horizontal="center" vertical="center" wrapText="1"/>
    </xf>
    <xf numFmtId="177" fontId="34" fillId="0" borderId="46" xfId="0" applyNumberFormat="1" applyFont="1" applyFill="1" applyBorder="1">
      <alignment vertical="center"/>
    </xf>
    <xf numFmtId="177" fontId="34" fillId="0" borderId="41" xfId="0" applyNumberFormat="1" applyFont="1" applyFill="1" applyBorder="1">
      <alignment vertical="center"/>
    </xf>
    <xf numFmtId="177" fontId="11" fillId="0" borderId="41" xfId="0" applyNumberFormat="1" applyFont="1" applyFill="1" applyBorder="1">
      <alignment vertical="center"/>
    </xf>
    <xf numFmtId="177" fontId="11" fillId="0" borderId="51" xfId="0" applyNumberFormat="1" applyFont="1" applyFill="1" applyBorder="1">
      <alignment vertical="center"/>
    </xf>
    <xf numFmtId="177" fontId="11" fillId="0" borderId="57" xfId="0" applyNumberFormat="1" applyFont="1" applyFill="1" applyBorder="1">
      <alignment vertical="center"/>
    </xf>
    <xf numFmtId="177" fontId="11" fillId="0" borderId="54" xfId="0" applyNumberFormat="1" applyFont="1" applyFill="1" applyBorder="1">
      <alignment vertical="center"/>
    </xf>
    <xf numFmtId="177" fontId="11" fillId="0" borderId="63" xfId="0" applyNumberFormat="1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3" fontId="53" fillId="0" borderId="16" xfId="0" applyNumberFormat="1" applyFont="1" applyBorder="1">
      <alignment vertical="center"/>
    </xf>
    <xf numFmtId="3" fontId="6" fillId="0" borderId="14" xfId="0" applyNumberFormat="1" applyFont="1" applyBorder="1">
      <alignment vertical="center"/>
    </xf>
    <xf numFmtId="3" fontId="6" fillId="0" borderId="8" xfId="0" applyNumberFormat="1" applyFont="1" applyBorder="1">
      <alignment vertical="center"/>
    </xf>
    <xf numFmtId="3" fontId="60" fillId="0" borderId="8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>
      <alignment vertical="center"/>
    </xf>
    <xf numFmtId="3" fontId="6" fillId="0" borderId="38" xfId="0" applyNumberFormat="1" applyFont="1" applyBorder="1">
      <alignment vertical="center"/>
    </xf>
    <xf numFmtId="3" fontId="6" fillId="0" borderId="0" xfId="0" applyNumberFormat="1" applyFont="1" applyFill="1" applyBorder="1">
      <alignment vertical="center"/>
    </xf>
    <xf numFmtId="3" fontId="6" fillId="0" borderId="81" xfId="0" applyNumberFormat="1" applyFont="1" applyFill="1" applyBorder="1">
      <alignment vertical="center"/>
    </xf>
    <xf numFmtId="5" fontId="33" fillId="0" borderId="19" xfId="0" applyNumberFormat="1" applyFont="1" applyBorder="1">
      <alignment vertical="center"/>
    </xf>
    <xf numFmtId="177" fontId="33" fillId="0" borderId="28" xfId="0" applyNumberFormat="1" applyFont="1" applyBorder="1" applyAlignment="1">
      <alignment vertical="center" wrapText="1"/>
    </xf>
    <xf numFmtId="5" fontId="33" fillId="0" borderId="0" xfId="0" applyNumberFormat="1" applyFont="1" applyBorder="1">
      <alignment vertical="center"/>
    </xf>
    <xf numFmtId="0" fontId="6" fillId="0" borderId="22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20" xfId="0" applyFont="1" applyBorder="1">
      <alignment vertical="center"/>
    </xf>
    <xf numFmtId="9" fontId="6" fillId="0" borderId="19" xfId="0" applyNumberFormat="1" applyFont="1" applyBorder="1">
      <alignment vertical="center"/>
    </xf>
    <xf numFmtId="0" fontId="6" fillId="0" borderId="16" xfId="0" applyFont="1" applyBorder="1">
      <alignment vertical="center"/>
    </xf>
    <xf numFmtId="0" fontId="60" fillId="0" borderId="9" xfId="0" applyFont="1" applyBorder="1">
      <alignment vertical="center"/>
    </xf>
    <xf numFmtId="0" fontId="0" fillId="0" borderId="20" xfId="0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1" xfId="0" applyFont="1" applyBorder="1">
      <alignment vertical="center"/>
    </xf>
    <xf numFmtId="0" fontId="34" fillId="0" borderId="13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39" xfId="0" applyFont="1" applyBorder="1">
      <alignment vertical="center"/>
    </xf>
    <xf numFmtId="0" fontId="16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5" fillId="0" borderId="82" xfId="0" applyFont="1" applyFill="1" applyBorder="1">
      <alignment vertical="center"/>
    </xf>
    <xf numFmtId="0" fontId="2" fillId="0" borderId="83" xfId="0" applyFont="1" applyBorder="1">
      <alignment vertical="center"/>
    </xf>
    <xf numFmtId="0" fontId="2" fillId="0" borderId="14" xfId="0" applyFont="1" applyFill="1" applyBorder="1">
      <alignment vertical="center"/>
    </xf>
    <xf numFmtId="3" fontId="2" fillId="0" borderId="3" xfId="0" applyNumberFormat="1" applyFont="1" applyBorder="1">
      <alignment vertical="center"/>
    </xf>
    <xf numFmtId="3" fontId="6" fillId="0" borderId="3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3" fontId="6" fillId="0" borderId="84" xfId="0" applyNumberFormat="1" applyFont="1" applyFill="1" applyBorder="1">
      <alignment vertical="center"/>
    </xf>
    <xf numFmtId="0" fontId="0" fillId="0" borderId="40" xfId="0" applyBorder="1">
      <alignment vertical="center"/>
    </xf>
    <xf numFmtId="5" fontId="33" fillId="0" borderId="24" xfId="0" applyNumberFormat="1" applyFont="1" applyBorder="1">
      <alignment vertical="center"/>
    </xf>
    <xf numFmtId="3" fontId="2" fillId="0" borderId="84" xfId="0" applyNumberFormat="1" applyFont="1" applyFill="1" applyBorder="1">
      <alignment vertical="center"/>
    </xf>
    <xf numFmtId="3" fontId="6" fillId="0" borderId="4" xfId="0" applyNumberFormat="1" applyFont="1" applyFill="1" applyBorder="1">
      <alignment vertical="center"/>
    </xf>
    <xf numFmtId="3" fontId="6" fillId="0" borderId="25" xfId="0" applyNumberFormat="1" applyFont="1" applyFill="1" applyBorder="1">
      <alignment vertical="center"/>
    </xf>
    <xf numFmtId="3" fontId="6" fillId="0" borderId="39" xfId="0" applyNumberFormat="1" applyFont="1" applyBorder="1">
      <alignment vertical="center"/>
    </xf>
    <xf numFmtId="3" fontId="6" fillId="0" borderId="71" xfId="0" applyNumberFormat="1" applyFont="1" applyBorder="1">
      <alignment vertical="center"/>
    </xf>
    <xf numFmtId="177" fontId="34" fillId="0" borderId="85" xfId="0" applyNumberFormat="1" applyFont="1" applyBorder="1">
      <alignment vertical="center"/>
    </xf>
    <xf numFmtId="177" fontId="34" fillId="0" borderId="86" xfId="0" applyNumberFormat="1" applyFont="1" applyBorder="1">
      <alignment vertical="center"/>
    </xf>
    <xf numFmtId="3" fontId="53" fillId="0" borderId="27" xfId="0" applyNumberFormat="1" applyFont="1" applyBorder="1">
      <alignment vertical="center"/>
    </xf>
    <xf numFmtId="3" fontId="33" fillId="0" borderId="16" xfId="0" applyNumberFormat="1" applyFont="1" applyBorder="1">
      <alignment vertical="center"/>
    </xf>
    <xf numFmtId="3" fontId="62" fillId="0" borderId="27" xfId="0" applyNumberFormat="1" applyFont="1" applyBorder="1">
      <alignment vertical="center"/>
    </xf>
    <xf numFmtId="3" fontId="36" fillId="0" borderId="11" xfId="0" applyNumberFormat="1" applyFont="1" applyBorder="1">
      <alignment vertical="center"/>
    </xf>
    <xf numFmtId="177" fontId="33" fillId="0" borderId="25" xfId="0" applyNumberFormat="1" applyFont="1" applyBorder="1">
      <alignment vertical="center"/>
    </xf>
    <xf numFmtId="3" fontId="22" fillId="0" borderId="40" xfId="0" applyNumberFormat="1" applyFont="1" applyBorder="1">
      <alignment vertical="center"/>
    </xf>
    <xf numFmtId="177" fontId="35" fillId="0" borderId="38" xfId="0" applyNumberFormat="1" applyFont="1" applyBorder="1">
      <alignment vertical="center"/>
    </xf>
    <xf numFmtId="3" fontId="4" fillId="0" borderId="71" xfId="0" applyNumberFormat="1" applyFont="1" applyFill="1" applyBorder="1">
      <alignment vertical="center"/>
    </xf>
    <xf numFmtId="3" fontId="22" fillId="0" borderId="34" xfId="0" applyNumberFormat="1" applyFont="1" applyBorder="1">
      <alignment vertical="center"/>
    </xf>
    <xf numFmtId="177" fontId="35" fillId="0" borderId="36" xfId="0" applyNumberFormat="1" applyFont="1" applyBorder="1">
      <alignment vertical="center"/>
    </xf>
    <xf numFmtId="3" fontId="34" fillId="0" borderId="28" xfId="0" applyNumberFormat="1" applyFont="1" applyBorder="1" applyAlignment="1">
      <alignment horizontal="right" vertical="center"/>
    </xf>
    <xf numFmtId="3" fontId="34" fillId="0" borderId="29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177" fontId="53" fillId="0" borderId="28" xfId="0" applyNumberFormat="1" applyFont="1" applyFill="1" applyBorder="1" applyAlignment="1">
      <alignment horizontal="right" vertical="center"/>
    </xf>
    <xf numFmtId="177" fontId="53" fillId="0" borderId="29" xfId="0" applyNumberFormat="1" applyFont="1" applyFill="1" applyBorder="1" applyAlignment="1">
      <alignment horizontal="right" vertical="center"/>
    </xf>
    <xf numFmtId="177" fontId="34" fillId="0" borderId="28" xfId="0" applyNumberFormat="1" applyFont="1" applyFill="1" applyBorder="1" applyAlignment="1">
      <alignment horizontal="right" vertical="center"/>
    </xf>
    <xf numFmtId="177" fontId="34" fillId="0" borderId="29" xfId="0" applyNumberFormat="1" applyFont="1" applyFill="1" applyBorder="1" applyAlignment="1">
      <alignment horizontal="right" vertical="center"/>
    </xf>
    <xf numFmtId="3" fontId="34" fillId="0" borderId="28" xfId="0" applyNumberFormat="1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3" fontId="37" fillId="0" borderId="28" xfId="0" applyNumberFormat="1" applyFont="1" applyBorder="1" applyAlignment="1">
      <alignment horizontal="right" vertical="center"/>
    </xf>
    <xf numFmtId="3" fontId="37" fillId="0" borderId="29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29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4" fillId="0" borderId="2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33" fillId="0" borderId="28" xfId="0" applyNumberFormat="1" applyFont="1" applyFill="1" applyBorder="1" applyAlignment="1">
      <alignment horizontal="right" vertical="center"/>
    </xf>
    <xf numFmtId="177" fontId="33" fillId="0" borderId="29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6" xfId="0" applyFont="1" applyBorder="1" applyAlignment="1">
      <alignment horizontal="left" vertical="center"/>
    </xf>
    <xf numFmtId="0" fontId="70" fillId="0" borderId="7" xfId="0" applyFont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33" fillId="0" borderId="28" xfId="0" applyNumberFormat="1" applyFont="1" applyBorder="1" applyAlignment="1">
      <alignment horizontal="right" vertical="center" wrapText="1"/>
    </xf>
    <xf numFmtId="177" fontId="33" fillId="0" borderId="29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showWhiteSpace="0" zoomScaleNormal="100" workbookViewId="0">
      <pane xSplit="2" ySplit="3" topLeftCell="K22" activePane="bottomRight" state="frozen"/>
      <selection pane="topRight" activeCell="C1" sqref="C1"/>
      <selection pane="bottomLeft" activeCell="A4" sqref="A4"/>
      <selection pane="bottomRight" activeCell="P6" sqref="P6"/>
    </sheetView>
  </sheetViews>
  <sheetFormatPr defaultRowHeight="14.25" x14ac:dyDescent="0.15"/>
  <cols>
    <col min="1" max="1" width="16" customWidth="1"/>
    <col min="2" max="2" width="5.375" customWidth="1"/>
    <col min="3" max="9" width="13.5" customWidth="1"/>
    <col min="10" max="12" width="14.125" customWidth="1"/>
    <col min="13" max="15" width="16" customWidth="1"/>
    <col min="16" max="16" width="15.375" style="58" customWidth="1"/>
    <col min="17" max="17" width="74.875" customWidth="1"/>
  </cols>
  <sheetData>
    <row r="1" spans="1:17" ht="19.5" thickBot="1" x14ac:dyDescent="0.2">
      <c r="A1" s="31" t="s">
        <v>163</v>
      </c>
      <c r="B1" s="31"/>
      <c r="C1" s="31"/>
      <c r="D1" s="31"/>
      <c r="E1" s="31"/>
      <c r="F1" s="32"/>
      <c r="G1" s="32"/>
      <c r="H1" s="32"/>
      <c r="I1" s="32"/>
    </row>
    <row r="2" spans="1:17" ht="13.5" customHeight="1" x14ac:dyDescent="0.15">
      <c r="A2" s="657" t="s">
        <v>0</v>
      </c>
      <c r="B2" s="658"/>
      <c r="C2" s="33" t="s">
        <v>13</v>
      </c>
      <c r="D2" s="33" t="s">
        <v>13</v>
      </c>
      <c r="E2" s="102" t="s">
        <v>14</v>
      </c>
      <c r="F2" s="102" t="s">
        <v>14</v>
      </c>
      <c r="G2" s="102" t="s">
        <v>91</v>
      </c>
      <c r="H2" s="126" t="s">
        <v>91</v>
      </c>
      <c r="I2" s="126" t="s">
        <v>101</v>
      </c>
      <c r="J2" s="126" t="s">
        <v>101</v>
      </c>
      <c r="K2" s="476" t="s">
        <v>177</v>
      </c>
      <c r="L2" s="476" t="s">
        <v>177</v>
      </c>
      <c r="M2" s="292" t="s">
        <v>165</v>
      </c>
      <c r="N2" s="292" t="s">
        <v>165</v>
      </c>
      <c r="O2" s="292" t="s">
        <v>285</v>
      </c>
      <c r="P2" s="673" t="s">
        <v>164</v>
      </c>
      <c r="Q2" s="658" t="s">
        <v>262</v>
      </c>
    </row>
    <row r="3" spans="1:17" ht="14.25" customHeight="1" thickBot="1" x14ac:dyDescent="0.2">
      <c r="A3" s="659"/>
      <c r="B3" s="660"/>
      <c r="C3" s="34" t="s">
        <v>12</v>
      </c>
      <c r="D3" s="34" t="s">
        <v>134</v>
      </c>
      <c r="E3" s="103" t="s">
        <v>12</v>
      </c>
      <c r="F3" s="103" t="s">
        <v>134</v>
      </c>
      <c r="G3" s="103" t="s">
        <v>12</v>
      </c>
      <c r="H3" s="127" t="s">
        <v>130</v>
      </c>
      <c r="I3" s="127" t="s">
        <v>102</v>
      </c>
      <c r="J3" s="103" t="s">
        <v>144</v>
      </c>
      <c r="K3" s="298" t="s">
        <v>12</v>
      </c>
      <c r="L3" s="470" t="s">
        <v>178</v>
      </c>
      <c r="M3" s="293" t="s">
        <v>166</v>
      </c>
      <c r="N3" s="293" t="s">
        <v>298</v>
      </c>
      <c r="O3" s="293" t="s">
        <v>286</v>
      </c>
      <c r="P3" s="674"/>
      <c r="Q3" s="660"/>
    </row>
    <row r="4" spans="1:17" ht="20.25" customHeight="1" thickBot="1" x14ac:dyDescent="0.2">
      <c r="A4" s="15" t="s">
        <v>1</v>
      </c>
      <c r="B4" s="16"/>
      <c r="C4" s="17"/>
      <c r="D4" s="17"/>
      <c r="E4" s="173"/>
      <c r="F4" s="104"/>
      <c r="G4" s="104"/>
      <c r="H4" s="104"/>
      <c r="I4" s="104"/>
      <c r="J4" s="173"/>
      <c r="K4" s="299"/>
      <c r="L4" s="299"/>
      <c r="M4" s="106"/>
      <c r="N4" s="106"/>
      <c r="O4" s="248"/>
      <c r="P4" s="604"/>
      <c r="Q4" s="59"/>
    </row>
    <row r="5" spans="1:17" ht="20.25" customHeight="1" x14ac:dyDescent="0.15">
      <c r="A5" s="21" t="s">
        <v>2</v>
      </c>
      <c r="B5" s="22"/>
      <c r="C5" s="318"/>
      <c r="D5" s="318"/>
      <c r="E5" s="303"/>
      <c r="F5" s="319"/>
      <c r="G5" s="319"/>
      <c r="H5" s="319"/>
      <c r="I5" s="319"/>
      <c r="J5" s="314"/>
      <c r="K5" s="300"/>
      <c r="L5" s="300"/>
      <c r="M5" s="439"/>
      <c r="N5" s="439"/>
      <c r="O5" s="176"/>
      <c r="P5" s="605"/>
      <c r="Q5" s="171"/>
    </row>
    <row r="6" spans="1:17" ht="20.25" customHeight="1" x14ac:dyDescent="0.15">
      <c r="A6" s="23" t="s">
        <v>124</v>
      </c>
      <c r="B6" s="24"/>
      <c r="C6" s="321">
        <v>55000</v>
      </c>
      <c r="D6" s="321">
        <v>43000</v>
      </c>
      <c r="E6" s="322">
        <v>55000</v>
      </c>
      <c r="F6" s="112">
        <v>45000</v>
      </c>
      <c r="G6" s="112">
        <v>55000</v>
      </c>
      <c r="H6" s="112">
        <v>51000</v>
      </c>
      <c r="I6" s="112">
        <v>50000</v>
      </c>
      <c r="J6" s="323">
        <v>45000</v>
      </c>
      <c r="K6" s="301">
        <v>45000</v>
      </c>
      <c r="L6" s="301">
        <v>54000</v>
      </c>
      <c r="M6" s="440">
        <v>45000</v>
      </c>
      <c r="N6" s="440"/>
      <c r="O6" s="177">
        <v>41000</v>
      </c>
      <c r="P6" s="606" t="s">
        <v>125</v>
      </c>
      <c r="Q6" s="111" t="s">
        <v>269</v>
      </c>
    </row>
    <row r="7" spans="1:17" ht="20.25" customHeight="1" x14ac:dyDescent="0.15">
      <c r="A7" s="23" t="s">
        <v>3</v>
      </c>
      <c r="B7" s="24"/>
      <c r="C7" s="321">
        <v>18000</v>
      </c>
      <c r="D7" s="321">
        <v>9000</v>
      </c>
      <c r="E7" s="322">
        <v>12000</v>
      </c>
      <c r="F7" s="112">
        <v>0</v>
      </c>
      <c r="G7" s="112">
        <v>12000</v>
      </c>
      <c r="H7" s="112">
        <v>3000</v>
      </c>
      <c r="I7" s="112">
        <v>3000</v>
      </c>
      <c r="J7" s="323">
        <v>0</v>
      </c>
      <c r="K7" s="301">
        <v>0</v>
      </c>
      <c r="L7" s="301">
        <v>0</v>
      </c>
      <c r="M7" s="440">
        <v>0</v>
      </c>
      <c r="N7" s="440"/>
      <c r="O7" s="177">
        <v>0</v>
      </c>
      <c r="P7" s="606" t="s">
        <v>126</v>
      </c>
      <c r="Q7" s="111" t="s">
        <v>126</v>
      </c>
    </row>
    <row r="8" spans="1:17" ht="20.25" customHeight="1" thickBot="1" x14ac:dyDescent="0.2">
      <c r="A8" s="25" t="s">
        <v>51</v>
      </c>
      <c r="B8" s="26"/>
      <c r="C8" s="324">
        <f t="shared" ref="C8:H8" si="0">SUM(C6:C7)</f>
        <v>73000</v>
      </c>
      <c r="D8" s="324">
        <f t="shared" si="0"/>
        <v>52000</v>
      </c>
      <c r="E8" s="325">
        <f t="shared" si="0"/>
        <v>67000</v>
      </c>
      <c r="F8" s="326">
        <f t="shared" si="0"/>
        <v>45000</v>
      </c>
      <c r="G8" s="326">
        <f t="shared" si="0"/>
        <v>67000</v>
      </c>
      <c r="H8" s="326">
        <f t="shared" si="0"/>
        <v>54000</v>
      </c>
      <c r="I8" s="326">
        <v>53000</v>
      </c>
      <c r="J8" s="328">
        <f>SUM(J6:J7)</f>
        <v>45000</v>
      </c>
      <c r="K8" s="302">
        <f>SUM(K6:K7)</f>
        <v>45000</v>
      </c>
      <c r="L8" s="302">
        <f>SUM(L6:L7)</f>
        <v>54000</v>
      </c>
      <c r="M8" s="441">
        <f>SUM(M6:M7)</f>
        <v>45000</v>
      </c>
      <c r="N8" s="441"/>
      <c r="O8" s="178">
        <f>SUM(O6:O7)</f>
        <v>41000</v>
      </c>
      <c r="P8" s="607"/>
      <c r="Q8" s="555"/>
    </row>
    <row r="9" spans="1:17" ht="20.25" customHeight="1" x14ac:dyDescent="0.15">
      <c r="A9" s="21" t="s">
        <v>4</v>
      </c>
      <c r="B9" s="22"/>
      <c r="C9" s="318"/>
      <c r="D9" s="318"/>
      <c r="E9" s="303"/>
      <c r="F9" s="319"/>
      <c r="G9" s="319"/>
      <c r="H9" s="319"/>
      <c r="I9" s="303"/>
      <c r="J9" s="320"/>
      <c r="K9" s="303"/>
      <c r="L9" s="313"/>
      <c r="M9" s="442"/>
      <c r="N9" s="442"/>
      <c r="O9" s="109"/>
      <c r="P9" s="605" t="s">
        <v>95</v>
      </c>
      <c r="Q9" s="171" t="s">
        <v>95</v>
      </c>
    </row>
    <row r="10" spans="1:17" ht="36" customHeight="1" x14ac:dyDescent="0.15">
      <c r="A10" s="27" t="s">
        <v>65</v>
      </c>
      <c r="B10" s="28"/>
      <c r="C10" s="329">
        <v>42500000</v>
      </c>
      <c r="D10" s="329">
        <v>43808435</v>
      </c>
      <c r="E10" s="330">
        <v>42900000</v>
      </c>
      <c r="F10" s="331">
        <v>45860226</v>
      </c>
      <c r="G10" s="331">
        <v>43757437.140000001</v>
      </c>
      <c r="H10" s="331">
        <v>49474673</v>
      </c>
      <c r="I10" s="332">
        <v>49000000</v>
      </c>
      <c r="J10" s="294">
        <v>49778109</v>
      </c>
      <c r="K10" s="304">
        <v>47000000</v>
      </c>
      <c r="L10" s="471">
        <v>50384510</v>
      </c>
      <c r="M10" s="443">
        <v>45200000</v>
      </c>
      <c r="N10" s="443"/>
      <c r="O10" s="590">
        <v>44000000</v>
      </c>
      <c r="P10" s="613" t="s">
        <v>127</v>
      </c>
      <c r="Q10" s="614" t="s">
        <v>290</v>
      </c>
    </row>
    <row r="11" spans="1:17" ht="20.25" customHeight="1" x14ac:dyDescent="0.15">
      <c r="A11" s="669" t="s">
        <v>36</v>
      </c>
      <c r="B11" s="599"/>
      <c r="C11" s="643">
        <v>12500000</v>
      </c>
      <c r="D11" s="643">
        <v>15394730</v>
      </c>
      <c r="E11" s="641">
        <v>14100000</v>
      </c>
      <c r="F11" s="641">
        <v>13328676</v>
      </c>
      <c r="G11" s="641">
        <v>9941188.398</v>
      </c>
      <c r="H11" s="641">
        <v>12139980</v>
      </c>
      <c r="I11" s="651">
        <v>15000000</v>
      </c>
      <c r="J11" s="653">
        <v>17944855</v>
      </c>
      <c r="K11" s="647">
        <v>19000000</v>
      </c>
      <c r="L11" s="647">
        <v>15926310</v>
      </c>
      <c r="M11" s="645">
        <v>18000000</v>
      </c>
      <c r="N11" s="645"/>
      <c r="O11" s="671">
        <v>18500000</v>
      </c>
      <c r="P11" s="556" t="s">
        <v>287</v>
      </c>
      <c r="Q11" s="252" t="s">
        <v>277</v>
      </c>
    </row>
    <row r="12" spans="1:17" ht="20.25" customHeight="1" x14ac:dyDescent="0.15">
      <c r="A12" s="670"/>
      <c r="B12" s="600"/>
      <c r="C12" s="644"/>
      <c r="D12" s="644"/>
      <c r="E12" s="642"/>
      <c r="F12" s="642"/>
      <c r="G12" s="642"/>
      <c r="H12" s="642"/>
      <c r="I12" s="652"/>
      <c r="J12" s="654"/>
      <c r="K12" s="648"/>
      <c r="L12" s="648"/>
      <c r="M12" s="646"/>
      <c r="N12" s="646"/>
      <c r="O12" s="672"/>
      <c r="P12" s="556" t="s">
        <v>247</v>
      </c>
      <c r="Q12" s="20" t="s">
        <v>291</v>
      </c>
    </row>
    <row r="13" spans="1:17" ht="20.25" customHeight="1" x14ac:dyDescent="0.15">
      <c r="A13" s="661" t="s">
        <v>63</v>
      </c>
      <c r="B13" s="662"/>
      <c r="C13" s="643">
        <v>6500000</v>
      </c>
      <c r="D13" s="643">
        <v>5614594</v>
      </c>
      <c r="E13" s="641">
        <v>4550000</v>
      </c>
      <c r="F13" s="641">
        <v>6422046</v>
      </c>
      <c r="G13" s="641">
        <v>5686693.0649999995</v>
      </c>
      <c r="H13" s="649">
        <v>8071178</v>
      </c>
      <c r="I13" s="641">
        <v>8000000</v>
      </c>
      <c r="J13" s="653">
        <v>9376871</v>
      </c>
      <c r="K13" s="647">
        <v>8000000</v>
      </c>
      <c r="L13" s="647">
        <v>7585792</v>
      </c>
      <c r="M13" s="645">
        <v>8200000</v>
      </c>
      <c r="N13" s="645"/>
      <c r="O13" s="671">
        <v>9000000</v>
      </c>
      <c r="P13" s="253" t="s">
        <v>288</v>
      </c>
      <c r="Q13" s="252" t="s">
        <v>292</v>
      </c>
    </row>
    <row r="14" spans="1:17" ht="20.25" customHeight="1" x14ac:dyDescent="0.15">
      <c r="A14" s="663"/>
      <c r="B14" s="664"/>
      <c r="C14" s="665"/>
      <c r="D14" s="644"/>
      <c r="E14" s="668"/>
      <c r="F14" s="642"/>
      <c r="G14" s="642"/>
      <c r="H14" s="650"/>
      <c r="I14" s="642"/>
      <c r="J14" s="654"/>
      <c r="K14" s="648"/>
      <c r="L14" s="648"/>
      <c r="M14" s="646"/>
      <c r="N14" s="646"/>
      <c r="O14" s="672"/>
      <c r="P14" s="253" t="s">
        <v>257</v>
      </c>
      <c r="Q14" s="252" t="s">
        <v>293</v>
      </c>
    </row>
    <row r="15" spans="1:17" ht="20.25" customHeight="1" x14ac:dyDescent="0.15">
      <c r="A15" s="27" t="s">
        <v>5</v>
      </c>
      <c r="B15" s="28"/>
      <c r="C15" s="333">
        <v>2900000</v>
      </c>
      <c r="D15" s="333">
        <v>2063259</v>
      </c>
      <c r="E15" s="334">
        <v>1422000</v>
      </c>
      <c r="F15" s="335">
        <v>2182902</v>
      </c>
      <c r="G15" s="335">
        <v>1700000</v>
      </c>
      <c r="H15" s="335">
        <v>2347857</v>
      </c>
      <c r="I15" s="334">
        <v>2300000</v>
      </c>
      <c r="J15" s="336">
        <v>2382374</v>
      </c>
      <c r="K15" s="305">
        <v>2300000</v>
      </c>
      <c r="L15" s="472">
        <v>2337584</v>
      </c>
      <c r="M15" s="444">
        <v>2300000</v>
      </c>
      <c r="N15" s="444"/>
      <c r="O15" s="179">
        <v>2300000</v>
      </c>
      <c r="P15" s="362" t="s">
        <v>172</v>
      </c>
      <c r="Q15" s="252" t="s">
        <v>294</v>
      </c>
    </row>
    <row r="16" spans="1:17" ht="20.25" customHeight="1" x14ac:dyDescent="0.15">
      <c r="A16" s="27" t="s">
        <v>6</v>
      </c>
      <c r="B16" s="28"/>
      <c r="C16" s="333">
        <v>510000</v>
      </c>
      <c r="D16" s="333">
        <v>0</v>
      </c>
      <c r="E16" s="334">
        <v>510000</v>
      </c>
      <c r="F16" s="335">
        <v>0</v>
      </c>
      <c r="G16" s="335">
        <v>550000</v>
      </c>
      <c r="H16" s="335">
        <v>0</v>
      </c>
      <c r="I16" s="334">
        <v>550000</v>
      </c>
      <c r="J16" s="336">
        <v>83669</v>
      </c>
      <c r="K16" s="305">
        <v>100000</v>
      </c>
      <c r="L16" s="472">
        <v>72154</v>
      </c>
      <c r="M16" s="444">
        <v>100000</v>
      </c>
      <c r="N16" s="444"/>
      <c r="O16" s="179">
        <v>100000</v>
      </c>
      <c r="P16" s="606" t="s">
        <v>95</v>
      </c>
      <c r="Q16" s="556"/>
    </row>
    <row r="17" spans="1:22" ht="20.25" customHeight="1" x14ac:dyDescent="0.15">
      <c r="A17" s="27" t="s">
        <v>62</v>
      </c>
      <c r="B17" s="28"/>
      <c r="C17" s="333">
        <v>10000</v>
      </c>
      <c r="D17" s="333">
        <v>20800</v>
      </c>
      <c r="E17" s="334">
        <v>10000</v>
      </c>
      <c r="F17" s="335">
        <v>58000</v>
      </c>
      <c r="G17" s="335">
        <v>12000</v>
      </c>
      <c r="H17" s="335">
        <v>29600</v>
      </c>
      <c r="I17" s="334">
        <v>20000</v>
      </c>
      <c r="J17" s="336">
        <v>64400</v>
      </c>
      <c r="K17" s="305">
        <v>12000</v>
      </c>
      <c r="L17" s="472">
        <v>195200</v>
      </c>
      <c r="M17" s="444">
        <v>100000</v>
      </c>
      <c r="N17" s="444"/>
      <c r="O17" s="179">
        <v>300000</v>
      </c>
      <c r="P17" s="606" t="s">
        <v>95</v>
      </c>
      <c r="Q17" s="111" t="s">
        <v>95</v>
      </c>
    </row>
    <row r="18" spans="1:22" ht="20.25" customHeight="1" x14ac:dyDescent="0.15">
      <c r="A18" s="23" t="s">
        <v>61</v>
      </c>
      <c r="B18" s="24"/>
      <c r="C18" s="337">
        <v>146000</v>
      </c>
      <c r="D18" s="337">
        <v>207525</v>
      </c>
      <c r="E18" s="338">
        <v>146000</v>
      </c>
      <c r="F18" s="339">
        <v>259800</v>
      </c>
      <c r="G18" s="339">
        <v>160000</v>
      </c>
      <c r="H18" s="339">
        <v>278175</v>
      </c>
      <c r="I18" s="338">
        <v>192000</v>
      </c>
      <c r="J18" s="336">
        <v>292950</v>
      </c>
      <c r="K18" s="305">
        <v>470000</v>
      </c>
      <c r="L18" s="472">
        <v>323325</v>
      </c>
      <c r="M18" s="444">
        <v>300000</v>
      </c>
      <c r="N18" s="444"/>
      <c r="O18" s="179">
        <v>350000</v>
      </c>
      <c r="P18" s="606" t="s">
        <v>95</v>
      </c>
      <c r="Q18" s="111" t="s">
        <v>95</v>
      </c>
    </row>
    <row r="19" spans="1:22" ht="20.25" customHeight="1" x14ac:dyDescent="0.15">
      <c r="A19" s="23" t="s">
        <v>60</v>
      </c>
      <c r="B19" s="24"/>
      <c r="C19" s="337">
        <v>1450000</v>
      </c>
      <c r="D19" s="337">
        <v>1622475</v>
      </c>
      <c r="E19" s="338">
        <v>2218000</v>
      </c>
      <c r="F19" s="339">
        <v>1763490</v>
      </c>
      <c r="G19" s="339">
        <v>1783400</v>
      </c>
      <c r="H19" s="339">
        <v>1978020</v>
      </c>
      <c r="I19" s="338">
        <v>1970000</v>
      </c>
      <c r="J19" s="336">
        <v>2026490</v>
      </c>
      <c r="K19" s="305">
        <v>1800000</v>
      </c>
      <c r="L19" s="472">
        <v>1919310</v>
      </c>
      <c r="M19" s="444">
        <v>1800000</v>
      </c>
      <c r="N19" s="444"/>
      <c r="O19" s="179">
        <v>1800000</v>
      </c>
      <c r="P19" s="606" t="s">
        <v>110</v>
      </c>
      <c r="Q19" s="111" t="s">
        <v>110</v>
      </c>
    </row>
    <row r="20" spans="1:22" ht="20.25" customHeight="1" x14ac:dyDescent="0.15">
      <c r="A20" s="67" t="s">
        <v>52</v>
      </c>
      <c r="B20" s="68"/>
      <c r="C20" s="329">
        <v>2770000</v>
      </c>
      <c r="D20" s="329">
        <v>1756500</v>
      </c>
      <c r="E20" s="330">
        <v>2770000</v>
      </c>
      <c r="F20" s="331">
        <v>2137855</v>
      </c>
      <c r="G20" s="340">
        <v>3120000</v>
      </c>
      <c r="H20" s="340">
        <v>3193440</v>
      </c>
      <c r="I20" s="341">
        <v>3120000</v>
      </c>
      <c r="J20" s="342">
        <v>3131290</v>
      </c>
      <c r="K20" s="306">
        <v>3120000</v>
      </c>
      <c r="L20" s="473">
        <v>2922030</v>
      </c>
      <c r="M20" s="445">
        <v>3120000</v>
      </c>
      <c r="N20" s="445"/>
      <c r="O20" s="182">
        <v>3120000</v>
      </c>
      <c r="P20" s="606" t="s">
        <v>109</v>
      </c>
      <c r="Q20" s="111" t="s">
        <v>109</v>
      </c>
    </row>
    <row r="21" spans="1:22" ht="20.25" customHeight="1" thickBot="1" x14ac:dyDescent="0.2">
      <c r="A21" s="25" t="s">
        <v>51</v>
      </c>
      <c r="B21" s="26"/>
      <c r="C21" s="324">
        <f t="shared" ref="C21:I21" si="1">SUM(C10:C20)</f>
        <v>69286000</v>
      </c>
      <c r="D21" s="324">
        <f t="shared" si="1"/>
        <v>70488318</v>
      </c>
      <c r="E21" s="316">
        <f t="shared" si="1"/>
        <v>68626000</v>
      </c>
      <c r="F21" s="343">
        <f t="shared" si="1"/>
        <v>72012995</v>
      </c>
      <c r="G21" s="343">
        <f t="shared" si="1"/>
        <v>66710718.603</v>
      </c>
      <c r="H21" s="343">
        <f t="shared" si="1"/>
        <v>77512923</v>
      </c>
      <c r="I21" s="316">
        <f t="shared" si="1"/>
        <v>80152000</v>
      </c>
      <c r="J21" s="344">
        <f>SUM(J10:J20)</f>
        <v>85081008</v>
      </c>
      <c r="K21" s="307">
        <f>SUM(K10:K20)</f>
        <v>81802000</v>
      </c>
      <c r="L21" s="474">
        <f>SUM(L10:L20)</f>
        <v>81666215</v>
      </c>
      <c r="M21" s="446">
        <f>SUM(M10:M20)</f>
        <v>79120000</v>
      </c>
      <c r="N21" s="446"/>
      <c r="O21" s="180">
        <f>SUM(O9:O20)</f>
        <v>79470000</v>
      </c>
      <c r="P21" s="607" t="s">
        <v>95</v>
      </c>
      <c r="Q21" s="558"/>
    </row>
    <row r="22" spans="1:22" ht="20.25" customHeight="1" x14ac:dyDescent="0.15">
      <c r="A22" s="35" t="s">
        <v>7</v>
      </c>
      <c r="B22" s="22"/>
      <c r="C22" s="318"/>
      <c r="D22" s="318" t="s">
        <v>135</v>
      </c>
      <c r="E22" s="303"/>
      <c r="F22" s="319" t="s">
        <v>136</v>
      </c>
      <c r="G22" s="319"/>
      <c r="H22" s="319" t="s">
        <v>137</v>
      </c>
      <c r="I22" s="319"/>
      <c r="J22" s="303" t="s">
        <v>138</v>
      </c>
      <c r="K22" s="308"/>
      <c r="L22" s="308" t="s">
        <v>252</v>
      </c>
      <c r="M22" s="447"/>
      <c r="N22" s="308" t="s">
        <v>297</v>
      </c>
      <c r="O22" s="635"/>
      <c r="P22" s="313"/>
      <c r="Q22" s="171" t="s">
        <v>95</v>
      </c>
      <c r="R22" s="132"/>
      <c r="S22" s="132"/>
      <c r="T22" s="132"/>
      <c r="U22" s="132"/>
      <c r="V22" s="132"/>
    </row>
    <row r="23" spans="1:22" ht="20.25" customHeight="1" x14ac:dyDescent="0.15">
      <c r="A23" s="23" t="s">
        <v>15</v>
      </c>
      <c r="B23" s="24"/>
      <c r="C23" s="345"/>
      <c r="D23" s="346"/>
      <c r="E23" s="323"/>
      <c r="F23" s="113"/>
      <c r="G23" s="113"/>
      <c r="H23" s="113"/>
      <c r="I23" s="113"/>
      <c r="J23" s="323"/>
      <c r="K23" s="118"/>
      <c r="L23" s="118"/>
      <c r="M23" s="448"/>
      <c r="N23" s="448"/>
      <c r="O23" s="109"/>
      <c r="P23" s="308"/>
      <c r="Q23" s="109"/>
      <c r="R23" s="132"/>
      <c r="S23" s="132"/>
      <c r="T23" s="132"/>
      <c r="U23" s="132"/>
      <c r="V23" s="132"/>
    </row>
    <row r="24" spans="1:22" ht="20.25" customHeight="1" x14ac:dyDescent="0.15">
      <c r="A24" s="168" t="s">
        <v>53</v>
      </c>
      <c r="B24" s="24"/>
      <c r="C24" s="337">
        <v>800000</v>
      </c>
      <c r="D24" s="337">
        <v>814311</v>
      </c>
      <c r="E24" s="338">
        <v>1000000</v>
      </c>
      <c r="F24" s="339">
        <v>1178836</v>
      </c>
      <c r="G24" s="339">
        <v>1200000</v>
      </c>
      <c r="H24" s="339">
        <v>1626790</v>
      </c>
      <c r="I24" s="347">
        <v>1600000</v>
      </c>
      <c r="J24" s="338">
        <v>1993630</v>
      </c>
      <c r="K24" s="309">
        <v>1500000</v>
      </c>
      <c r="L24" s="309">
        <v>1350775</v>
      </c>
      <c r="M24" s="449">
        <v>1300000</v>
      </c>
      <c r="N24" s="449"/>
      <c r="O24" s="562">
        <v>1300000</v>
      </c>
      <c r="P24" s="118" t="s">
        <v>289</v>
      </c>
      <c r="Q24" s="566" t="s">
        <v>274</v>
      </c>
      <c r="R24" s="133"/>
      <c r="S24" s="133"/>
      <c r="T24" s="133"/>
      <c r="U24" s="133"/>
      <c r="V24" s="133"/>
    </row>
    <row r="25" spans="1:22" ht="20.25" customHeight="1" x14ac:dyDescent="0.15">
      <c r="A25" s="23" t="s">
        <v>59</v>
      </c>
      <c r="B25" s="24"/>
      <c r="C25" s="337">
        <v>400000</v>
      </c>
      <c r="D25" s="337">
        <v>695850</v>
      </c>
      <c r="E25" s="338">
        <v>700000</v>
      </c>
      <c r="F25" s="339">
        <v>1035387</v>
      </c>
      <c r="G25" s="339">
        <v>800000</v>
      </c>
      <c r="H25" s="339">
        <v>1396193</v>
      </c>
      <c r="I25" s="339">
        <v>1200000</v>
      </c>
      <c r="J25" s="338">
        <v>1130267</v>
      </c>
      <c r="K25" s="310">
        <v>1100000</v>
      </c>
      <c r="L25" s="310">
        <v>1007189</v>
      </c>
      <c r="M25" s="450">
        <v>1000000</v>
      </c>
      <c r="N25" s="450"/>
      <c r="O25" s="177">
        <v>850000</v>
      </c>
      <c r="P25" s="118" t="s">
        <v>248</v>
      </c>
      <c r="Q25" s="111" t="s">
        <v>272</v>
      </c>
      <c r="R25" s="132"/>
      <c r="S25" s="132"/>
      <c r="T25" s="132"/>
      <c r="U25" s="132"/>
      <c r="V25" s="132"/>
    </row>
    <row r="26" spans="1:22" ht="20.25" customHeight="1" x14ac:dyDescent="0.15">
      <c r="A26" s="23" t="s">
        <v>58</v>
      </c>
      <c r="B26" s="24"/>
      <c r="C26" s="337">
        <v>150000</v>
      </c>
      <c r="D26" s="337">
        <v>129247</v>
      </c>
      <c r="E26" s="338">
        <v>200000</v>
      </c>
      <c r="F26" s="339">
        <v>355140</v>
      </c>
      <c r="G26" s="339">
        <v>200000</v>
      </c>
      <c r="H26" s="339">
        <v>451212</v>
      </c>
      <c r="I26" s="347">
        <v>450000</v>
      </c>
      <c r="J26" s="338">
        <v>102455</v>
      </c>
      <c r="K26" s="310">
        <v>100000</v>
      </c>
      <c r="L26" s="310">
        <v>75830</v>
      </c>
      <c r="M26" s="450">
        <v>100000</v>
      </c>
      <c r="N26" s="450"/>
      <c r="O26" s="177">
        <v>300000</v>
      </c>
      <c r="P26" s="118" t="s">
        <v>89</v>
      </c>
      <c r="Q26" s="111" t="s">
        <v>89</v>
      </c>
      <c r="R26" s="132"/>
      <c r="S26" s="132"/>
      <c r="T26" s="132"/>
      <c r="U26" s="132"/>
      <c r="V26" s="132"/>
    </row>
    <row r="27" spans="1:22" ht="20.25" customHeight="1" x14ac:dyDescent="0.15">
      <c r="A27" s="666" t="s">
        <v>16</v>
      </c>
      <c r="B27" s="667"/>
      <c r="C27" s="337">
        <v>700000</v>
      </c>
      <c r="D27" s="337"/>
      <c r="E27" s="338">
        <v>100000</v>
      </c>
      <c r="F27" s="339"/>
      <c r="G27" s="339">
        <v>50000</v>
      </c>
      <c r="H27" s="339"/>
      <c r="I27" s="339">
        <v>20000</v>
      </c>
      <c r="J27" s="338"/>
      <c r="K27" s="310">
        <v>5000</v>
      </c>
      <c r="L27" s="310">
        <v>0</v>
      </c>
      <c r="M27" s="450"/>
      <c r="N27" s="450"/>
      <c r="P27" s="118" t="s">
        <v>17</v>
      </c>
      <c r="R27" s="132"/>
      <c r="S27" s="132"/>
      <c r="T27" s="132"/>
      <c r="U27" s="132"/>
      <c r="V27" s="132"/>
    </row>
    <row r="28" spans="1:22" ht="20.25" customHeight="1" x14ac:dyDescent="0.15">
      <c r="A28" s="165" t="s">
        <v>116</v>
      </c>
      <c r="B28" s="166"/>
      <c r="C28" s="337">
        <v>200000</v>
      </c>
      <c r="D28" s="337">
        <v>200970</v>
      </c>
      <c r="E28" s="338">
        <v>200000</v>
      </c>
      <c r="F28" s="339">
        <v>219548</v>
      </c>
      <c r="G28" s="339">
        <v>200000</v>
      </c>
      <c r="H28" s="339">
        <v>234536</v>
      </c>
      <c r="I28" s="347">
        <v>1000000</v>
      </c>
      <c r="J28" s="338">
        <v>1004666</v>
      </c>
      <c r="K28" s="309">
        <v>1000000</v>
      </c>
      <c r="L28" s="309">
        <v>1152861</v>
      </c>
      <c r="M28" s="449">
        <v>1100000</v>
      </c>
      <c r="N28" s="449"/>
      <c r="O28" s="177">
        <v>1700000</v>
      </c>
      <c r="P28" s="118" t="s">
        <v>249</v>
      </c>
      <c r="Q28" s="111" t="s">
        <v>296</v>
      </c>
      <c r="R28" s="132"/>
      <c r="S28" s="132"/>
      <c r="T28" s="132"/>
      <c r="U28" s="132"/>
      <c r="V28" s="132"/>
    </row>
    <row r="29" spans="1:22" ht="20.25" customHeight="1" x14ac:dyDescent="0.15">
      <c r="A29" s="165" t="s">
        <v>117</v>
      </c>
      <c r="B29" s="166"/>
      <c r="C29" s="337">
        <v>468000</v>
      </c>
      <c r="D29" s="337">
        <v>459000</v>
      </c>
      <c r="E29" s="338">
        <v>460000</v>
      </c>
      <c r="F29" s="339">
        <v>512500</v>
      </c>
      <c r="G29" s="339">
        <v>460000</v>
      </c>
      <c r="H29" s="339">
        <v>483300</v>
      </c>
      <c r="I29" s="339">
        <v>460000</v>
      </c>
      <c r="J29" s="338">
        <v>513000</v>
      </c>
      <c r="K29" s="301">
        <v>460000</v>
      </c>
      <c r="L29" s="301">
        <v>465000</v>
      </c>
      <c r="M29" s="440">
        <v>460000</v>
      </c>
      <c r="N29" s="440"/>
      <c r="O29" s="177">
        <v>460000</v>
      </c>
      <c r="P29" s="118" t="s">
        <v>19</v>
      </c>
      <c r="Q29" s="111" t="s">
        <v>19</v>
      </c>
      <c r="R29" s="132"/>
      <c r="S29" s="132"/>
      <c r="T29" s="132"/>
      <c r="U29" s="132"/>
      <c r="V29" s="132"/>
    </row>
    <row r="30" spans="1:22" ht="20.25" customHeight="1" x14ac:dyDescent="0.15">
      <c r="A30" s="167" t="s">
        <v>54</v>
      </c>
      <c r="B30" s="166"/>
      <c r="C30" s="337">
        <v>600000</v>
      </c>
      <c r="D30" s="337">
        <v>467695</v>
      </c>
      <c r="E30" s="338">
        <v>700000</v>
      </c>
      <c r="F30" s="339">
        <v>417312</v>
      </c>
      <c r="G30" s="339">
        <v>400000</v>
      </c>
      <c r="H30" s="339">
        <v>429091</v>
      </c>
      <c r="I30" s="347">
        <v>420000</v>
      </c>
      <c r="J30" s="338">
        <v>503869</v>
      </c>
      <c r="K30" s="309">
        <v>500000</v>
      </c>
      <c r="L30" s="309">
        <v>465148</v>
      </c>
      <c r="M30" s="449">
        <v>500000</v>
      </c>
      <c r="N30" s="449"/>
      <c r="O30" s="562">
        <v>700000</v>
      </c>
      <c r="P30" s="118" t="s">
        <v>139</v>
      </c>
      <c r="Q30" s="111" t="s">
        <v>295</v>
      </c>
      <c r="R30" s="132"/>
      <c r="S30" s="132"/>
      <c r="T30" s="132"/>
      <c r="U30" s="132"/>
      <c r="V30" s="132"/>
    </row>
    <row r="31" spans="1:22" ht="20.25" customHeight="1" thickBot="1" x14ac:dyDescent="0.2">
      <c r="A31" s="666" t="s">
        <v>99</v>
      </c>
      <c r="B31" s="667"/>
      <c r="C31" s="333"/>
      <c r="D31" s="333"/>
      <c r="E31" s="334"/>
      <c r="F31" s="335"/>
      <c r="G31" s="335"/>
      <c r="H31" s="335"/>
      <c r="I31" s="335">
        <v>400000</v>
      </c>
      <c r="J31" s="334">
        <v>1243228</v>
      </c>
      <c r="K31" s="311">
        <v>1000000</v>
      </c>
      <c r="L31" s="475">
        <v>1344594</v>
      </c>
      <c r="M31" s="451">
        <v>1000000</v>
      </c>
      <c r="N31" s="633"/>
      <c r="O31" s="634">
        <v>1690000</v>
      </c>
      <c r="P31" s="608" t="s">
        <v>250</v>
      </c>
      <c r="Q31" s="130" t="s">
        <v>271</v>
      </c>
      <c r="R31" s="132"/>
      <c r="S31" s="132"/>
      <c r="T31" s="132"/>
      <c r="U31" s="132"/>
      <c r="V31" s="132"/>
    </row>
    <row r="32" spans="1:22" ht="20.25" customHeight="1" thickBot="1" x14ac:dyDescent="0.2">
      <c r="A32" s="25" t="s">
        <v>55</v>
      </c>
      <c r="B32" s="26"/>
      <c r="C32" s="348">
        <f>SUM(C24:C30)</f>
        <v>3318000</v>
      </c>
      <c r="D32" s="348">
        <f>SUM(D24:D31)</f>
        <v>2767073</v>
      </c>
      <c r="E32" s="349">
        <f>SUM(E24:E30)</f>
        <v>3360000</v>
      </c>
      <c r="F32" s="349">
        <f>SUM(F24:F31)</f>
        <v>3718723</v>
      </c>
      <c r="G32" s="350">
        <f>SUM(G24:G30)</f>
        <v>3310000</v>
      </c>
      <c r="H32" s="349">
        <f>SUM(H24:H31)</f>
        <v>4621122</v>
      </c>
      <c r="I32" s="350">
        <f>SUM(I24:I31)</f>
        <v>5550000</v>
      </c>
      <c r="J32" s="349">
        <f>SUM(J24:J31)</f>
        <v>6491115</v>
      </c>
      <c r="K32" s="312">
        <f>SUM(K24:K31)</f>
        <v>5665000</v>
      </c>
      <c r="L32" s="349">
        <f>SUM(L24:L31)</f>
        <v>5861397</v>
      </c>
      <c r="M32" s="452">
        <f>SUM(M23:M31)</f>
        <v>5460000</v>
      </c>
      <c r="N32" s="579"/>
      <c r="O32" s="632">
        <f>SUM(O24:O31)</f>
        <v>7000000</v>
      </c>
      <c r="P32" s="607"/>
      <c r="Q32" s="555"/>
    </row>
    <row r="33" spans="1:17" ht="20.25" customHeight="1" x14ac:dyDescent="0.15">
      <c r="A33" s="21" t="s">
        <v>8</v>
      </c>
      <c r="B33" s="22"/>
      <c r="C33" s="318"/>
      <c r="D33" s="318"/>
      <c r="E33" s="303"/>
      <c r="F33" s="319"/>
      <c r="G33" s="319"/>
      <c r="H33" s="319"/>
      <c r="I33" s="319"/>
      <c r="J33" s="314"/>
      <c r="K33" s="308"/>
      <c r="L33" s="308"/>
      <c r="M33" s="447"/>
      <c r="N33" s="447"/>
      <c r="O33" s="109"/>
      <c r="P33" s="605" t="s">
        <v>95</v>
      </c>
      <c r="Q33" s="171" t="s">
        <v>95</v>
      </c>
    </row>
    <row r="34" spans="1:17" ht="20.25" customHeight="1" x14ac:dyDescent="0.15">
      <c r="A34" s="23" t="s">
        <v>9</v>
      </c>
      <c r="B34" s="24"/>
      <c r="C34" s="337">
        <v>10000</v>
      </c>
      <c r="D34" s="337">
        <v>110000</v>
      </c>
      <c r="E34" s="338">
        <v>2100000</v>
      </c>
      <c r="F34" s="351">
        <v>5790000</v>
      </c>
      <c r="G34" s="339">
        <v>10000</v>
      </c>
      <c r="H34" s="351">
        <v>1598000</v>
      </c>
      <c r="I34" s="339">
        <v>10000</v>
      </c>
      <c r="J34" s="540">
        <v>170000</v>
      </c>
      <c r="K34" s="301">
        <v>50000</v>
      </c>
      <c r="L34" s="539">
        <v>4163058</v>
      </c>
      <c r="M34" s="440">
        <v>50000</v>
      </c>
      <c r="N34" s="440"/>
      <c r="O34" s="177">
        <v>50000</v>
      </c>
      <c r="P34" s="606" t="s">
        <v>95</v>
      </c>
      <c r="Q34" s="111" t="s">
        <v>95</v>
      </c>
    </row>
    <row r="35" spans="1:17" ht="20.25" customHeight="1" thickBot="1" x14ac:dyDescent="0.2">
      <c r="A35" s="25" t="s">
        <v>55</v>
      </c>
      <c r="B35" s="26"/>
      <c r="C35" s="324">
        <v>10000</v>
      </c>
      <c r="D35" s="324">
        <f>SUM(D34)</f>
        <v>110000</v>
      </c>
      <c r="E35" s="316">
        <f>SUM(E34)</f>
        <v>2100000</v>
      </c>
      <c r="F35" s="343">
        <f>SUM(F34)</f>
        <v>5790000</v>
      </c>
      <c r="G35" s="343">
        <v>10000</v>
      </c>
      <c r="H35" s="343">
        <f t="shared" ref="H35:M35" si="2">SUM(H34)</f>
        <v>1598000</v>
      </c>
      <c r="I35" s="343">
        <f t="shared" si="2"/>
        <v>10000</v>
      </c>
      <c r="J35" s="316">
        <f t="shared" si="2"/>
        <v>170000</v>
      </c>
      <c r="K35" s="302">
        <f t="shared" si="2"/>
        <v>50000</v>
      </c>
      <c r="L35" s="302">
        <f t="shared" si="2"/>
        <v>4163058</v>
      </c>
      <c r="M35" s="441">
        <f t="shared" si="2"/>
        <v>50000</v>
      </c>
      <c r="N35" s="441"/>
      <c r="O35" s="178">
        <f>SUM(O34)</f>
        <v>50000</v>
      </c>
      <c r="P35" s="607"/>
      <c r="Q35" s="555"/>
    </row>
    <row r="36" spans="1:17" ht="20.25" customHeight="1" x14ac:dyDescent="0.15">
      <c r="A36" s="21" t="s">
        <v>120</v>
      </c>
      <c r="B36" s="22"/>
      <c r="C36" s="318"/>
      <c r="D36" s="318"/>
      <c r="E36" s="303"/>
      <c r="F36" s="303"/>
      <c r="G36" s="319"/>
      <c r="H36" s="319"/>
      <c r="I36" s="319"/>
      <c r="J36" s="315"/>
      <c r="K36" s="313"/>
      <c r="L36" s="313"/>
      <c r="M36" s="442"/>
      <c r="N36" s="442"/>
      <c r="O36" s="171"/>
      <c r="P36" s="605" t="s">
        <v>95</v>
      </c>
      <c r="Q36" s="171" t="s">
        <v>95</v>
      </c>
    </row>
    <row r="37" spans="1:17" ht="20.25" customHeight="1" thickBot="1" x14ac:dyDescent="0.2">
      <c r="A37" s="23" t="s">
        <v>119</v>
      </c>
      <c r="B37" s="24"/>
      <c r="C37" s="337">
        <v>300000</v>
      </c>
      <c r="D37" s="337"/>
      <c r="E37" s="338">
        <v>100000</v>
      </c>
      <c r="F37" s="316"/>
      <c r="G37" s="343">
        <v>0</v>
      </c>
      <c r="H37" s="343">
        <v>146000</v>
      </c>
      <c r="I37" s="343">
        <v>500000</v>
      </c>
      <c r="J37" s="316">
        <v>750000</v>
      </c>
      <c r="K37" s="302">
        <v>1200000</v>
      </c>
      <c r="L37" s="302">
        <v>2037966</v>
      </c>
      <c r="M37" s="441">
        <v>200000</v>
      </c>
      <c r="N37" s="441"/>
      <c r="O37" s="178">
        <v>200000</v>
      </c>
      <c r="P37" s="609" t="s">
        <v>171</v>
      </c>
      <c r="Q37" s="558"/>
    </row>
    <row r="38" spans="1:17" ht="20.25" customHeight="1" x14ac:dyDescent="0.15">
      <c r="A38" s="21" t="s">
        <v>121</v>
      </c>
      <c r="B38" s="22"/>
      <c r="C38" s="318"/>
      <c r="D38" s="318"/>
      <c r="E38" s="303"/>
      <c r="F38" s="319"/>
      <c r="G38" s="319"/>
      <c r="H38" s="319"/>
      <c r="I38" s="319"/>
      <c r="J38" s="303"/>
      <c r="K38" s="314"/>
      <c r="L38" s="314"/>
      <c r="M38" s="453"/>
      <c r="N38" s="453"/>
      <c r="O38" s="175"/>
      <c r="P38" s="610" t="s">
        <v>95</v>
      </c>
      <c r="Q38" s="559" t="s">
        <v>95</v>
      </c>
    </row>
    <row r="39" spans="1:17" ht="20.25" customHeight="1" x14ac:dyDescent="0.15">
      <c r="A39" s="23" t="s">
        <v>10</v>
      </c>
      <c r="B39" s="24"/>
      <c r="C39" s="337">
        <v>300000</v>
      </c>
      <c r="D39" s="337">
        <v>186190</v>
      </c>
      <c r="E39" s="338">
        <v>100000</v>
      </c>
      <c r="F39" s="339">
        <v>414028</v>
      </c>
      <c r="G39" s="339">
        <v>100000</v>
      </c>
      <c r="H39" s="339">
        <v>232725</v>
      </c>
      <c r="I39" s="339">
        <v>100000</v>
      </c>
      <c r="J39" s="338">
        <v>449832</v>
      </c>
      <c r="K39" s="315">
        <v>100000</v>
      </c>
      <c r="L39" s="315">
        <v>262462</v>
      </c>
      <c r="M39" s="454">
        <v>100000</v>
      </c>
      <c r="N39" s="454"/>
      <c r="O39" s="174">
        <v>100000</v>
      </c>
      <c r="P39" s="611"/>
      <c r="Q39" s="560"/>
    </row>
    <row r="40" spans="1:17" ht="20.25" customHeight="1" thickBot="1" x14ac:dyDescent="0.2">
      <c r="A40" s="169" t="s">
        <v>55</v>
      </c>
      <c r="B40" s="26"/>
      <c r="C40" s="324">
        <v>300000</v>
      </c>
      <c r="D40" s="324">
        <f>SUM(D39)</f>
        <v>186190</v>
      </c>
      <c r="E40" s="316">
        <f>SUM(E39)</f>
        <v>100000</v>
      </c>
      <c r="F40" s="343">
        <f>SUM(F39)</f>
        <v>414028</v>
      </c>
      <c r="G40" s="343">
        <v>100000</v>
      </c>
      <c r="H40" s="343">
        <f t="shared" ref="H40:M40" si="3">SUM(H39)</f>
        <v>232725</v>
      </c>
      <c r="I40" s="343">
        <f t="shared" si="3"/>
        <v>100000</v>
      </c>
      <c r="J40" s="352">
        <f t="shared" si="3"/>
        <v>449832</v>
      </c>
      <c r="K40" s="316">
        <f t="shared" si="3"/>
        <v>100000</v>
      </c>
      <c r="L40" s="358">
        <f t="shared" si="3"/>
        <v>262462</v>
      </c>
      <c r="M40" s="455">
        <f t="shared" si="3"/>
        <v>100000</v>
      </c>
      <c r="N40" s="631"/>
      <c r="O40" s="147">
        <f>SUM(O39)</f>
        <v>100000</v>
      </c>
      <c r="P40" s="612"/>
      <c r="Q40" s="561"/>
    </row>
    <row r="41" spans="1:17" ht="20.25" customHeight="1" x14ac:dyDescent="0.15">
      <c r="A41" s="35" t="s">
        <v>122</v>
      </c>
      <c r="B41" s="36"/>
      <c r="C41" s="318"/>
      <c r="D41" s="318"/>
      <c r="E41" s="303"/>
      <c r="F41" s="319"/>
      <c r="G41" s="319"/>
      <c r="H41" s="319"/>
      <c r="I41" s="319"/>
      <c r="J41" s="303"/>
      <c r="K41" s="308"/>
      <c r="L41" s="308"/>
      <c r="M41" s="447"/>
      <c r="N41" s="447"/>
      <c r="O41" s="109"/>
      <c r="P41" s="605" t="s">
        <v>95</v>
      </c>
      <c r="Q41" s="171" t="s">
        <v>95</v>
      </c>
    </row>
    <row r="42" spans="1:17" ht="20.25" customHeight="1" x14ac:dyDescent="0.15">
      <c r="A42" s="23" t="s">
        <v>11</v>
      </c>
      <c r="B42" s="24"/>
      <c r="C42" s="337">
        <v>10000</v>
      </c>
      <c r="D42" s="337">
        <v>2943</v>
      </c>
      <c r="E42" s="338">
        <v>10000</v>
      </c>
      <c r="F42" s="339">
        <v>213</v>
      </c>
      <c r="G42" s="339">
        <v>10000</v>
      </c>
      <c r="H42" s="339">
        <v>265</v>
      </c>
      <c r="I42" s="339">
        <v>10000</v>
      </c>
      <c r="J42" s="323">
        <v>353</v>
      </c>
      <c r="K42" s="301">
        <v>300</v>
      </c>
      <c r="L42" s="301">
        <v>1279</v>
      </c>
      <c r="M42" s="440">
        <v>300</v>
      </c>
      <c r="N42" s="440"/>
      <c r="O42" s="177">
        <v>300</v>
      </c>
      <c r="P42" s="606" t="s">
        <v>96</v>
      </c>
      <c r="Q42" s="111" t="s">
        <v>95</v>
      </c>
    </row>
    <row r="43" spans="1:17" ht="20.25" customHeight="1" thickBot="1" x14ac:dyDescent="0.2">
      <c r="A43" s="655" t="s">
        <v>55</v>
      </c>
      <c r="B43" s="656"/>
      <c r="C43" s="324">
        <v>10000</v>
      </c>
      <c r="D43" s="324">
        <f>SUM(D42)</f>
        <v>2943</v>
      </c>
      <c r="E43" s="316">
        <f>SUM(E42)</f>
        <v>10000</v>
      </c>
      <c r="F43" s="343">
        <f>SUM(F42)</f>
        <v>213</v>
      </c>
      <c r="G43" s="343">
        <v>10000</v>
      </c>
      <c r="H43" s="343">
        <f t="shared" ref="H43:M43" si="4">SUM(H42)</f>
        <v>265</v>
      </c>
      <c r="I43" s="343">
        <f t="shared" si="4"/>
        <v>10000</v>
      </c>
      <c r="J43" s="328">
        <f t="shared" si="4"/>
        <v>353</v>
      </c>
      <c r="K43" s="302">
        <f t="shared" si="4"/>
        <v>300</v>
      </c>
      <c r="L43" s="302">
        <f t="shared" si="4"/>
        <v>1279</v>
      </c>
      <c r="M43" s="441">
        <f t="shared" si="4"/>
        <v>300</v>
      </c>
      <c r="N43" s="441"/>
      <c r="O43" s="178">
        <f>SUM(O42)</f>
        <v>300</v>
      </c>
      <c r="P43" s="607"/>
      <c r="Q43" s="555"/>
    </row>
    <row r="44" spans="1:17" ht="20.25" customHeight="1" x14ac:dyDescent="0.15">
      <c r="A44" s="21" t="s">
        <v>123</v>
      </c>
      <c r="B44" s="22"/>
      <c r="C44" s="353"/>
      <c r="D44" s="353"/>
      <c r="E44" s="303"/>
      <c r="F44" s="319"/>
      <c r="G44" s="319"/>
      <c r="H44" s="319"/>
      <c r="I44" s="319"/>
      <c r="J44" s="314"/>
      <c r="K44" s="308"/>
      <c r="L44" s="308"/>
      <c r="M44" s="447"/>
      <c r="N44" s="447"/>
      <c r="O44" s="109"/>
      <c r="P44" s="605"/>
      <c r="Q44" s="171"/>
    </row>
    <row r="45" spans="1:17" ht="20.25" customHeight="1" x14ac:dyDescent="0.15">
      <c r="A45" s="23" t="s">
        <v>56</v>
      </c>
      <c r="B45" s="24"/>
      <c r="C45" s="346">
        <v>0</v>
      </c>
      <c r="D45" s="346"/>
      <c r="E45" s="323">
        <v>0</v>
      </c>
      <c r="F45" s="113"/>
      <c r="G45" s="113"/>
      <c r="H45" s="113"/>
      <c r="I45" s="113">
        <f t="shared" ref="I45:I46" si="5">SUM(C45:G45)</f>
        <v>0</v>
      </c>
      <c r="J45" s="323"/>
      <c r="K45" s="301"/>
      <c r="L45" s="301"/>
      <c r="M45" s="440"/>
      <c r="N45" s="440"/>
      <c r="O45" s="177"/>
      <c r="P45" s="606"/>
      <c r="Q45" s="111"/>
    </row>
    <row r="46" spans="1:17" ht="20.25" customHeight="1" thickBot="1" x14ac:dyDescent="0.2">
      <c r="A46" s="25" t="s">
        <v>55</v>
      </c>
      <c r="B46" s="26"/>
      <c r="C46" s="354">
        <v>0</v>
      </c>
      <c r="D46" s="354"/>
      <c r="E46" s="328">
        <v>0</v>
      </c>
      <c r="F46" s="327"/>
      <c r="G46" s="327"/>
      <c r="H46" s="327"/>
      <c r="I46" s="327">
        <f t="shared" si="5"/>
        <v>0</v>
      </c>
      <c r="J46" s="328"/>
      <c r="K46" s="302"/>
      <c r="L46" s="302"/>
      <c r="M46" s="441"/>
      <c r="N46" s="441"/>
      <c r="O46" s="178"/>
      <c r="P46" s="607"/>
      <c r="Q46" s="555"/>
    </row>
    <row r="47" spans="1:17" ht="20.25" customHeight="1" thickBot="1" x14ac:dyDescent="0.2">
      <c r="A47" s="18" t="s">
        <v>57</v>
      </c>
      <c r="B47" s="19"/>
      <c r="C47" s="348">
        <v>72997000</v>
      </c>
      <c r="D47" s="348">
        <f>D8+D21+D32+D35+D40+D43+D46</f>
        <v>73606524</v>
      </c>
      <c r="E47" s="349">
        <v>74263000</v>
      </c>
      <c r="F47" s="355">
        <f>F8+F21+F32+F35+F40+F43+F46</f>
        <v>81980959</v>
      </c>
      <c r="G47" s="356">
        <f>G8+G21+G32+G35+G38+G43</f>
        <v>70107718.603</v>
      </c>
      <c r="H47" s="356">
        <f>H43+H40+H35+H32+H21+H37+H8</f>
        <v>84165035</v>
      </c>
      <c r="I47" s="357">
        <f>I8+I21+I32+I35+I37+I40+I43+I46</f>
        <v>86375000</v>
      </c>
      <c r="J47" s="358">
        <f>J8+J21+J32+J35+J37+J40+J43+J46</f>
        <v>92987308</v>
      </c>
      <c r="K47" s="317">
        <f>K8+K21+K32+K35+K37+K40+K43+K46</f>
        <v>88862300</v>
      </c>
      <c r="L47" s="317">
        <f>L8+L21+L32+L35+L37+L40+L43+L46</f>
        <v>94046377</v>
      </c>
      <c r="M47" s="456">
        <f>M8+M21+M32+M35+M37+M40+M43+M46</f>
        <v>84975300</v>
      </c>
      <c r="N47" s="456"/>
      <c r="O47" s="181">
        <f>O8+O21+O32+O35+O37+O40+O43+O46</f>
        <v>86861300</v>
      </c>
      <c r="P47" s="604"/>
      <c r="Q47" s="106"/>
    </row>
    <row r="48" spans="1:17" x14ac:dyDescent="0.15">
      <c r="C48" s="2"/>
      <c r="D48" s="2"/>
      <c r="E48" s="2"/>
      <c r="F48" s="256">
        <v>76280959</v>
      </c>
      <c r="G48" s="254"/>
      <c r="H48" s="256">
        <v>82665035</v>
      </c>
      <c r="I48" s="2"/>
      <c r="J48" s="418">
        <f>J47-J35</f>
        <v>92817308</v>
      </c>
      <c r="L48" s="418">
        <f>L47-L35</f>
        <v>89883319</v>
      </c>
    </row>
    <row r="49" spans="1:12" x14ac:dyDescent="0.15">
      <c r="F49" s="255" t="s">
        <v>142</v>
      </c>
      <c r="G49" s="255"/>
      <c r="H49" s="255" t="s">
        <v>142</v>
      </c>
      <c r="J49" s="255" t="s">
        <v>142</v>
      </c>
      <c r="L49" s="255" t="s">
        <v>142</v>
      </c>
    </row>
    <row r="59" spans="1:12" x14ac:dyDescent="0.15">
      <c r="A59" s="1"/>
      <c r="B59" s="1"/>
      <c r="C59" s="1"/>
      <c r="D59" s="1"/>
      <c r="E59" s="1"/>
      <c r="F59" s="1"/>
      <c r="G59" s="1"/>
      <c r="H59" s="1"/>
      <c r="I59" s="1"/>
    </row>
    <row r="60" spans="1:12" x14ac:dyDescent="0.15">
      <c r="A60" s="1"/>
      <c r="B60" s="1"/>
      <c r="C60" s="1"/>
      <c r="D60" s="1"/>
      <c r="E60" s="1"/>
      <c r="F60" s="1"/>
      <c r="G60" s="1"/>
      <c r="H60" s="1"/>
      <c r="I60" s="1"/>
    </row>
    <row r="61" spans="1:12" x14ac:dyDescent="0.15">
      <c r="A61" s="1"/>
      <c r="B61" s="1"/>
      <c r="C61" s="1"/>
      <c r="D61" s="1"/>
      <c r="E61" s="1"/>
      <c r="F61" s="1"/>
      <c r="G61" s="1"/>
      <c r="H61" s="1"/>
      <c r="I61" s="1"/>
    </row>
    <row r="62" spans="1:12" x14ac:dyDescent="0.15">
      <c r="A62" s="1"/>
      <c r="B62" s="1"/>
      <c r="C62" s="1"/>
      <c r="D62" s="1"/>
      <c r="E62" s="1"/>
      <c r="F62" s="1"/>
      <c r="G62" s="1"/>
      <c r="H62" s="1"/>
      <c r="I62" s="1"/>
    </row>
    <row r="63" spans="1:12" x14ac:dyDescent="0.15">
      <c r="A63" s="61"/>
      <c r="B63" s="61"/>
      <c r="C63" s="61"/>
      <c r="D63" s="61"/>
      <c r="E63" s="61"/>
      <c r="F63" s="61"/>
      <c r="G63" s="61"/>
      <c r="H63" s="61"/>
      <c r="I63" s="61"/>
    </row>
    <row r="64" spans="1:12" x14ac:dyDescent="0.15">
      <c r="A64" s="61"/>
      <c r="B64" s="61"/>
      <c r="C64" s="61"/>
      <c r="D64" s="61"/>
      <c r="E64" s="61"/>
      <c r="F64" s="61"/>
      <c r="G64" s="61"/>
      <c r="H64" s="61"/>
      <c r="I64" s="61"/>
    </row>
    <row r="65" spans="1:9" x14ac:dyDescent="0.15">
      <c r="A65" s="61"/>
      <c r="B65" s="61"/>
      <c r="C65" s="61"/>
      <c r="D65" s="61"/>
      <c r="E65" s="61"/>
      <c r="F65" s="61"/>
      <c r="G65" s="61"/>
      <c r="H65" s="61"/>
      <c r="I65" s="61"/>
    </row>
    <row r="66" spans="1:9" x14ac:dyDescent="0.1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1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1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1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1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1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1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15">
      <c r="A73" s="1"/>
      <c r="B73" s="1"/>
      <c r="C73" s="1"/>
      <c r="D73" s="1"/>
      <c r="E73" s="1"/>
      <c r="F73" s="1"/>
      <c r="G73" s="1"/>
      <c r="H73" s="1"/>
      <c r="I73" s="1"/>
    </row>
  </sheetData>
  <mergeCells count="34">
    <mergeCell ref="O11:O12"/>
    <mergeCell ref="O13:O14"/>
    <mergeCell ref="N13:N14"/>
    <mergeCell ref="N11:N12"/>
    <mergeCell ref="Q2:Q3"/>
    <mergeCell ref="P2:P3"/>
    <mergeCell ref="D13:D14"/>
    <mergeCell ref="J13:J14"/>
    <mergeCell ref="L11:L12"/>
    <mergeCell ref="L13:L14"/>
    <mergeCell ref="A11:A12"/>
    <mergeCell ref="I13:I14"/>
    <mergeCell ref="A43:B43"/>
    <mergeCell ref="A2:B3"/>
    <mergeCell ref="A13:B14"/>
    <mergeCell ref="C13:C14"/>
    <mergeCell ref="A27:B27"/>
    <mergeCell ref="A31:B31"/>
    <mergeCell ref="E11:E12"/>
    <mergeCell ref="D11:D12"/>
    <mergeCell ref="C11:C12"/>
    <mergeCell ref="M11:M12"/>
    <mergeCell ref="K13:K14"/>
    <mergeCell ref="H13:H14"/>
    <mergeCell ref="F13:F14"/>
    <mergeCell ref="K11:K12"/>
    <mergeCell ref="I11:I12"/>
    <mergeCell ref="H11:H12"/>
    <mergeCell ref="G11:G12"/>
    <mergeCell ref="F11:F12"/>
    <mergeCell ref="M13:M14"/>
    <mergeCell ref="J11:J12"/>
    <mergeCell ref="E13:E14"/>
    <mergeCell ref="G13:G14"/>
  </mergeCells>
  <phoneticPr fontId="1"/>
  <pageMargins left="0.34375" right="0.11811023622047245" top="0.74803149606299213" bottom="0.74803149606299213" header="0.31496062992125984" footer="0.31496062992125984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61"/>
  <sheetViews>
    <sheetView topLeftCell="B1" zoomScaleNormal="100" workbookViewId="0">
      <pane xSplit="2" ySplit="6" topLeftCell="D31" activePane="bottomRight" state="frozen"/>
      <selection activeCell="B1" sqref="B1"/>
      <selection pane="topRight" activeCell="D1" sqref="D1"/>
      <selection pane="bottomLeft" activeCell="B7" sqref="B7"/>
      <selection pane="bottomRight" activeCell="M56" sqref="M56"/>
    </sheetView>
  </sheetViews>
  <sheetFormatPr defaultRowHeight="13.5" x14ac:dyDescent="0.15"/>
  <cols>
    <col min="3" max="3" width="7.25" customWidth="1"/>
    <col min="4" max="5" width="11.875" customWidth="1"/>
    <col min="6" max="9" width="12.625" customWidth="1"/>
    <col min="10" max="10" width="13" customWidth="1"/>
    <col min="11" max="11" width="13.875" customWidth="1"/>
    <col min="12" max="16" width="13" customWidth="1"/>
    <col min="17" max="24" width="10.375" customWidth="1"/>
    <col min="25" max="26" width="13" customWidth="1"/>
    <col min="27" max="27" width="12" customWidth="1"/>
    <col min="28" max="28" width="7.375" customWidth="1"/>
    <col min="29" max="29" width="12.75" customWidth="1"/>
    <col min="30" max="36" width="9.375" customWidth="1"/>
    <col min="37" max="37" width="11.75" customWidth="1"/>
    <col min="41" max="41" width="14.375" customWidth="1"/>
    <col min="42" max="49" width="10.375" customWidth="1"/>
    <col min="50" max="50" width="13.875" customWidth="1"/>
  </cols>
  <sheetData>
    <row r="1" spans="2:50" ht="15" thickBot="1" x14ac:dyDescent="0.2">
      <c r="AM1" s="20"/>
      <c r="AN1" s="20"/>
      <c r="AO1" s="20"/>
      <c r="AP1" s="675" t="s">
        <v>168</v>
      </c>
      <c r="AQ1" s="675"/>
      <c r="AR1" s="675"/>
      <c r="AS1" s="675"/>
      <c r="AT1" s="20"/>
      <c r="AU1" s="20"/>
      <c r="AV1" s="20"/>
      <c r="AW1" s="20"/>
      <c r="AX1" s="20"/>
    </row>
    <row r="2" spans="2:50" ht="15" customHeight="1" thickBot="1" x14ac:dyDescent="0.2">
      <c r="B2" s="690" t="s">
        <v>0</v>
      </c>
      <c r="C2" s="691"/>
      <c r="D2" s="48" t="s">
        <v>21</v>
      </c>
      <c r="E2" s="249" t="s">
        <v>149</v>
      </c>
      <c r="F2" s="69" t="s">
        <v>147</v>
      </c>
      <c r="G2" s="69" t="s">
        <v>148</v>
      </c>
      <c r="H2" s="69" t="s">
        <v>145</v>
      </c>
      <c r="I2" s="69" t="s">
        <v>129</v>
      </c>
      <c r="J2" s="698" t="s">
        <v>113</v>
      </c>
      <c r="K2" s="295" t="s">
        <v>160</v>
      </c>
      <c r="L2" s="48" t="s">
        <v>253</v>
      </c>
      <c r="M2" s="519" t="s">
        <v>254</v>
      </c>
      <c r="N2" s="680" t="s">
        <v>169</v>
      </c>
      <c r="O2" s="567"/>
      <c r="P2" s="680" t="s">
        <v>284</v>
      </c>
      <c r="Q2" s="682" t="s">
        <v>264</v>
      </c>
      <c r="R2" s="683"/>
      <c r="S2" s="683"/>
      <c r="T2" s="683"/>
      <c r="U2" s="683"/>
      <c r="V2" s="683"/>
      <c r="W2" s="683"/>
      <c r="X2" s="684"/>
      <c r="Y2" s="602"/>
      <c r="Z2" s="602"/>
      <c r="AA2" s="690" t="s">
        <v>0</v>
      </c>
      <c r="AB2" s="691"/>
      <c r="AC2" s="241"/>
      <c r="AD2" s="687" t="s">
        <v>128</v>
      </c>
      <c r="AE2" s="688"/>
      <c r="AF2" s="688"/>
      <c r="AG2" s="688"/>
      <c r="AH2" s="688"/>
      <c r="AI2" s="688"/>
      <c r="AJ2" s="689"/>
      <c r="AM2" s="676" t="s">
        <v>0</v>
      </c>
      <c r="AN2" s="677"/>
      <c r="AO2" s="680" t="s">
        <v>169</v>
      </c>
      <c r="AP2" s="682" t="s">
        <v>170</v>
      </c>
      <c r="AQ2" s="683"/>
      <c r="AR2" s="683"/>
      <c r="AS2" s="683"/>
      <c r="AT2" s="683"/>
      <c r="AU2" s="683"/>
      <c r="AV2" s="683"/>
      <c r="AW2" s="684"/>
      <c r="AX2" s="20"/>
    </row>
    <row r="3" spans="2:50" ht="20.25" thickBot="1" x14ac:dyDescent="0.2">
      <c r="B3" s="692"/>
      <c r="C3" s="693"/>
      <c r="D3" s="4" t="s">
        <v>12</v>
      </c>
      <c r="E3" s="250" t="s">
        <v>144</v>
      </c>
      <c r="F3" s="70" t="s">
        <v>12</v>
      </c>
      <c r="G3" s="70" t="s">
        <v>144</v>
      </c>
      <c r="H3" s="70" t="s">
        <v>146</v>
      </c>
      <c r="I3" s="70" t="s">
        <v>130</v>
      </c>
      <c r="J3" s="699"/>
      <c r="K3" s="359" t="s">
        <v>161</v>
      </c>
      <c r="L3" s="250" t="s">
        <v>12</v>
      </c>
      <c r="M3" s="520" t="s">
        <v>255</v>
      </c>
      <c r="N3" s="681"/>
      <c r="O3" s="568"/>
      <c r="P3" s="681"/>
      <c r="Q3" s="601" t="s">
        <v>34</v>
      </c>
      <c r="R3" s="367" t="s">
        <v>35</v>
      </c>
      <c r="S3" s="367" t="s">
        <v>36</v>
      </c>
      <c r="T3" s="367" t="s">
        <v>37</v>
      </c>
      <c r="U3" s="367" t="s">
        <v>38</v>
      </c>
      <c r="V3" s="467" t="s">
        <v>175</v>
      </c>
      <c r="W3" s="467" t="s">
        <v>176</v>
      </c>
      <c r="X3" s="570" t="s">
        <v>273</v>
      </c>
      <c r="Y3" s="603"/>
      <c r="Z3" s="603"/>
      <c r="AA3" s="692"/>
      <c r="AB3" s="693"/>
      <c r="AC3" s="195" t="s">
        <v>141</v>
      </c>
      <c r="AD3" s="4" t="s">
        <v>34</v>
      </c>
      <c r="AE3" s="49" t="s">
        <v>35</v>
      </c>
      <c r="AF3" s="49" t="s">
        <v>36</v>
      </c>
      <c r="AG3" s="49" t="s">
        <v>37</v>
      </c>
      <c r="AH3" s="49" t="s">
        <v>38</v>
      </c>
      <c r="AI3" s="49" t="s">
        <v>94</v>
      </c>
      <c r="AJ3" s="78" t="s">
        <v>92</v>
      </c>
      <c r="AM3" s="678"/>
      <c r="AN3" s="679"/>
      <c r="AO3" s="681"/>
      <c r="AP3" s="518" t="s">
        <v>34</v>
      </c>
      <c r="AQ3" s="367" t="s">
        <v>35</v>
      </c>
      <c r="AR3" s="367" t="s">
        <v>36</v>
      </c>
      <c r="AS3" s="367" t="s">
        <v>37</v>
      </c>
      <c r="AT3" s="367" t="s">
        <v>38</v>
      </c>
      <c r="AU3" s="467" t="s">
        <v>175</v>
      </c>
      <c r="AV3" s="467" t="s">
        <v>176</v>
      </c>
      <c r="AW3" s="368" t="s">
        <v>92</v>
      </c>
      <c r="AX3" s="20"/>
    </row>
    <row r="4" spans="2:50" ht="13.5" customHeight="1" thickBot="1" x14ac:dyDescent="0.2">
      <c r="B4" s="50" t="s">
        <v>22</v>
      </c>
      <c r="C4" s="37"/>
      <c r="D4" s="37"/>
      <c r="E4" s="37"/>
      <c r="F4" s="121"/>
      <c r="G4" s="121"/>
      <c r="H4" s="121"/>
      <c r="I4" s="121"/>
      <c r="J4" s="37"/>
      <c r="K4" s="37"/>
      <c r="L4" s="242"/>
      <c r="M4" s="242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50" t="s">
        <v>22</v>
      </c>
      <c r="AB4" s="37"/>
      <c r="AC4" s="242"/>
      <c r="AM4" s="369" t="s">
        <v>22</v>
      </c>
      <c r="AN4" s="370"/>
      <c r="AO4" s="268"/>
      <c r="AP4" s="20"/>
      <c r="AQ4" s="20"/>
      <c r="AR4" s="20"/>
      <c r="AS4" s="20"/>
      <c r="AT4" s="20"/>
      <c r="AU4" s="20"/>
      <c r="AV4" s="20"/>
      <c r="AW4" s="20"/>
      <c r="AX4" s="469"/>
    </row>
    <row r="5" spans="2:50" ht="20.25" hidden="1" customHeight="1" thickBot="1" x14ac:dyDescent="0.2">
      <c r="B5" s="8" t="s">
        <v>23</v>
      </c>
      <c r="C5" s="9"/>
      <c r="D5" s="38">
        <v>35200000</v>
      </c>
      <c r="E5" s="38"/>
      <c r="F5" s="71">
        <v>45000000</v>
      </c>
      <c r="G5" s="71"/>
      <c r="H5" s="71"/>
      <c r="I5" s="71"/>
      <c r="J5" s="39"/>
      <c r="K5" s="39"/>
      <c r="L5" s="242"/>
      <c r="M5" s="242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8" t="s">
        <v>23</v>
      </c>
      <c r="AB5" s="9"/>
      <c r="AC5" s="242"/>
      <c r="AM5" s="371" t="s">
        <v>23</v>
      </c>
      <c r="AN5" s="372"/>
      <c r="AO5" s="268"/>
      <c r="AP5" s="20"/>
      <c r="AQ5" s="20"/>
      <c r="AR5" s="20"/>
      <c r="AS5" s="20"/>
      <c r="AT5" s="20"/>
      <c r="AU5" s="20"/>
      <c r="AV5" s="20"/>
      <c r="AW5" s="20"/>
      <c r="AX5" s="20"/>
    </row>
    <row r="6" spans="2:50" ht="3" customHeight="1" thickBot="1" x14ac:dyDescent="0.2">
      <c r="B6" s="6" t="s">
        <v>93</v>
      </c>
      <c r="C6" s="7"/>
      <c r="D6" s="12">
        <v>12000000</v>
      </c>
      <c r="E6" s="12"/>
      <c r="F6" s="72">
        <v>0</v>
      </c>
      <c r="G6" s="72"/>
      <c r="H6" s="72"/>
      <c r="I6" s="72"/>
      <c r="J6" s="76"/>
      <c r="K6" s="76"/>
      <c r="L6" s="242"/>
      <c r="M6" s="242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6" t="s">
        <v>93</v>
      </c>
      <c r="AB6" s="7"/>
      <c r="AC6" s="242"/>
      <c r="AM6" s="23" t="s">
        <v>93</v>
      </c>
      <c r="AN6" s="24"/>
      <c r="AO6" s="268"/>
      <c r="AP6" s="20"/>
      <c r="AQ6" s="373">
        <v>0.56000000000000005</v>
      </c>
      <c r="AR6" s="373">
        <v>0.25</v>
      </c>
      <c r="AS6" s="373">
        <v>0.01</v>
      </c>
      <c r="AT6" s="373">
        <v>0.18</v>
      </c>
      <c r="AU6" s="20"/>
      <c r="AV6" s="20"/>
      <c r="AW6" s="20"/>
      <c r="AX6" s="20"/>
    </row>
    <row r="7" spans="2:50" ht="14.25" x14ac:dyDescent="0.15">
      <c r="B7" s="8" t="s">
        <v>23</v>
      </c>
      <c r="C7" s="7"/>
      <c r="D7" s="38">
        <v>35200000</v>
      </c>
      <c r="E7" s="38">
        <v>40561243</v>
      </c>
      <c r="F7" s="71">
        <v>45000000</v>
      </c>
      <c r="G7" s="71">
        <v>42640404</v>
      </c>
      <c r="H7" s="71">
        <v>43139000</v>
      </c>
      <c r="I7" s="71">
        <v>44605120</v>
      </c>
      <c r="J7" s="148">
        <v>48472400</v>
      </c>
      <c r="K7" s="148">
        <v>45792096</v>
      </c>
      <c r="L7" s="46">
        <v>49968700</v>
      </c>
      <c r="M7" s="46">
        <v>43301977</v>
      </c>
      <c r="N7" s="375">
        <v>49968700</v>
      </c>
      <c r="O7" s="580"/>
      <c r="P7" s="580">
        <v>50990000</v>
      </c>
      <c r="Q7" s="376"/>
      <c r="R7" s="546">
        <v>28060000</v>
      </c>
      <c r="S7" s="546">
        <v>11458000</v>
      </c>
      <c r="T7" s="546">
        <v>118000</v>
      </c>
      <c r="U7" s="571">
        <v>11314000</v>
      </c>
      <c r="V7" s="546"/>
      <c r="W7" s="547"/>
      <c r="X7" s="548">
        <v>40000</v>
      </c>
      <c r="Y7" s="580">
        <f>SUM(Q7:X7)</f>
        <v>50990000</v>
      </c>
      <c r="Z7" s="580"/>
      <c r="AA7" s="8" t="s">
        <v>23</v>
      </c>
      <c r="AB7" s="184"/>
      <c r="AC7" s="46">
        <v>49968700</v>
      </c>
      <c r="AD7" s="196"/>
      <c r="AE7" s="201">
        <v>24774370</v>
      </c>
      <c r="AF7" s="201">
        <f>10665200+1403625</f>
        <v>12068825</v>
      </c>
      <c r="AG7" s="201">
        <v>56145</v>
      </c>
      <c r="AH7" s="201">
        <f>12018750+1010610</f>
        <v>13029360</v>
      </c>
      <c r="AI7" s="201"/>
      <c r="AJ7" s="202">
        <v>40000</v>
      </c>
      <c r="AK7" s="205">
        <f>SUM(AD7:AJ7)</f>
        <v>49968700</v>
      </c>
      <c r="AL7" s="77"/>
      <c r="AM7" s="371" t="s">
        <v>23</v>
      </c>
      <c r="AN7" s="374"/>
      <c r="AO7" s="375">
        <v>49968700</v>
      </c>
      <c r="AP7" s="376"/>
      <c r="AQ7" s="377">
        <v>24774370</v>
      </c>
      <c r="AR7" s="377">
        <f>10665200+1403625</f>
        <v>12068825</v>
      </c>
      <c r="AS7" s="377">
        <v>56145</v>
      </c>
      <c r="AT7" s="377">
        <f>12018750+1010610</f>
        <v>13029360</v>
      </c>
      <c r="AU7" s="377"/>
      <c r="AV7" s="457"/>
      <c r="AW7" s="378">
        <v>40000</v>
      </c>
      <c r="AX7" s="20"/>
    </row>
    <row r="8" spans="2:50" ht="14.25" x14ac:dyDescent="0.15">
      <c r="B8" s="6" t="s">
        <v>24</v>
      </c>
      <c r="C8" s="7"/>
      <c r="D8" s="12">
        <v>4500000</v>
      </c>
      <c r="E8" s="12">
        <v>4701772</v>
      </c>
      <c r="F8" s="73">
        <v>4200000</v>
      </c>
      <c r="G8" s="73">
        <v>4592155</v>
      </c>
      <c r="H8" s="73">
        <v>4200000</v>
      </c>
      <c r="I8" s="73">
        <v>4651021</v>
      </c>
      <c r="J8" s="82">
        <v>5015000</v>
      </c>
      <c r="K8" s="82">
        <v>4969779</v>
      </c>
      <c r="L8" s="12">
        <v>5010000</v>
      </c>
      <c r="M8" s="12">
        <v>4549275</v>
      </c>
      <c r="N8" s="29">
        <v>5010000</v>
      </c>
      <c r="O8" s="581"/>
      <c r="P8" s="581">
        <v>5010000</v>
      </c>
      <c r="Q8" s="379"/>
      <c r="R8" s="387">
        <v>2500000</v>
      </c>
      <c r="S8" s="387">
        <v>1200000</v>
      </c>
      <c r="T8" s="387">
        <v>10000</v>
      </c>
      <c r="U8" s="572">
        <v>1300000</v>
      </c>
      <c r="V8" s="387"/>
      <c r="W8" s="459"/>
      <c r="X8" s="382"/>
      <c r="Y8" s="581">
        <f t="shared" ref="Y8:Y56" si="0">SUM(Q8:X8)</f>
        <v>5010000</v>
      </c>
      <c r="Z8" s="581"/>
      <c r="AA8" s="6" t="s">
        <v>24</v>
      </c>
      <c r="AB8" s="184"/>
      <c r="AC8" s="12">
        <v>5010000</v>
      </c>
      <c r="AD8" s="197"/>
      <c r="AE8" s="200">
        <v>2500000</v>
      </c>
      <c r="AF8" s="198">
        <v>1200000</v>
      </c>
      <c r="AG8" s="198">
        <v>10000</v>
      </c>
      <c r="AH8" s="200">
        <v>1300000</v>
      </c>
      <c r="AI8" s="198"/>
      <c r="AJ8" s="216"/>
      <c r="AK8" s="77">
        <f>SUM(AE8:AJ8)</f>
        <v>5010000</v>
      </c>
      <c r="AL8" s="77"/>
      <c r="AM8" s="23" t="s">
        <v>24</v>
      </c>
      <c r="AN8" s="374"/>
      <c r="AO8" s="29">
        <v>5010000</v>
      </c>
      <c r="AP8" s="379"/>
      <c r="AQ8" s="380">
        <v>2500000</v>
      </c>
      <c r="AR8" s="381">
        <v>1200000</v>
      </c>
      <c r="AS8" s="381">
        <v>10000</v>
      </c>
      <c r="AT8" s="380">
        <v>1300000</v>
      </c>
      <c r="AU8" s="381"/>
      <c r="AV8" s="458"/>
      <c r="AW8" s="382"/>
      <c r="AX8" s="20"/>
    </row>
    <row r="9" spans="2:50" ht="14.25" x14ac:dyDescent="0.15">
      <c r="B9" s="6" t="s">
        <v>25</v>
      </c>
      <c r="C9" s="7"/>
      <c r="D9" s="12">
        <v>184000</v>
      </c>
      <c r="E9" s="12">
        <v>204618</v>
      </c>
      <c r="F9" s="73">
        <v>200000</v>
      </c>
      <c r="G9" s="73">
        <v>208577</v>
      </c>
      <c r="H9" s="73">
        <v>300000</v>
      </c>
      <c r="I9" s="73">
        <v>411808</v>
      </c>
      <c r="J9" s="141">
        <v>400000</v>
      </c>
      <c r="K9" s="141">
        <v>247034</v>
      </c>
      <c r="L9" s="12">
        <v>400000</v>
      </c>
      <c r="M9" s="12">
        <v>232308</v>
      </c>
      <c r="N9" s="29">
        <v>400000</v>
      </c>
      <c r="O9" s="581"/>
      <c r="P9" s="581">
        <v>400000</v>
      </c>
      <c r="Q9" s="379"/>
      <c r="R9" s="381">
        <v>160000</v>
      </c>
      <c r="S9" s="381">
        <v>100000</v>
      </c>
      <c r="T9" s="381">
        <v>40000</v>
      </c>
      <c r="U9" s="573">
        <v>100000</v>
      </c>
      <c r="V9" s="381"/>
      <c r="W9" s="458"/>
      <c r="X9" s="382"/>
      <c r="Y9" s="581">
        <f t="shared" si="0"/>
        <v>400000</v>
      </c>
      <c r="Z9" s="581"/>
      <c r="AA9" s="6" t="s">
        <v>25</v>
      </c>
      <c r="AB9" s="184"/>
      <c r="AC9" s="12">
        <v>400000</v>
      </c>
      <c r="AD9" s="197"/>
      <c r="AE9" s="198">
        <v>160000</v>
      </c>
      <c r="AF9" s="198">
        <v>100000</v>
      </c>
      <c r="AG9" s="198">
        <v>40000</v>
      </c>
      <c r="AH9" s="198">
        <v>100000</v>
      </c>
      <c r="AI9" s="198"/>
      <c r="AJ9" s="216"/>
      <c r="AK9" s="77">
        <f>SUM(AE9:AJ9)</f>
        <v>400000</v>
      </c>
      <c r="AL9" s="77"/>
      <c r="AM9" s="23" t="s">
        <v>25</v>
      </c>
      <c r="AN9" s="374"/>
      <c r="AO9" s="29">
        <v>400000</v>
      </c>
      <c r="AP9" s="379"/>
      <c r="AQ9" s="381">
        <v>160000</v>
      </c>
      <c r="AR9" s="381">
        <v>100000</v>
      </c>
      <c r="AS9" s="381">
        <v>40000</v>
      </c>
      <c r="AT9" s="381">
        <v>100000</v>
      </c>
      <c r="AU9" s="381"/>
      <c r="AV9" s="458"/>
      <c r="AW9" s="382"/>
      <c r="AX9" s="20"/>
    </row>
    <row r="10" spans="2:50" ht="14.25" x14ac:dyDescent="0.15">
      <c r="B10" s="6" t="s">
        <v>26</v>
      </c>
      <c r="C10" s="7"/>
      <c r="D10" s="12">
        <v>1706000</v>
      </c>
      <c r="E10" s="12">
        <v>1228000</v>
      </c>
      <c r="F10" s="73">
        <v>1602000</v>
      </c>
      <c r="G10" s="73">
        <v>1072000</v>
      </c>
      <c r="H10" s="73">
        <v>1392000</v>
      </c>
      <c r="I10" s="73">
        <v>1174660</v>
      </c>
      <c r="J10" s="82">
        <v>1500000</v>
      </c>
      <c r="K10" s="82">
        <v>1209340</v>
      </c>
      <c r="L10" s="12">
        <v>1380000</v>
      </c>
      <c r="M10" s="12">
        <v>1108000</v>
      </c>
      <c r="N10" s="29">
        <v>1380000</v>
      </c>
      <c r="O10" s="581"/>
      <c r="P10" s="581">
        <v>1380000</v>
      </c>
      <c r="Q10" s="379"/>
      <c r="R10" s="381">
        <v>660000</v>
      </c>
      <c r="S10" s="381">
        <v>452000</v>
      </c>
      <c r="T10" s="381">
        <v>10000</v>
      </c>
      <c r="U10" s="573">
        <v>258000</v>
      </c>
      <c r="V10" s="381"/>
      <c r="W10" s="458"/>
      <c r="X10" s="382"/>
      <c r="Y10" s="581">
        <f t="shared" si="0"/>
        <v>1380000</v>
      </c>
      <c r="Z10" s="581"/>
      <c r="AA10" s="6" t="s">
        <v>26</v>
      </c>
      <c r="AB10" s="184"/>
      <c r="AC10" s="12">
        <v>1380000</v>
      </c>
      <c r="AD10" s="197"/>
      <c r="AE10" s="198">
        <v>660000</v>
      </c>
      <c r="AF10" s="198">
        <v>452000</v>
      </c>
      <c r="AG10" s="198">
        <v>10000</v>
      </c>
      <c r="AH10" s="198">
        <v>258000</v>
      </c>
      <c r="AI10" s="198"/>
      <c r="AJ10" s="216"/>
      <c r="AK10" s="77">
        <f>SUM(AD10:AJ10)</f>
        <v>1380000</v>
      </c>
      <c r="AL10" s="77"/>
      <c r="AM10" s="23" t="s">
        <v>26</v>
      </c>
      <c r="AN10" s="374"/>
      <c r="AO10" s="29">
        <v>1380000</v>
      </c>
      <c r="AP10" s="379"/>
      <c r="AQ10" s="381">
        <v>660000</v>
      </c>
      <c r="AR10" s="381">
        <v>452000</v>
      </c>
      <c r="AS10" s="381">
        <v>10000</v>
      </c>
      <c r="AT10" s="381">
        <v>258000</v>
      </c>
      <c r="AU10" s="381"/>
      <c r="AV10" s="458"/>
      <c r="AW10" s="382"/>
      <c r="AX10" s="20"/>
    </row>
    <row r="11" spans="2:50" ht="14.25" x14ac:dyDescent="0.15">
      <c r="B11" s="74" t="s">
        <v>27</v>
      </c>
      <c r="C11" s="7"/>
      <c r="D11" s="12">
        <v>100000</v>
      </c>
      <c r="E11" s="259">
        <v>50000</v>
      </c>
      <c r="F11" s="73">
        <v>150000</v>
      </c>
      <c r="G11" s="73">
        <v>50000</v>
      </c>
      <c r="H11" s="73">
        <v>150000</v>
      </c>
      <c r="I11" s="73">
        <v>0</v>
      </c>
      <c r="J11" s="82">
        <v>150000</v>
      </c>
      <c r="K11" s="82">
        <v>50000</v>
      </c>
      <c r="L11" s="12"/>
      <c r="M11" s="12"/>
      <c r="N11" s="29"/>
      <c r="O11" s="581"/>
      <c r="P11" s="581"/>
      <c r="Q11" s="379"/>
      <c r="R11" s="381"/>
      <c r="S11" s="381"/>
      <c r="T11" s="381"/>
      <c r="U11" s="573"/>
      <c r="V11" s="381"/>
      <c r="W11" s="458"/>
      <c r="X11" s="382"/>
      <c r="Y11" s="581">
        <f t="shared" si="0"/>
        <v>0</v>
      </c>
      <c r="Z11" s="581"/>
      <c r="AA11" s="74" t="s">
        <v>27</v>
      </c>
      <c r="AB11" s="184"/>
      <c r="AC11" s="12"/>
      <c r="AD11" s="197"/>
      <c r="AE11" s="198"/>
      <c r="AF11" s="198"/>
      <c r="AG11" s="198"/>
      <c r="AH11" s="198"/>
      <c r="AI11" s="198"/>
      <c r="AJ11" s="216"/>
      <c r="AM11" s="383" t="s">
        <v>27</v>
      </c>
      <c r="AN11" s="374"/>
      <c r="AO11" s="29"/>
      <c r="AP11" s="379"/>
      <c r="AQ11" s="381"/>
      <c r="AR11" s="381"/>
      <c r="AS11" s="381"/>
      <c r="AT11" s="381"/>
      <c r="AU11" s="381"/>
      <c r="AV11" s="458"/>
      <c r="AW11" s="382"/>
      <c r="AX11" s="20"/>
    </row>
    <row r="12" spans="2:50" ht="14.25" x14ac:dyDescent="0.15">
      <c r="B12" s="11" t="s">
        <v>49</v>
      </c>
      <c r="C12" s="7"/>
      <c r="D12" s="12">
        <v>2488000</v>
      </c>
      <c r="E12" s="12">
        <v>2349770</v>
      </c>
      <c r="F12" s="73">
        <v>2290000</v>
      </c>
      <c r="G12" s="73">
        <v>3067520</v>
      </c>
      <c r="H12" s="73">
        <v>2350000</v>
      </c>
      <c r="I12" s="73">
        <v>3968190</v>
      </c>
      <c r="J12" s="141">
        <v>4000000</v>
      </c>
      <c r="K12" s="82">
        <v>4774290</v>
      </c>
      <c r="L12" s="12">
        <v>4000000</v>
      </c>
      <c r="M12" s="12">
        <v>4281930</v>
      </c>
      <c r="N12" s="29">
        <v>4171000</v>
      </c>
      <c r="O12" s="581"/>
      <c r="P12" s="581">
        <v>4300000</v>
      </c>
      <c r="Q12" s="379"/>
      <c r="R12" s="381"/>
      <c r="S12" s="381"/>
      <c r="T12" s="381"/>
      <c r="U12" s="573"/>
      <c r="V12" s="381">
        <v>4300000</v>
      </c>
      <c r="W12" s="458"/>
      <c r="X12" s="382"/>
      <c r="Y12" s="581">
        <f t="shared" si="0"/>
        <v>4300000</v>
      </c>
      <c r="Z12" s="581"/>
      <c r="AA12" s="11" t="s">
        <v>49</v>
      </c>
      <c r="AB12" s="184"/>
      <c r="AC12" s="12">
        <v>4000000</v>
      </c>
      <c r="AD12" s="197"/>
      <c r="AE12" s="198"/>
      <c r="AF12" s="198"/>
      <c r="AG12" s="198"/>
      <c r="AH12" s="198"/>
      <c r="AI12" s="198">
        <v>4000000</v>
      </c>
      <c r="AJ12" s="216"/>
      <c r="AK12" s="77">
        <f>SUM(AD12:AJ12)</f>
        <v>4000000</v>
      </c>
      <c r="AM12" s="384" t="s">
        <v>49</v>
      </c>
      <c r="AN12" s="374"/>
      <c r="AO12" s="29">
        <v>4171000</v>
      </c>
      <c r="AP12" s="379"/>
      <c r="AQ12" s="381"/>
      <c r="AR12" s="381"/>
      <c r="AS12" s="381"/>
      <c r="AT12" s="381"/>
      <c r="AU12" s="381">
        <v>4171000</v>
      </c>
      <c r="AV12" s="458"/>
      <c r="AW12" s="382"/>
      <c r="AX12" s="20"/>
    </row>
    <row r="13" spans="2:50" ht="14.25" x14ac:dyDescent="0.15">
      <c r="B13" s="11" t="s">
        <v>48</v>
      </c>
      <c r="C13" s="7"/>
      <c r="D13" s="3"/>
      <c r="E13" s="3"/>
      <c r="F13" s="73">
        <v>213000</v>
      </c>
      <c r="G13" s="73"/>
      <c r="H13" s="73">
        <v>255000</v>
      </c>
      <c r="I13" s="73"/>
      <c r="J13" s="82">
        <v>300000</v>
      </c>
      <c r="K13" s="82"/>
      <c r="L13" s="12">
        <v>300000</v>
      </c>
      <c r="M13" s="12">
        <v>344680</v>
      </c>
      <c r="N13" s="29">
        <v>129000</v>
      </c>
      <c r="O13" s="581"/>
      <c r="P13" s="581">
        <v>129000</v>
      </c>
      <c r="Q13" s="379"/>
      <c r="R13" s="381"/>
      <c r="S13" s="381"/>
      <c r="T13" s="381"/>
      <c r="U13" s="573"/>
      <c r="W13" s="381">
        <v>129000</v>
      </c>
      <c r="X13" s="382"/>
      <c r="Y13" s="581">
        <f t="shared" si="0"/>
        <v>129000</v>
      </c>
      <c r="Z13" s="581"/>
      <c r="AA13" s="11" t="s">
        <v>48</v>
      </c>
      <c r="AB13" s="184"/>
      <c r="AC13" s="12">
        <v>300000</v>
      </c>
      <c r="AD13" s="197"/>
      <c r="AE13" s="198"/>
      <c r="AF13" s="198"/>
      <c r="AG13" s="198"/>
      <c r="AH13" s="198"/>
      <c r="AI13" s="198">
        <v>300000</v>
      </c>
      <c r="AJ13" s="216"/>
      <c r="AK13" s="77">
        <f>SUM(AD13:AJ13)</f>
        <v>300000</v>
      </c>
      <c r="AM13" s="384" t="s">
        <v>48</v>
      </c>
      <c r="AN13" s="374"/>
      <c r="AO13" s="29">
        <v>129000</v>
      </c>
      <c r="AP13" s="379"/>
      <c r="AQ13" s="381"/>
      <c r="AR13" s="381"/>
      <c r="AS13" s="381"/>
      <c r="AT13" s="381"/>
      <c r="AV13" s="381">
        <v>129000</v>
      </c>
      <c r="AW13" s="382"/>
      <c r="AX13" s="20"/>
    </row>
    <row r="14" spans="2:50" ht="14.25" x14ac:dyDescent="0.15">
      <c r="B14" s="6" t="s">
        <v>28</v>
      </c>
      <c r="C14" s="7"/>
      <c r="D14" s="12">
        <v>180000</v>
      </c>
      <c r="E14" s="12">
        <v>70660</v>
      </c>
      <c r="F14" s="73">
        <v>100000</v>
      </c>
      <c r="G14" s="73">
        <v>53828</v>
      </c>
      <c r="H14" s="73">
        <v>150000</v>
      </c>
      <c r="I14" s="73">
        <v>88570</v>
      </c>
      <c r="J14" s="82">
        <v>150000</v>
      </c>
      <c r="K14" s="82">
        <v>101860</v>
      </c>
      <c r="L14" s="12">
        <v>150000</v>
      </c>
      <c r="M14" s="12">
        <v>66330</v>
      </c>
      <c r="N14" s="29">
        <v>150000</v>
      </c>
      <c r="O14" s="581"/>
      <c r="P14" s="581">
        <v>150000</v>
      </c>
      <c r="Q14" s="379"/>
      <c r="R14" s="381">
        <v>70500</v>
      </c>
      <c r="S14" s="381">
        <v>42000</v>
      </c>
      <c r="T14" s="381">
        <v>13500</v>
      </c>
      <c r="U14" s="573">
        <v>24000</v>
      </c>
      <c r="V14" s="381"/>
      <c r="W14" s="458"/>
      <c r="X14" s="382"/>
      <c r="Y14" s="581">
        <f t="shared" si="0"/>
        <v>150000</v>
      </c>
      <c r="Z14" s="581"/>
      <c r="AA14" s="6" t="s">
        <v>28</v>
      </c>
      <c r="AB14" s="184"/>
      <c r="AC14" s="12">
        <v>150000</v>
      </c>
      <c r="AD14" s="197"/>
      <c r="AE14" s="198">
        <v>70500</v>
      </c>
      <c r="AF14" s="198">
        <v>42000</v>
      </c>
      <c r="AG14" s="198">
        <v>13500</v>
      </c>
      <c r="AH14" s="198">
        <v>24000</v>
      </c>
      <c r="AI14" s="198"/>
      <c r="AJ14" s="216"/>
      <c r="AK14" s="77">
        <f>SUM(AD14:AJ14)</f>
        <v>150000</v>
      </c>
      <c r="AL14" s="77"/>
      <c r="AM14" s="23" t="s">
        <v>28</v>
      </c>
      <c r="AN14" s="374"/>
      <c r="AO14" s="29">
        <v>150000</v>
      </c>
      <c r="AP14" s="379"/>
      <c r="AQ14" s="381">
        <v>70500</v>
      </c>
      <c r="AR14" s="381">
        <v>42000</v>
      </c>
      <c r="AS14" s="381">
        <v>13500</v>
      </c>
      <c r="AT14" s="381">
        <v>24000</v>
      </c>
      <c r="AU14" s="381"/>
      <c r="AV14" s="458"/>
      <c r="AW14" s="382"/>
      <c r="AX14" s="20"/>
    </row>
    <row r="15" spans="2:50" ht="14.25" x14ac:dyDescent="0.15">
      <c r="B15" s="6" t="s">
        <v>29</v>
      </c>
      <c r="C15" s="7"/>
      <c r="D15" s="12">
        <v>0</v>
      </c>
      <c r="E15" s="12"/>
      <c r="F15" s="72">
        <v>0</v>
      </c>
      <c r="G15" s="72"/>
      <c r="H15" s="72"/>
      <c r="I15" s="72"/>
      <c r="J15" s="82">
        <v>0</v>
      </c>
      <c r="K15" s="82"/>
      <c r="L15" s="12"/>
      <c r="M15" s="12"/>
      <c r="N15" s="29"/>
      <c r="O15" s="581"/>
      <c r="P15" s="581"/>
      <c r="Q15" s="379"/>
      <c r="R15" s="381"/>
      <c r="S15" s="381"/>
      <c r="T15" s="381"/>
      <c r="U15" s="573"/>
      <c r="V15" s="381"/>
      <c r="W15" s="458"/>
      <c r="X15" s="382"/>
      <c r="Y15" s="581">
        <f t="shared" si="0"/>
        <v>0</v>
      </c>
      <c r="Z15" s="581"/>
      <c r="AA15" s="6" t="s">
        <v>29</v>
      </c>
      <c r="AB15" s="184"/>
      <c r="AC15" s="12"/>
      <c r="AD15" s="197"/>
      <c r="AE15" s="198"/>
      <c r="AF15" s="198"/>
      <c r="AG15" s="198"/>
      <c r="AH15" s="198"/>
      <c r="AI15" s="198"/>
      <c r="AJ15" s="216"/>
      <c r="AM15" s="23" t="s">
        <v>29</v>
      </c>
      <c r="AN15" s="374"/>
      <c r="AO15" s="29"/>
      <c r="AP15" s="379"/>
      <c r="AQ15" s="381"/>
      <c r="AR15" s="381"/>
      <c r="AS15" s="381"/>
      <c r="AT15" s="381"/>
      <c r="AU15" s="381"/>
      <c r="AV15" s="458"/>
      <c r="AW15" s="382"/>
      <c r="AX15" s="20"/>
    </row>
    <row r="16" spans="2:50" ht="14.25" x14ac:dyDescent="0.15">
      <c r="B16" s="6" t="s">
        <v>66</v>
      </c>
      <c r="C16" s="7"/>
      <c r="D16" s="12">
        <v>850000</v>
      </c>
      <c r="E16" s="12">
        <v>873625</v>
      </c>
      <c r="F16" s="73">
        <v>800000</v>
      </c>
      <c r="G16" s="73">
        <v>714864</v>
      </c>
      <c r="H16" s="73">
        <v>900000</v>
      </c>
      <c r="I16" s="73">
        <v>891351</v>
      </c>
      <c r="J16" s="82">
        <v>1000000</v>
      </c>
      <c r="K16" s="82">
        <v>427470</v>
      </c>
      <c r="L16" s="12">
        <v>1000000</v>
      </c>
      <c r="M16" s="12">
        <v>274359</v>
      </c>
      <c r="N16" s="29">
        <v>1000000</v>
      </c>
      <c r="O16" s="581"/>
      <c r="P16" s="581">
        <v>1000000</v>
      </c>
      <c r="Q16" s="379"/>
      <c r="R16" s="381">
        <v>487000</v>
      </c>
      <c r="S16" s="381">
        <v>240000</v>
      </c>
      <c r="T16" s="381">
        <v>75000</v>
      </c>
      <c r="U16" s="573">
        <v>135000</v>
      </c>
      <c r="V16" s="381">
        <v>63000</v>
      </c>
      <c r="W16" s="458"/>
      <c r="X16" s="382"/>
      <c r="Y16" s="581">
        <f t="shared" si="0"/>
        <v>1000000</v>
      </c>
      <c r="Z16" s="581"/>
      <c r="AA16" s="6" t="s">
        <v>66</v>
      </c>
      <c r="AB16" s="184"/>
      <c r="AC16" s="12">
        <v>1000000</v>
      </c>
      <c r="AD16" s="197"/>
      <c r="AE16" s="198">
        <v>487000</v>
      </c>
      <c r="AF16" s="198">
        <v>240000</v>
      </c>
      <c r="AG16" s="198">
        <v>75000</v>
      </c>
      <c r="AH16" s="198">
        <v>135000</v>
      </c>
      <c r="AI16" s="198">
        <v>63000</v>
      </c>
      <c r="AJ16" s="216"/>
      <c r="AK16" s="77">
        <f>SUM(AD16:AJ16)</f>
        <v>1000000</v>
      </c>
      <c r="AL16" s="77"/>
      <c r="AM16" s="23" t="s">
        <v>66</v>
      </c>
      <c r="AN16" s="374"/>
      <c r="AO16" s="29">
        <v>1000000</v>
      </c>
      <c r="AP16" s="379"/>
      <c r="AQ16" s="381">
        <v>487000</v>
      </c>
      <c r="AR16" s="381">
        <v>240000</v>
      </c>
      <c r="AS16" s="381">
        <v>75000</v>
      </c>
      <c r="AT16" s="381">
        <v>135000</v>
      </c>
      <c r="AU16" s="381">
        <v>63000</v>
      </c>
      <c r="AV16" s="458"/>
      <c r="AW16" s="382"/>
      <c r="AX16" s="20"/>
    </row>
    <row r="17" spans="2:50" ht="14.25" x14ac:dyDescent="0.15">
      <c r="B17" s="6" t="s">
        <v>67</v>
      </c>
      <c r="C17" s="7"/>
      <c r="D17" s="12">
        <v>700000</v>
      </c>
      <c r="E17" s="12">
        <v>742436</v>
      </c>
      <c r="F17" s="73">
        <v>700000</v>
      </c>
      <c r="G17" s="73">
        <v>761859</v>
      </c>
      <c r="H17" s="73">
        <v>750000</v>
      </c>
      <c r="I17" s="73">
        <v>875234</v>
      </c>
      <c r="J17" s="141">
        <v>920000</v>
      </c>
      <c r="K17" s="141">
        <v>755347</v>
      </c>
      <c r="L17" s="12">
        <v>920000</v>
      </c>
      <c r="M17" s="12">
        <v>782372</v>
      </c>
      <c r="N17" s="29">
        <v>920000</v>
      </c>
      <c r="O17" s="581"/>
      <c r="P17" s="581">
        <v>920000</v>
      </c>
      <c r="Q17" s="379"/>
      <c r="R17" s="381">
        <v>400000</v>
      </c>
      <c r="S17" s="381">
        <v>300000</v>
      </c>
      <c r="T17" s="381">
        <v>60000</v>
      </c>
      <c r="U17" s="573">
        <v>120000</v>
      </c>
      <c r="V17" s="381">
        <v>40000</v>
      </c>
      <c r="W17" s="458"/>
      <c r="X17" s="382"/>
      <c r="Y17" s="581">
        <f t="shared" si="0"/>
        <v>920000</v>
      </c>
      <c r="Z17" s="581"/>
      <c r="AA17" s="6" t="s">
        <v>67</v>
      </c>
      <c r="AB17" s="184"/>
      <c r="AC17" s="12">
        <v>920000</v>
      </c>
      <c r="AD17" s="197"/>
      <c r="AE17" s="198">
        <v>400000</v>
      </c>
      <c r="AF17" s="198">
        <v>300000</v>
      </c>
      <c r="AG17" s="198">
        <v>60000</v>
      </c>
      <c r="AH17" s="198">
        <v>120000</v>
      </c>
      <c r="AI17" s="198">
        <v>40000</v>
      </c>
      <c r="AJ17" s="216"/>
      <c r="AK17" s="77">
        <f>SUM(AD17:AJ17)</f>
        <v>920000</v>
      </c>
      <c r="AL17" s="77"/>
      <c r="AM17" s="23" t="s">
        <v>67</v>
      </c>
      <c r="AN17" s="374"/>
      <c r="AO17" s="29">
        <v>920000</v>
      </c>
      <c r="AP17" s="379"/>
      <c r="AQ17" s="381">
        <v>400000</v>
      </c>
      <c r="AR17" s="381">
        <v>300000</v>
      </c>
      <c r="AS17" s="381">
        <v>60000</v>
      </c>
      <c r="AT17" s="381">
        <v>120000</v>
      </c>
      <c r="AU17" s="381">
        <v>40000</v>
      </c>
      <c r="AV17" s="458"/>
      <c r="AW17" s="382"/>
      <c r="AX17" s="20"/>
    </row>
    <row r="18" spans="2:50" ht="14.25" x14ac:dyDescent="0.15">
      <c r="B18" s="6" t="s">
        <v>68</v>
      </c>
      <c r="C18" s="7"/>
      <c r="D18" s="12">
        <v>3500000</v>
      </c>
      <c r="E18" s="12">
        <v>2524056</v>
      </c>
      <c r="F18" s="73">
        <v>2518000</v>
      </c>
      <c r="G18" s="73">
        <v>2806319</v>
      </c>
      <c r="H18" s="73">
        <v>2600000</v>
      </c>
      <c r="I18" s="73">
        <v>3061909</v>
      </c>
      <c r="J18" s="141">
        <v>3000000</v>
      </c>
      <c r="K18" s="82">
        <v>3346147</v>
      </c>
      <c r="L18" s="12">
        <v>2820000</v>
      </c>
      <c r="M18" s="12">
        <v>2959041</v>
      </c>
      <c r="N18" s="29">
        <v>2820000</v>
      </c>
      <c r="O18" s="581"/>
      <c r="P18" s="581">
        <v>2820000</v>
      </c>
      <c r="Q18" s="379"/>
      <c r="R18" s="387">
        <v>1700000</v>
      </c>
      <c r="S18" s="387">
        <v>270000</v>
      </c>
      <c r="T18" s="381">
        <v>0</v>
      </c>
      <c r="U18" s="573">
        <v>850000</v>
      </c>
      <c r="V18" s="381">
        <v>0</v>
      </c>
      <c r="W18" s="458"/>
      <c r="X18" s="382"/>
      <c r="Y18" s="581">
        <f t="shared" si="0"/>
        <v>2820000</v>
      </c>
      <c r="Z18" s="581"/>
      <c r="AA18" s="6" t="s">
        <v>68</v>
      </c>
      <c r="AB18" s="184"/>
      <c r="AC18" s="12">
        <v>2820000</v>
      </c>
      <c r="AD18" s="197"/>
      <c r="AE18" s="200">
        <v>1700000</v>
      </c>
      <c r="AF18" s="200">
        <v>270000</v>
      </c>
      <c r="AG18" s="198">
        <v>0</v>
      </c>
      <c r="AH18" s="198">
        <v>850000</v>
      </c>
      <c r="AI18" s="198">
        <v>0</v>
      </c>
      <c r="AJ18" s="216"/>
      <c r="AK18" s="205">
        <f>SUM(AD18:AJ18)</f>
        <v>2820000</v>
      </c>
      <c r="AL18" s="77"/>
      <c r="AM18" s="23" t="s">
        <v>68</v>
      </c>
      <c r="AN18" s="374"/>
      <c r="AO18" s="29">
        <v>2820000</v>
      </c>
      <c r="AP18" s="379"/>
      <c r="AQ18" s="380">
        <v>1700000</v>
      </c>
      <c r="AR18" s="380">
        <v>270000</v>
      </c>
      <c r="AS18" s="381">
        <v>0</v>
      </c>
      <c r="AT18" s="381">
        <v>850000</v>
      </c>
      <c r="AU18" s="381">
        <v>0</v>
      </c>
      <c r="AV18" s="458"/>
      <c r="AW18" s="382"/>
      <c r="AX18" s="20"/>
    </row>
    <row r="19" spans="2:50" ht="14.25" x14ac:dyDescent="0.15">
      <c r="B19" s="75" t="s">
        <v>69</v>
      </c>
      <c r="C19" s="7"/>
      <c r="D19" s="12">
        <v>600000</v>
      </c>
      <c r="E19" s="12">
        <v>516720</v>
      </c>
      <c r="F19" s="73">
        <v>600000</v>
      </c>
      <c r="G19" s="73">
        <v>351185</v>
      </c>
      <c r="H19" s="73">
        <v>450000</v>
      </c>
      <c r="I19" s="73">
        <v>328277</v>
      </c>
      <c r="J19" s="82">
        <v>450000</v>
      </c>
      <c r="K19" s="82">
        <v>357318</v>
      </c>
      <c r="L19" s="12">
        <v>450000</v>
      </c>
      <c r="M19" s="12">
        <v>315590</v>
      </c>
      <c r="N19" s="29">
        <v>450000</v>
      </c>
      <c r="O19" s="581"/>
      <c r="P19" s="581">
        <v>450000</v>
      </c>
      <c r="Q19" s="379"/>
      <c r="R19" s="381">
        <v>300000</v>
      </c>
      <c r="S19" s="381">
        <v>100000</v>
      </c>
      <c r="T19" s="381">
        <v>50000</v>
      </c>
      <c r="U19" s="573"/>
      <c r="V19" s="381"/>
      <c r="W19" s="458"/>
      <c r="X19" s="382"/>
      <c r="Y19" s="581">
        <f t="shared" si="0"/>
        <v>450000</v>
      </c>
      <c r="Z19" s="581"/>
      <c r="AA19" s="75" t="s">
        <v>69</v>
      </c>
      <c r="AB19" s="184"/>
      <c r="AC19" s="12">
        <v>450000</v>
      </c>
      <c r="AD19" s="197"/>
      <c r="AE19" s="198">
        <v>300000</v>
      </c>
      <c r="AF19" s="198">
        <v>100000</v>
      </c>
      <c r="AG19" s="198">
        <v>50000</v>
      </c>
      <c r="AH19" s="198"/>
      <c r="AI19" s="198"/>
      <c r="AJ19" s="216"/>
      <c r="AK19" s="77">
        <f t="shared" ref="AK19:AK24" si="1">SUM(AE19:AJ19)</f>
        <v>450000</v>
      </c>
      <c r="AL19" s="77"/>
      <c r="AM19" s="113" t="s">
        <v>69</v>
      </c>
      <c r="AN19" s="374"/>
      <c r="AO19" s="29">
        <v>450000</v>
      </c>
      <c r="AP19" s="379"/>
      <c r="AQ19" s="381">
        <v>300000</v>
      </c>
      <c r="AR19" s="381">
        <v>100000</v>
      </c>
      <c r="AS19" s="381">
        <v>50000</v>
      </c>
      <c r="AT19" s="381"/>
      <c r="AU19" s="381"/>
      <c r="AV19" s="458"/>
      <c r="AW19" s="382"/>
      <c r="AX19" s="20"/>
    </row>
    <row r="20" spans="2:50" ht="14.25" x14ac:dyDescent="0.15">
      <c r="B20" s="6" t="s">
        <v>70</v>
      </c>
      <c r="C20" s="7"/>
      <c r="D20" s="12">
        <v>1500000</v>
      </c>
      <c r="E20" s="12">
        <v>1445421</v>
      </c>
      <c r="F20" s="73">
        <v>1400000</v>
      </c>
      <c r="G20" s="73">
        <v>1424887</v>
      </c>
      <c r="H20" s="73">
        <v>1500000</v>
      </c>
      <c r="I20" s="73">
        <v>1322752</v>
      </c>
      <c r="J20" s="82">
        <v>1600000</v>
      </c>
      <c r="K20" s="82">
        <v>1589284</v>
      </c>
      <c r="L20" s="12">
        <v>1500000</v>
      </c>
      <c r="M20" s="12">
        <v>1552052</v>
      </c>
      <c r="N20" s="29">
        <v>1500000</v>
      </c>
      <c r="O20" s="581"/>
      <c r="P20" s="581">
        <v>1500000</v>
      </c>
      <c r="Q20" s="379"/>
      <c r="R20" s="381">
        <v>650000</v>
      </c>
      <c r="S20" s="381">
        <v>160000</v>
      </c>
      <c r="T20" s="381">
        <v>20000</v>
      </c>
      <c r="U20" s="573">
        <v>500000</v>
      </c>
      <c r="V20" s="381">
        <v>170000</v>
      </c>
      <c r="W20" s="458"/>
      <c r="X20" s="382"/>
      <c r="Y20" s="581">
        <f t="shared" si="0"/>
        <v>1500000</v>
      </c>
      <c r="Z20" s="581"/>
      <c r="AA20" s="6" t="s">
        <v>70</v>
      </c>
      <c r="AB20" s="184"/>
      <c r="AC20" s="12">
        <v>1500000</v>
      </c>
      <c r="AD20" s="197"/>
      <c r="AE20" s="198">
        <v>650000</v>
      </c>
      <c r="AF20" s="198">
        <v>160000</v>
      </c>
      <c r="AG20" s="198">
        <v>20000</v>
      </c>
      <c r="AH20" s="198">
        <v>500000</v>
      </c>
      <c r="AI20" s="198">
        <v>170000</v>
      </c>
      <c r="AJ20" s="216"/>
      <c r="AK20" s="77">
        <f t="shared" si="1"/>
        <v>1500000</v>
      </c>
      <c r="AL20" s="77"/>
      <c r="AM20" s="23" t="s">
        <v>70</v>
      </c>
      <c r="AN20" s="374"/>
      <c r="AO20" s="29">
        <v>1500000</v>
      </c>
      <c r="AP20" s="379"/>
      <c r="AQ20" s="381">
        <v>650000</v>
      </c>
      <c r="AR20" s="381">
        <v>160000</v>
      </c>
      <c r="AS20" s="381">
        <v>20000</v>
      </c>
      <c r="AT20" s="381">
        <v>500000</v>
      </c>
      <c r="AU20" s="381">
        <v>170000</v>
      </c>
      <c r="AV20" s="458"/>
      <c r="AW20" s="382"/>
      <c r="AX20" s="20"/>
    </row>
    <row r="21" spans="2:50" ht="14.25" x14ac:dyDescent="0.15">
      <c r="B21" s="6" t="s">
        <v>71</v>
      </c>
      <c r="C21" s="7"/>
      <c r="D21" s="12">
        <v>400000</v>
      </c>
      <c r="E21" s="12">
        <v>521665</v>
      </c>
      <c r="F21" s="73">
        <v>400000</v>
      </c>
      <c r="G21" s="73">
        <v>404280</v>
      </c>
      <c r="H21" s="73">
        <v>600000</v>
      </c>
      <c r="I21" s="73">
        <v>622714</v>
      </c>
      <c r="J21" s="82">
        <v>1000000</v>
      </c>
      <c r="K21" s="82">
        <v>338383</v>
      </c>
      <c r="L21" s="12">
        <v>1000000</v>
      </c>
      <c r="M21" s="12">
        <v>352336</v>
      </c>
      <c r="N21" s="29">
        <v>1000000</v>
      </c>
      <c r="O21" s="581"/>
      <c r="P21" s="581">
        <v>1000000</v>
      </c>
      <c r="Q21" s="379"/>
      <c r="R21" s="381">
        <v>500000</v>
      </c>
      <c r="S21" s="381">
        <v>300000</v>
      </c>
      <c r="T21" s="381"/>
      <c r="U21" s="573">
        <v>200000</v>
      </c>
      <c r="V21" s="381"/>
      <c r="W21" s="458"/>
      <c r="X21" s="382"/>
      <c r="Y21" s="581">
        <f t="shared" si="0"/>
        <v>1000000</v>
      </c>
      <c r="Z21" s="581"/>
      <c r="AA21" s="6" t="s">
        <v>71</v>
      </c>
      <c r="AB21" s="184"/>
      <c r="AC21" s="12">
        <v>1000000</v>
      </c>
      <c r="AD21" s="197"/>
      <c r="AE21" s="198">
        <v>500000</v>
      </c>
      <c r="AF21" s="198">
        <v>300000</v>
      </c>
      <c r="AG21" s="198"/>
      <c r="AH21" s="198">
        <v>200000</v>
      </c>
      <c r="AI21" s="198"/>
      <c r="AJ21" s="216"/>
      <c r="AK21" s="77">
        <f t="shared" si="1"/>
        <v>1000000</v>
      </c>
      <c r="AL21" s="77"/>
      <c r="AM21" s="23" t="s">
        <v>71</v>
      </c>
      <c r="AN21" s="374"/>
      <c r="AO21" s="29">
        <v>1000000</v>
      </c>
      <c r="AP21" s="379"/>
      <c r="AQ21" s="381">
        <v>500000</v>
      </c>
      <c r="AR21" s="381">
        <v>300000</v>
      </c>
      <c r="AS21" s="381"/>
      <c r="AT21" s="381">
        <v>200000</v>
      </c>
      <c r="AU21" s="381"/>
      <c r="AV21" s="458"/>
      <c r="AW21" s="382"/>
      <c r="AX21" s="20"/>
    </row>
    <row r="22" spans="2:50" ht="14.25" x14ac:dyDescent="0.15">
      <c r="B22" s="6" t="s">
        <v>72</v>
      </c>
      <c r="C22" s="52"/>
      <c r="D22" s="12">
        <v>200000</v>
      </c>
      <c r="E22" s="12">
        <v>269719</v>
      </c>
      <c r="F22" s="73">
        <v>250000</v>
      </c>
      <c r="G22" s="73">
        <v>562786</v>
      </c>
      <c r="H22" s="73">
        <v>350000</v>
      </c>
      <c r="I22" s="73">
        <v>383554</v>
      </c>
      <c r="J22" s="82">
        <v>500000</v>
      </c>
      <c r="K22" s="82">
        <v>347261</v>
      </c>
      <c r="L22" s="12">
        <v>500000</v>
      </c>
      <c r="M22" s="12">
        <v>315547</v>
      </c>
      <c r="N22" s="386">
        <v>500000</v>
      </c>
      <c r="O22" s="582"/>
      <c r="P22" s="582">
        <v>400000</v>
      </c>
      <c r="Q22" s="379"/>
      <c r="R22" s="381">
        <v>200000</v>
      </c>
      <c r="S22" s="381"/>
      <c r="T22" s="381"/>
      <c r="U22" s="573"/>
      <c r="V22" s="381">
        <v>200000</v>
      </c>
      <c r="W22" s="458"/>
      <c r="X22" s="382"/>
      <c r="Y22" s="582">
        <f t="shared" si="0"/>
        <v>400000</v>
      </c>
      <c r="Z22" s="582"/>
      <c r="AA22" s="6" t="s">
        <v>72</v>
      </c>
      <c r="AB22" s="185"/>
      <c r="AC22" s="12">
        <v>500000</v>
      </c>
      <c r="AD22" s="197"/>
      <c r="AE22" s="198">
        <v>250000</v>
      </c>
      <c r="AF22" s="198"/>
      <c r="AG22" s="198"/>
      <c r="AH22" s="198"/>
      <c r="AI22" s="198">
        <v>250000</v>
      </c>
      <c r="AJ22" s="216"/>
      <c r="AK22" s="77">
        <f t="shared" si="1"/>
        <v>500000</v>
      </c>
      <c r="AL22" s="77"/>
      <c r="AM22" s="23" t="s">
        <v>72</v>
      </c>
      <c r="AN22" s="385"/>
      <c r="AO22" s="386">
        <v>500000</v>
      </c>
      <c r="AP22" s="379"/>
      <c r="AQ22" s="381">
        <v>253000</v>
      </c>
      <c r="AR22" s="381"/>
      <c r="AS22" s="381"/>
      <c r="AT22" s="381"/>
      <c r="AU22" s="381">
        <v>247000</v>
      </c>
      <c r="AV22" s="458"/>
      <c r="AW22" s="382"/>
      <c r="AX22" s="20"/>
    </row>
    <row r="23" spans="2:50" ht="14.25" x14ac:dyDescent="0.15">
      <c r="B23" s="6" t="s">
        <v>73</v>
      </c>
      <c r="C23" s="7"/>
      <c r="D23" s="12">
        <v>100000</v>
      </c>
      <c r="E23" s="12">
        <v>31200</v>
      </c>
      <c r="F23" s="73">
        <v>50000</v>
      </c>
      <c r="G23" s="73">
        <v>24500</v>
      </c>
      <c r="H23" s="73">
        <v>100000</v>
      </c>
      <c r="I23" s="73">
        <v>12250</v>
      </c>
      <c r="J23" s="82">
        <v>100000</v>
      </c>
      <c r="K23" s="82">
        <v>17150</v>
      </c>
      <c r="L23" s="12">
        <v>100000</v>
      </c>
      <c r="M23" s="12">
        <v>14700</v>
      </c>
      <c r="N23" s="29">
        <v>100000</v>
      </c>
      <c r="O23" s="581"/>
      <c r="P23" s="581">
        <v>100000</v>
      </c>
      <c r="Q23" s="379"/>
      <c r="R23" s="381">
        <v>80000</v>
      </c>
      <c r="S23" s="381">
        <v>20000</v>
      </c>
      <c r="T23" s="381"/>
      <c r="U23" s="573"/>
      <c r="V23" s="381"/>
      <c r="W23" s="458"/>
      <c r="X23" s="382"/>
      <c r="Y23" s="581">
        <f t="shared" si="0"/>
        <v>100000</v>
      </c>
      <c r="Z23" s="581"/>
      <c r="AA23" s="6" t="s">
        <v>73</v>
      </c>
      <c r="AB23" s="184"/>
      <c r="AC23" s="12">
        <v>100000</v>
      </c>
      <c r="AD23" s="197"/>
      <c r="AE23" s="198">
        <v>80000</v>
      </c>
      <c r="AF23" s="198">
        <v>20000</v>
      </c>
      <c r="AG23" s="198"/>
      <c r="AH23" s="198"/>
      <c r="AI23" s="198"/>
      <c r="AJ23" s="216"/>
      <c r="AK23" s="77">
        <f t="shared" si="1"/>
        <v>100000</v>
      </c>
      <c r="AL23" s="77"/>
      <c r="AM23" s="23" t="s">
        <v>73</v>
      </c>
      <c r="AN23" s="374"/>
      <c r="AO23" s="29">
        <v>100000</v>
      </c>
      <c r="AP23" s="379"/>
      <c r="AQ23" s="381">
        <v>80000</v>
      </c>
      <c r="AR23" s="381">
        <v>20000</v>
      </c>
      <c r="AS23" s="381"/>
      <c r="AT23" s="381"/>
      <c r="AU23" s="381"/>
      <c r="AV23" s="458"/>
      <c r="AW23" s="382"/>
      <c r="AX23" s="20"/>
    </row>
    <row r="24" spans="2:50" ht="31.5" customHeight="1" x14ac:dyDescent="0.15">
      <c r="B24" s="700" t="s">
        <v>256</v>
      </c>
      <c r="C24" s="701"/>
      <c r="D24" s="12"/>
      <c r="E24" s="12"/>
      <c r="F24" s="73"/>
      <c r="G24" s="73"/>
      <c r="I24" s="73"/>
      <c r="J24" s="82">
        <v>500000</v>
      </c>
      <c r="K24" s="82">
        <v>1055789</v>
      </c>
      <c r="L24" s="12">
        <v>700000</v>
      </c>
      <c r="M24" s="12">
        <v>694660</v>
      </c>
      <c r="N24" s="29">
        <v>700000</v>
      </c>
      <c r="O24" s="581"/>
      <c r="P24" s="581">
        <v>1300000</v>
      </c>
      <c r="Q24" s="379"/>
      <c r="R24" s="468">
        <v>300000</v>
      </c>
      <c r="S24" s="381"/>
      <c r="T24" s="381"/>
      <c r="U24" s="573"/>
      <c r="V24" s="381">
        <v>1000000</v>
      </c>
      <c r="W24" s="458"/>
      <c r="X24" s="382"/>
      <c r="Y24" s="581">
        <f t="shared" si="0"/>
        <v>1300000</v>
      </c>
      <c r="Z24" s="581"/>
      <c r="AA24" s="6" t="s">
        <v>112</v>
      </c>
      <c r="AB24" s="184"/>
      <c r="AC24" s="12">
        <v>700000</v>
      </c>
      <c r="AD24" s="197"/>
      <c r="AE24" s="198">
        <v>700000</v>
      </c>
      <c r="AF24" s="198"/>
      <c r="AG24" s="198"/>
      <c r="AH24" s="198"/>
      <c r="AI24" s="198"/>
      <c r="AJ24" s="216"/>
      <c r="AK24" s="205">
        <f t="shared" si="1"/>
        <v>700000</v>
      </c>
      <c r="AL24" s="77"/>
      <c r="AM24" s="23" t="s">
        <v>112</v>
      </c>
      <c r="AN24" s="374"/>
      <c r="AO24" s="29">
        <v>700000</v>
      </c>
      <c r="AP24" s="379"/>
      <c r="AQ24" s="468">
        <v>300000</v>
      </c>
      <c r="AR24" s="381"/>
      <c r="AS24" s="381"/>
      <c r="AT24" s="381"/>
      <c r="AU24" s="381">
        <v>400000</v>
      </c>
      <c r="AV24" s="458"/>
      <c r="AW24" s="382"/>
      <c r="AX24" s="20"/>
    </row>
    <row r="25" spans="2:50" ht="14.25" x14ac:dyDescent="0.15">
      <c r="B25" s="6" t="s">
        <v>30</v>
      </c>
      <c r="C25" s="7"/>
      <c r="D25" s="12">
        <v>0</v>
      </c>
      <c r="E25" s="12"/>
      <c r="F25" s="72">
        <v>0</v>
      </c>
      <c r="G25" s="72"/>
      <c r="H25" s="72"/>
      <c r="I25" s="72"/>
      <c r="J25" s="82">
        <v>0</v>
      </c>
      <c r="K25" s="82"/>
      <c r="L25" s="12"/>
      <c r="M25" s="12"/>
      <c r="N25" s="29"/>
      <c r="O25" s="581"/>
      <c r="P25" s="581"/>
      <c r="Q25" s="379"/>
      <c r="R25" s="381"/>
      <c r="S25" s="381"/>
      <c r="T25" s="381"/>
      <c r="U25" s="573"/>
      <c r="V25" s="381"/>
      <c r="W25" s="458"/>
      <c r="X25" s="382"/>
      <c r="Y25" s="581">
        <f t="shared" si="0"/>
        <v>0</v>
      </c>
      <c r="Z25" s="581"/>
      <c r="AA25" s="6" t="s">
        <v>30</v>
      </c>
      <c r="AB25" s="184"/>
      <c r="AC25" s="12"/>
      <c r="AD25" s="197"/>
      <c r="AE25" s="198"/>
      <c r="AF25" s="198"/>
      <c r="AG25" s="198"/>
      <c r="AH25" s="198"/>
      <c r="AI25" s="198"/>
      <c r="AJ25" s="216"/>
      <c r="AM25" s="23" t="s">
        <v>30</v>
      </c>
      <c r="AN25" s="374"/>
      <c r="AO25" s="29"/>
      <c r="AP25" s="379"/>
      <c r="AQ25" s="381"/>
      <c r="AR25" s="381"/>
      <c r="AS25" s="381"/>
      <c r="AT25" s="381"/>
      <c r="AU25" s="381"/>
      <c r="AV25" s="458"/>
      <c r="AW25" s="382"/>
      <c r="AX25" s="20"/>
    </row>
    <row r="26" spans="2:50" ht="14.25" x14ac:dyDescent="0.15">
      <c r="B26" s="6" t="s">
        <v>74</v>
      </c>
      <c r="C26" s="7"/>
      <c r="D26" s="12">
        <v>220000</v>
      </c>
      <c r="E26" s="12">
        <v>422277</v>
      </c>
      <c r="F26" s="73">
        <v>400000</v>
      </c>
      <c r="G26" s="73">
        <v>372021</v>
      </c>
      <c r="H26" s="73">
        <v>420000</v>
      </c>
      <c r="I26" s="73">
        <v>331801</v>
      </c>
      <c r="J26" s="82">
        <v>420000</v>
      </c>
      <c r="K26" s="82">
        <v>333826</v>
      </c>
      <c r="L26" s="12">
        <v>420000</v>
      </c>
      <c r="M26" s="12">
        <v>340292</v>
      </c>
      <c r="N26" s="29">
        <v>420000</v>
      </c>
      <c r="O26" s="581"/>
      <c r="P26" s="581">
        <v>420000</v>
      </c>
      <c r="Q26" s="379"/>
      <c r="R26" s="381">
        <v>200000</v>
      </c>
      <c r="S26" s="381">
        <v>130000</v>
      </c>
      <c r="T26" s="381">
        <v>40000</v>
      </c>
      <c r="U26" s="573">
        <v>50000</v>
      </c>
      <c r="V26" s="381"/>
      <c r="W26" s="458"/>
      <c r="X26" s="382"/>
      <c r="Y26" s="581">
        <f t="shared" si="0"/>
        <v>420000</v>
      </c>
      <c r="Z26" s="581"/>
      <c r="AA26" s="6" t="s">
        <v>74</v>
      </c>
      <c r="AB26" s="184"/>
      <c r="AC26" s="12">
        <v>420000</v>
      </c>
      <c r="AD26" s="197"/>
      <c r="AE26" s="198">
        <v>200000</v>
      </c>
      <c r="AF26" s="198">
        <v>130000</v>
      </c>
      <c r="AG26" s="198">
        <v>40000</v>
      </c>
      <c r="AH26" s="198">
        <v>50000</v>
      </c>
      <c r="AI26" s="198"/>
      <c r="AJ26" s="216"/>
      <c r="AK26" s="77">
        <f>SUM(AD26:AJ26)</f>
        <v>420000</v>
      </c>
      <c r="AL26" s="77"/>
      <c r="AM26" s="23" t="s">
        <v>74</v>
      </c>
      <c r="AN26" s="374"/>
      <c r="AO26" s="29">
        <v>420000</v>
      </c>
      <c r="AP26" s="379"/>
      <c r="AQ26" s="381">
        <v>200000</v>
      </c>
      <c r="AR26" s="381">
        <v>130000</v>
      </c>
      <c r="AS26" s="381">
        <v>40000</v>
      </c>
      <c r="AT26" s="381">
        <v>50000</v>
      </c>
      <c r="AU26" s="381"/>
      <c r="AV26" s="458"/>
      <c r="AW26" s="382"/>
      <c r="AX26" s="20"/>
    </row>
    <row r="27" spans="2:50" ht="14.25" x14ac:dyDescent="0.15">
      <c r="B27" s="6" t="s">
        <v>75</v>
      </c>
      <c r="C27" s="7"/>
      <c r="D27" s="12">
        <v>0</v>
      </c>
      <c r="E27" s="12">
        <v>74952</v>
      </c>
      <c r="F27" s="73">
        <v>100000</v>
      </c>
      <c r="G27" s="73"/>
      <c r="H27" s="73">
        <v>100000</v>
      </c>
      <c r="I27" s="73">
        <v>50800</v>
      </c>
      <c r="J27" s="82">
        <v>100000</v>
      </c>
      <c r="K27" s="82">
        <v>29594</v>
      </c>
      <c r="L27" s="12">
        <v>100000</v>
      </c>
      <c r="M27" s="12">
        <v>14528</v>
      </c>
      <c r="N27" s="29">
        <v>100000</v>
      </c>
      <c r="O27" s="581"/>
      <c r="P27" s="581">
        <v>100000</v>
      </c>
      <c r="Q27" s="379"/>
      <c r="R27" s="381">
        <v>45000</v>
      </c>
      <c r="S27" s="381">
        <v>25000</v>
      </c>
      <c r="T27" s="381">
        <v>10000</v>
      </c>
      <c r="U27" s="573">
        <v>20000</v>
      </c>
      <c r="V27" s="381"/>
      <c r="W27" s="458"/>
      <c r="X27" s="382"/>
      <c r="Y27" s="581">
        <f t="shared" si="0"/>
        <v>100000</v>
      </c>
      <c r="Z27" s="581"/>
      <c r="AA27" s="6" t="s">
        <v>75</v>
      </c>
      <c r="AB27" s="184"/>
      <c r="AC27" s="12">
        <v>100000</v>
      </c>
      <c r="AD27" s="197"/>
      <c r="AE27" s="198">
        <v>45000</v>
      </c>
      <c r="AF27" s="198">
        <v>25000</v>
      </c>
      <c r="AG27" s="198">
        <v>10000</v>
      </c>
      <c r="AH27" s="198">
        <v>20000</v>
      </c>
      <c r="AI27" s="198"/>
      <c r="AJ27" s="216"/>
      <c r="AK27" s="77">
        <f>SUM(AD27:AJ27)</f>
        <v>100000</v>
      </c>
      <c r="AL27" s="77"/>
      <c r="AM27" s="23" t="s">
        <v>75</v>
      </c>
      <c r="AN27" s="374"/>
      <c r="AO27" s="29">
        <v>100000</v>
      </c>
      <c r="AP27" s="379"/>
      <c r="AQ27" s="381">
        <v>45000</v>
      </c>
      <c r="AR27" s="381">
        <v>25000</v>
      </c>
      <c r="AS27" s="381">
        <v>10000</v>
      </c>
      <c r="AT27" s="381">
        <v>20000</v>
      </c>
      <c r="AU27" s="381"/>
      <c r="AV27" s="458"/>
      <c r="AW27" s="382"/>
      <c r="AX27" s="20"/>
    </row>
    <row r="28" spans="2:50" ht="14.25" x14ac:dyDescent="0.15">
      <c r="B28" s="6" t="s">
        <v>76</v>
      </c>
      <c r="C28" s="7"/>
      <c r="D28" s="12">
        <v>20000</v>
      </c>
      <c r="E28" s="12">
        <v>44344</v>
      </c>
      <c r="F28" s="73">
        <v>50000</v>
      </c>
      <c r="G28" s="73">
        <v>59644</v>
      </c>
      <c r="H28" s="73">
        <v>450000</v>
      </c>
      <c r="I28" s="73">
        <v>43896</v>
      </c>
      <c r="J28" s="82">
        <v>50000</v>
      </c>
      <c r="K28" s="82">
        <v>43138</v>
      </c>
      <c r="L28" s="12">
        <v>50000</v>
      </c>
      <c r="M28" s="12">
        <v>34517</v>
      </c>
      <c r="N28" s="29">
        <v>50000</v>
      </c>
      <c r="O28" s="581"/>
      <c r="P28" s="581">
        <v>50000</v>
      </c>
      <c r="Q28" s="379"/>
      <c r="R28" s="381">
        <v>30000</v>
      </c>
      <c r="S28" s="381">
        <v>15000</v>
      </c>
      <c r="T28" s="381">
        <v>5000</v>
      </c>
      <c r="U28" s="573"/>
      <c r="V28" s="381"/>
      <c r="W28" s="458"/>
      <c r="X28" s="382"/>
      <c r="Y28" s="581">
        <f t="shared" si="0"/>
        <v>50000</v>
      </c>
      <c r="Z28" s="581"/>
      <c r="AA28" s="6" t="s">
        <v>76</v>
      </c>
      <c r="AB28" s="184"/>
      <c r="AC28" s="12">
        <v>50000</v>
      </c>
      <c r="AD28" s="197"/>
      <c r="AE28" s="198">
        <v>30000</v>
      </c>
      <c r="AF28" s="198">
        <v>15000</v>
      </c>
      <c r="AG28" s="198">
        <v>5000</v>
      </c>
      <c r="AH28" s="198"/>
      <c r="AI28" s="198"/>
      <c r="AJ28" s="216"/>
      <c r="AK28" s="77">
        <f>SUM(AD28:AJ28)</f>
        <v>50000</v>
      </c>
      <c r="AL28" s="77"/>
      <c r="AM28" s="23" t="s">
        <v>76</v>
      </c>
      <c r="AN28" s="374"/>
      <c r="AO28" s="29">
        <v>50000</v>
      </c>
      <c r="AP28" s="379"/>
      <c r="AQ28" s="381">
        <v>30000</v>
      </c>
      <c r="AR28" s="381">
        <v>15000</v>
      </c>
      <c r="AS28" s="381">
        <v>5000</v>
      </c>
      <c r="AT28" s="381"/>
      <c r="AU28" s="381"/>
      <c r="AV28" s="458"/>
      <c r="AW28" s="382"/>
      <c r="AX28" s="20"/>
    </row>
    <row r="29" spans="2:50" ht="14.25" x14ac:dyDescent="0.15">
      <c r="B29" s="6" t="s">
        <v>77</v>
      </c>
      <c r="C29" s="7"/>
      <c r="D29" s="12">
        <v>945000</v>
      </c>
      <c r="E29" s="12">
        <v>913730</v>
      </c>
      <c r="F29" s="73">
        <v>860000</v>
      </c>
      <c r="G29" s="73">
        <v>921076</v>
      </c>
      <c r="H29" s="73">
        <v>980000</v>
      </c>
      <c r="I29" s="73">
        <v>919036</v>
      </c>
      <c r="J29" s="82">
        <v>1100000</v>
      </c>
      <c r="K29" s="82">
        <v>842020</v>
      </c>
      <c r="L29" s="12">
        <v>1100000</v>
      </c>
      <c r="M29" s="12">
        <v>811965</v>
      </c>
      <c r="N29" s="29">
        <v>1100000</v>
      </c>
      <c r="O29" s="581"/>
      <c r="P29" s="581">
        <v>1100000</v>
      </c>
      <c r="Q29" s="379"/>
      <c r="R29" s="381">
        <v>845000</v>
      </c>
      <c r="S29" s="381">
        <v>170000</v>
      </c>
      <c r="T29" s="381"/>
      <c r="U29" s="573">
        <v>85000</v>
      </c>
      <c r="V29" s="381"/>
      <c r="W29" s="458"/>
      <c r="X29" s="382"/>
      <c r="Y29" s="581">
        <f t="shared" si="0"/>
        <v>1100000</v>
      </c>
      <c r="Z29" s="581"/>
      <c r="AA29" s="6" t="s">
        <v>77</v>
      </c>
      <c r="AB29" s="184"/>
      <c r="AC29" s="12">
        <v>1100000</v>
      </c>
      <c r="AD29" s="197"/>
      <c r="AE29" s="198">
        <v>845000</v>
      </c>
      <c r="AF29" s="198">
        <v>170000</v>
      </c>
      <c r="AG29" s="198"/>
      <c r="AH29" s="198">
        <v>85000</v>
      </c>
      <c r="AI29" s="198"/>
      <c r="AJ29" s="216"/>
      <c r="AK29" s="77">
        <f>SUM(AD29:AJ29)</f>
        <v>1100000</v>
      </c>
      <c r="AL29" s="77"/>
      <c r="AM29" s="23" t="s">
        <v>77</v>
      </c>
      <c r="AN29" s="374"/>
      <c r="AO29" s="29">
        <v>1100000</v>
      </c>
      <c r="AP29" s="379"/>
      <c r="AQ29" s="381">
        <v>845000</v>
      </c>
      <c r="AR29" s="381">
        <v>170000</v>
      </c>
      <c r="AS29" s="381"/>
      <c r="AT29" s="381">
        <v>85000</v>
      </c>
      <c r="AU29" s="381"/>
      <c r="AV29" s="458"/>
      <c r="AW29" s="382"/>
      <c r="AX29" s="20"/>
    </row>
    <row r="30" spans="2:50" ht="14.25" x14ac:dyDescent="0.15">
      <c r="B30" s="11" t="s">
        <v>40</v>
      </c>
      <c r="C30" s="7"/>
      <c r="D30" s="12">
        <v>2300000</v>
      </c>
      <c r="E30" s="12">
        <v>1317903</v>
      </c>
      <c r="F30" s="73">
        <v>1900000</v>
      </c>
      <c r="G30" s="73">
        <v>1305128</v>
      </c>
      <c r="H30" s="73">
        <v>1300000</v>
      </c>
      <c r="I30" s="73">
        <v>1236450</v>
      </c>
      <c r="J30" s="82">
        <v>1390000</v>
      </c>
      <c r="K30" s="82">
        <v>1310962</v>
      </c>
      <c r="L30" s="12">
        <v>1390000</v>
      </c>
      <c r="M30" s="12">
        <f>1122500+197370</f>
        <v>1319870</v>
      </c>
      <c r="N30" s="29"/>
      <c r="O30" s="581"/>
      <c r="P30" s="581"/>
      <c r="Q30" s="379"/>
      <c r="R30" s="381"/>
      <c r="S30" s="381"/>
      <c r="T30" s="381"/>
      <c r="U30" s="573"/>
      <c r="V30" s="381"/>
      <c r="W30" s="458"/>
      <c r="X30" s="382"/>
      <c r="Y30" s="581">
        <f t="shared" si="0"/>
        <v>0</v>
      </c>
      <c r="Z30" s="581"/>
      <c r="AA30" s="11" t="s">
        <v>40</v>
      </c>
      <c r="AB30" s="184"/>
      <c r="AC30" s="12">
        <v>1390000</v>
      </c>
      <c r="AD30" s="197"/>
      <c r="AE30" s="198">
        <v>240000</v>
      </c>
      <c r="AF30" s="198">
        <v>46000</v>
      </c>
      <c r="AG30" s="198"/>
      <c r="AH30" s="198">
        <v>864000</v>
      </c>
      <c r="AI30" s="198">
        <v>240000</v>
      </c>
      <c r="AJ30" s="216"/>
      <c r="AK30" s="77">
        <f>SUM(AD30:AJ30)</f>
        <v>1390000</v>
      </c>
      <c r="AM30" s="23" t="s">
        <v>39</v>
      </c>
      <c r="AN30" s="374"/>
      <c r="AO30" s="29"/>
      <c r="AP30" s="379"/>
      <c r="AQ30" s="381"/>
      <c r="AR30" s="381"/>
      <c r="AS30" s="381"/>
      <c r="AT30" s="381"/>
      <c r="AU30" s="381"/>
      <c r="AV30" s="458"/>
      <c r="AW30" s="382"/>
      <c r="AX30" s="20"/>
    </row>
    <row r="31" spans="2:50" ht="14.25" x14ac:dyDescent="0.15">
      <c r="B31" s="6" t="s">
        <v>41</v>
      </c>
      <c r="C31" s="7"/>
      <c r="D31" s="12">
        <v>0</v>
      </c>
      <c r="E31" s="12"/>
      <c r="F31" s="72">
        <v>0</v>
      </c>
      <c r="G31" s="72"/>
      <c r="H31" s="72">
        <v>450000</v>
      </c>
      <c r="I31" s="72">
        <v>0</v>
      </c>
      <c r="J31" s="82">
        <v>600000</v>
      </c>
      <c r="K31" s="82">
        <v>0</v>
      </c>
      <c r="L31" s="12">
        <v>600000</v>
      </c>
      <c r="M31" s="12">
        <v>356208</v>
      </c>
      <c r="N31" s="29">
        <v>1390000</v>
      </c>
      <c r="O31" s="581"/>
      <c r="P31" s="581">
        <v>1390000</v>
      </c>
      <c r="Q31" s="379"/>
      <c r="R31" s="381">
        <v>240000</v>
      </c>
      <c r="S31" s="381">
        <v>46000</v>
      </c>
      <c r="T31" s="381"/>
      <c r="U31" s="573">
        <v>864000</v>
      </c>
      <c r="V31" s="381">
        <v>240000</v>
      </c>
      <c r="W31" s="458"/>
      <c r="X31" s="382"/>
      <c r="Y31" s="581">
        <f t="shared" si="0"/>
        <v>1390000</v>
      </c>
      <c r="Z31" s="581"/>
      <c r="AA31" s="6" t="s">
        <v>41</v>
      </c>
      <c r="AB31" s="184"/>
      <c r="AC31" s="12">
        <v>600000</v>
      </c>
      <c r="AD31" s="197"/>
      <c r="AE31" s="203">
        <v>450000</v>
      </c>
      <c r="AF31" s="203">
        <v>150000</v>
      </c>
      <c r="AG31" s="203"/>
      <c r="AH31" s="203"/>
      <c r="AI31" s="203"/>
      <c r="AJ31" s="216"/>
      <c r="AK31" s="144">
        <f>SUM(AE31:AJ31)</f>
        <v>600000</v>
      </c>
      <c r="AL31" s="77"/>
      <c r="AM31" s="384" t="s">
        <v>40</v>
      </c>
      <c r="AN31" s="374"/>
      <c r="AO31" s="29">
        <v>1390000</v>
      </c>
      <c r="AP31" s="379"/>
      <c r="AQ31" s="381">
        <v>240000</v>
      </c>
      <c r="AR31" s="381">
        <v>46000</v>
      </c>
      <c r="AS31" s="381"/>
      <c r="AT31" s="381">
        <v>864000</v>
      </c>
      <c r="AU31" s="381">
        <v>240000</v>
      </c>
      <c r="AV31" s="458"/>
      <c r="AW31" s="382"/>
      <c r="AX31" s="20"/>
    </row>
    <row r="32" spans="2:50" ht="14.25" x14ac:dyDescent="0.15">
      <c r="B32" s="6" t="s">
        <v>151</v>
      </c>
      <c r="C32" s="7"/>
      <c r="D32" s="12"/>
      <c r="E32" s="12">
        <v>365198</v>
      </c>
      <c r="F32" s="72"/>
      <c r="G32" s="72"/>
      <c r="H32" s="72"/>
      <c r="I32" s="72"/>
      <c r="J32" s="82"/>
      <c r="K32" s="82"/>
      <c r="L32" s="12"/>
      <c r="M32" s="12"/>
      <c r="N32" s="29">
        <v>600000</v>
      </c>
      <c r="O32" s="581"/>
      <c r="P32" s="581">
        <v>1000000</v>
      </c>
      <c r="Q32" s="379"/>
      <c r="R32" s="387">
        <v>650000</v>
      </c>
      <c r="S32" s="387">
        <v>350000</v>
      </c>
      <c r="T32" s="387"/>
      <c r="U32" s="572"/>
      <c r="V32" s="387"/>
      <c r="W32" s="459"/>
      <c r="X32" s="382"/>
      <c r="Y32" s="581">
        <f t="shared" si="0"/>
        <v>1000000</v>
      </c>
      <c r="Z32" s="581"/>
      <c r="AA32" s="6"/>
      <c r="AB32" s="184"/>
      <c r="AC32" s="12"/>
      <c r="AD32" s="197"/>
      <c r="AE32" s="203"/>
      <c r="AF32" s="203"/>
      <c r="AG32" s="203"/>
      <c r="AH32" s="203"/>
      <c r="AI32" s="203"/>
      <c r="AJ32" s="216"/>
      <c r="AK32" s="144"/>
      <c r="AL32" s="77"/>
      <c r="AM32" s="23" t="s">
        <v>41</v>
      </c>
      <c r="AN32" s="374"/>
      <c r="AO32" s="29">
        <v>600000</v>
      </c>
      <c r="AP32" s="379"/>
      <c r="AQ32" s="387">
        <v>450000</v>
      </c>
      <c r="AR32" s="387">
        <v>150000</v>
      </c>
      <c r="AS32" s="387"/>
      <c r="AT32" s="387"/>
      <c r="AU32" s="387"/>
      <c r="AV32" s="459"/>
      <c r="AW32" s="382"/>
      <c r="AX32" s="20"/>
    </row>
    <row r="33" spans="2:50" ht="14.25" x14ac:dyDescent="0.15">
      <c r="B33" s="6" t="s">
        <v>132</v>
      </c>
      <c r="C33" s="7"/>
      <c r="D33" s="12"/>
      <c r="E33" s="12"/>
      <c r="F33" s="72"/>
      <c r="G33" s="72"/>
      <c r="H33" s="72"/>
      <c r="I33" s="72"/>
      <c r="J33" s="82"/>
      <c r="K33" s="82"/>
      <c r="L33" s="12">
        <v>2000000</v>
      </c>
      <c r="M33" s="12">
        <v>1804634</v>
      </c>
      <c r="N33" s="29">
        <v>2000000</v>
      </c>
      <c r="O33" s="581"/>
      <c r="P33" s="581">
        <v>3000000</v>
      </c>
      <c r="Q33" s="388">
        <v>3000000</v>
      </c>
      <c r="R33" s="381"/>
      <c r="S33" s="381"/>
      <c r="T33" s="381"/>
      <c r="U33" s="573"/>
      <c r="V33" s="381"/>
      <c r="W33" s="458"/>
      <c r="X33" s="382"/>
      <c r="Y33" s="581">
        <f t="shared" si="0"/>
        <v>3000000</v>
      </c>
      <c r="Z33" s="581"/>
      <c r="AA33" s="6" t="s">
        <v>132</v>
      </c>
      <c r="AB33" s="184"/>
      <c r="AC33" s="12">
        <v>2000000</v>
      </c>
      <c r="AD33" s="204">
        <v>2000000</v>
      </c>
      <c r="AE33" s="198"/>
      <c r="AF33" s="198"/>
      <c r="AG33" s="198"/>
      <c r="AH33" s="198"/>
      <c r="AI33" s="198"/>
      <c r="AJ33" s="216"/>
      <c r="AK33" s="205">
        <f>SUM(AD33:AJ33)</f>
        <v>2000000</v>
      </c>
      <c r="AL33" s="77"/>
      <c r="AM33" s="23" t="s">
        <v>132</v>
      </c>
      <c r="AN33" s="374"/>
      <c r="AO33" s="29">
        <v>2000000</v>
      </c>
      <c r="AP33" s="388">
        <v>2000000</v>
      </c>
      <c r="AQ33" s="381"/>
      <c r="AR33" s="381"/>
      <c r="AS33" s="381"/>
      <c r="AT33" s="381"/>
      <c r="AU33" s="381"/>
      <c r="AV33" s="458"/>
      <c r="AW33" s="382"/>
      <c r="AX33" s="20"/>
    </row>
    <row r="34" spans="2:50" ht="14.25" x14ac:dyDescent="0.15">
      <c r="B34" s="6" t="s">
        <v>42</v>
      </c>
      <c r="C34" s="7"/>
      <c r="D34" s="12">
        <v>0</v>
      </c>
      <c r="E34" s="12"/>
      <c r="F34" s="73">
        <v>3000000</v>
      </c>
      <c r="G34" s="73">
        <v>2678733</v>
      </c>
      <c r="H34" s="73"/>
      <c r="I34" s="73">
        <v>0</v>
      </c>
      <c r="J34" s="82">
        <v>0</v>
      </c>
      <c r="K34" s="82"/>
      <c r="L34" s="12"/>
      <c r="M34" s="12"/>
      <c r="N34" s="29"/>
      <c r="O34" s="581"/>
      <c r="P34" s="581">
        <v>0</v>
      </c>
      <c r="Q34" s="379">
        <v>0</v>
      </c>
      <c r="R34" s="381"/>
      <c r="S34" s="381"/>
      <c r="T34" s="381"/>
      <c r="U34" s="573"/>
      <c r="V34" s="381"/>
      <c r="W34" s="458"/>
      <c r="X34" s="382"/>
      <c r="Y34" s="581">
        <f t="shared" si="0"/>
        <v>0</v>
      </c>
      <c r="Z34" s="581"/>
      <c r="AA34" s="6" t="s">
        <v>42</v>
      </c>
      <c r="AB34" s="184"/>
      <c r="AC34" s="12"/>
      <c r="AD34" s="197"/>
      <c r="AE34" s="198"/>
      <c r="AF34" s="198"/>
      <c r="AG34" s="198"/>
      <c r="AH34" s="198"/>
      <c r="AI34" s="198"/>
      <c r="AJ34" s="216"/>
      <c r="AM34" s="23" t="s">
        <v>42</v>
      </c>
      <c r="AN34" s="374"/>
      <c r="AO34" s="29"/>
      <c r="AP34" s="379"/>
      <c r="AQ34" s="381"/>
      <c r="AR34" s="381"/>
      <c r="AS34" s="381"/>
      <c r="AT34" s="381"/>
      <c r="AU34" s="381"/>
      <c r="AV34" s="458"/>
      <c r="AW34" s="382"/>
      <c r="AX34" s="20"/>
    </row>
    <row r="35" spans="2:50" ht="14.25" x14ac:dyDescent="0.15">
      <c r="B35" s="6" t="s">
        <v>43</v>
      </c>
      <c r="C35" s="7"/>
      <c r="D35" s="12">
        <v>310000</v>
      </c>
      <c r="E35" s="12">
        <v>184950</v>
      </c>
      <c r="F35" s="73">
        <v>150000</v>
      </c>
      <c r="G35" s="73">
        <v>109162</v>
      </c>
      <c r="H35" s="73">
        <v>200000</v>
      </c>
      <c r="I35" s="73">
        <v>194940</v>
      </c>
      <c r="J35" s="82">
        <v>200000</v>
      </c>
      <c r="K35" s="82">
        <v>218900</v>
      </c>
      <c r="L35" s="12">
        <v>200000</v>
      </c>
      <c r="M35" s="12">
        <v>226800</v>
      </c>
      <c r="N35" s="29">
        <v>200000</v>
      </c>
      <c r="O35" s="581"/>
      <c r="P35" s="581">
        <v>200000</v>
      </c>
      <c r="Q35" s="379"/>
      <c r="R35" s="381">
        <v>90000</v>
      </c>
      <c r="S35" s="381">
        <v>60000</v>
      </c>
      <c r="T35" s="381">
        <v>15000</v>
      </c>
      <c r="U35" s="573">
        <v>35000</v>
      </c>
      <c r="V35" s="381"/>
      <c r="W35" s="458"/>
      <c r="X35" s="382"/>
      <c r="Y35" s="581">
        <f t="shared" si="0"/>
        <v>200000</v>
      </c>
      <c r="Z35" s="581"/>
      <c r="AA35" s="6" t="s">
        <v>43</v>
      </c>
      <c r="AB35" s="184"/>
      <c r="AC35" s="12">
        <v>200000</v>
      </c>
      <c r="AD35" s="197"/>
      <c r="AE35" s="198">
        <v>90000</v>
      </c>
      <c r="AF35" s="198">
        <v>60000</v>
      </c>
      <c r="AG35" s="198">
        <v>15000</v>
      </c>
      <c r="AH35" s="198">
        <v>35000</v>
      </c>
      <c r="AI35" s="198"/>
      <c r="AJ35" s="216"/>
      <c r="AK35" s="77">
        <f>SUM(AD35:AJ35)</f>
        <v>200000</v>
      </c>
      <c r="AL35" s="77"/>
      <c r="AM35" s="23" t="s">
        <v>43</v>
      </c>
      <c r="AN35" s="374"/>
      <c r="AO35" s="29">
        <v>200000</v>
      </c>
      <c r="AP35" s="379"/>
      <c r="AQ35" s="381">
        <v>90000</v>
      </c>
      <c r="AR35" s="381">
        <v>60000</v>
      </c>
      <c r="AS35" s="381">
        <v>15000</v>
      </c>
      <c r="AT35" s="381">
        <v>35000</v>
      </c>
      <c r="AU35" s="381"/>
      <c r="AV35" s="458"/>
      <c r="AW35" s="382"/>
      <c r="AX35" s="20"/>
    </row>
    <row r="36" spans="2:50" ht="15" thickBot="1" x14ac:dyDescent="0.2">
      <c r="B36" s="6" t="s">
        <v>47</v>
      </c>
      <c r="C36" s="7"/>
      <c r="D36" s="12">
        <v>300000</v>
      </c>
      <c r="E36" s="12">
        <v>359500</v>
      </c>
      <c r="F36" s="73">
        <v>350000</v>
      </c>
      <c r="G36" s="73">
        <v>448550</v>
      </c>
      <c r="H36" s="73">
        <v>360000</v>
      </c>
      <c r="I36" s="73">
        <v>482980</v>
      </c>
      <c r="J36" s="82">
        <v>500000</v>
      </c>
      <c r="K36" s="82">
        <v>429300</v>
      </c>
      <c r="L36" s="12">
        <v>500000</v>
      </c>
      <c r="M36" s="12">
        <v>253375</v>
      </c>
      <c r="N36" s="66">
        <v>500000</v>
      </c>
      <c r="O36" s="583"/>
      <c r="P36" s="583">
        <v>500000</v>
      </c>
      <c r="Q36" s="390"/>
      <c r="R36" s="391">
        <v>300000</v>
      </c>
      <c r="S36" s="391">
        <v>110000</v>
      </c>
      <c r="T36" s="391">
        <v>30000</v>
      </c>
      <c r="U36" s="574">
        <v>60000</v>
      </c>
      <c r="V36" s="391"/>
      <c r="W36" s="460"/>
      <c r="X36" s="392"/>
      <c r="Y36" s="583">
        <f t="shared" si="0"/>
        <v>500000</v>
      </c>
      <c r="Z36" s="583"/>
      <c r="AA36" s="215" t="s">
        <v>47</v>
      </c>
      <c r="AB36" s="187"/>
      <c r="AC36" s="40">
        <v>500000</v>
      </c>
      <c r="AD36" s="206"/>
      <c r="AE36" s="207">
        <v>300000</v>
      </c>
      <c r="AF36" s="207">
        <v>110000</v>
      </c>
      <c r="AG36" s="207">
        <v>30000</v>
      </c>
      <c r="AH36" s="207">
        <v>60000</v>
      </c>
      <c r="AI36" s="207"/>
      <c r="AJ36" s="217"/>
      <c r="AK36" s="77">
        <f>SUM(AD36:AJ36)</f>
        <v>500000</v>
      </c>
      <c r="AL36" s="77"/>
      <c r="AM36" s="27" t="s">
        <v>47</v>
      </c>
      <c r="AN36" s="389"/>
      <c r="AO36" s="66">
        <v>500000</v>
      </c>
      <c r="AP36" s="390"/>
      <c r="AQ36" s="391">
        <v>300000</v>
      </c>
      <c r="AR36" s="391">
        <v>110000</v>
      </c>
      <c r="AS36" s="391">
        <v>30000</v>
      </c>
      <c r="AT36" s="391">
        <v>60000</v>
      </c>
      <c r="AU36" s="391"/>
      <c r="AV36" s="460"/>
      <c r="AW36" s="392"/>
      <c r="AX36" s="20"/>
    </row>
    <row r="37" spans="2:50" ht="15" thickBot="1" x14ac:dyDescent="0.2">
      <c r="B37" s="696" t="s">
        <v>78</v>
      </c>
      <c r="C37" s="697"/>
      <c r="D37" s="40">
        <f t="shared" ref="D37:I37" si="2">SUM(D7:D36)</f>
        <v>56303000</v>
      </c>
      <c r="E37" s="40">
        <f t="shared" si="2"/>
        <v>59773759</v>
      </c>
      <c r="F37" s="122">
        <f t="shared" si="2"/>
        <v>67283000</v>
      </c>
      <c r="G37" s="122">
        <f t="shared" si="2"/>
        <v>64629478</v>
      </c>
      <c r="H37" s="122">
        <f t="shared" si="2"/>
        <v>63446000</v>
      </c>
      <c r="I37" s="122">
        <f t="shared" si="2"/>
        <v>65657313</v>
      </c>
      <c r="J37" s="134">
        <f>SUM(J7:J36)</f>
        <v>73417400</v>
      </c>
      <c r="K37" s="134">
        <f>SUM(K7:K36)</f>
        <v>68586288</v>
      </c>
      <c r="L37" s="535">
        <v>76558700</v>
      </c>
      <c r="M37" s="534">
        <f>SUM(M7:M36)</f>
        <v>66307346</v>
      </c>
      <c r="N37" s="393">
        <v>76558700</v>
      </c>
      <c r="O37" s="584">
        <f>SUM(O7:O36)</f>
        <v>0</v>
      </c>
      <c r="P37" s="584">
        <v>79609000</v>
      </c>
      <c r="Q37" s="394">
        <f t="shared" ref="Q37:X37" si="3">SUM(Q7:Q36)</f>
        <v>3000000</v>
      </c>
      <c r="R37" s="395">
        <f t="shared" si="3"/>
        <v>38467500</v>
      </c>
      <c r="S37" s="395">
        <f t="shared" si="3"/>
        <v>15548000</v>
      </c>
      <c r="T37" s="395">
        <f t="shared" si="3"/>
        <v>496500</v>
      </c>
      <c r="U37" s="575">
        <f t="shared" si="3"/>
        <v>15915000</v>
      </c>
      <c r="V37" s="395">
        <f t="shared" si="3"/>
        <v>6013000</v>
      </c>
      <c r="W37" s="461">
        <f t="shared" si="3"/>
        <v>129000</v>
      </c>
      <c r="X37" s="396">
        <f t="shared" si="3"/>
        <v>40000</v>
      </c>
      <c r="Y37" s="584">
        <f t="shared" si="0"/>
        <v>79609000</v>
      </c>
      <c r="Z37" s="584"/>
      <c r="AA37" s="694" t="s">
        <v>78</v>
      </c>
      <c r="AB37" s="695"/>
      <c r="AC37" s="243">
        <v>76558700</v>
      </c>
      <c r="AD37" s="212">
        <f t="shared" ref="AD37:AK37" si="4">SUM(AD7:AD36)</f>
        <v>2000000</v>
      </c>
      <c r="AE37" s="213">
        <f t="shared" si="4"/>
        <v>35431870</v>
      </c>
      <c r="AF37" s="213">
        <f t="shared" si="4"/>
        <v>15958825</v>
      </c>
      <c r="AG37" s="213">
        <f t="shared" si="4"/>
        <v>434645</v>
      </c>
      <c r="AH37" s="213">
        <f t="shared" si="4"/>
        <v>17630360</v>
      </c>
      <c r="AI37" s="213">
        <f t="shared" si="4"/>
        <v>5063000</v>
      </c>
      <c r="AJ37" s="218">
        <f t="shared" si="4"/>
        <v>40000</v>
      </c>
      <c r="AK37" s="219">
        <f t="shared" si="4"/>
        <v>76558700</v>
      </c>
      <c r="AL37" s="2"/>
      <c r="AM37" s="685" t="s">
        <v>78</v>
      </c>
      <c r="AN37" s="686"/>
      <c r="AO37" s="393">
        <v>76558700</v>
      </c>
      <c r="AP37" s="394">
        <f t="shared" ref="AP37:AW37" si="5">SUM(AP7:AP36)</f>
        <v>2000000</v>
      </c>
      <c r="AQ37" s="395">
        <f t="shared" si="5"/>
        <v>35034870</v>
      </c>
      <c r="AR37" s="395">
        <f t="shared" si="5"/>
        <v>15958825</v>
      </c>
      <c r="AS37" s="395">
        <f t="shared" si="5"/>
        <v>434645</v>
      </c>
      <c r="AT37" s="395">
        <f t="shared" si="5"/>
        <v>17630360</v>
      </c>
      <c r="AU37" s="395">
        <f t="shared" si="5"/>
        <v>5331000</v>
      </c>
      <c r="AV37" s="461">
        <f>SUM(AV12:AV36)</f>
        <v>129000</v>
      </c>
      <c r="AW37" s="396">
        <f t="shared" si="5"/>
        <v>40000</v>
      </c>
      <c r="AX37" s="397">
        <f>SUM(AP37:AW37)</f>
        <v>76558700</v>
      </c>
    </row>
    <row r="38" spans="2:50" ht="15" thickBot="1" x14ac:dyDescent="0.2">
      <c r="B38" s="13" t="s">
        <v>31</v>
      </c>
      <c r="C38" s="37"/>
      <c r="D38" s="37"/>
      <c r="E38" s="37"/>
      <c r="F38" s="121"/>
      <c r="G38" s="121"/>
      <c r="H38" s="121"/>
      <c r="I38" s="121"/>
      <c r="J38" s="135"/>
      <c r="K38" s="135"/>
      <c r="L38" s="244"/>
      <c r="M38" s="530"/>
      <c r="N38" s="30"/>
      <c r="O38" s="585"/>
      <c r="P38" s="585"/>
      <c r="Q38" s="394"/>
      <c r="R38" s="395"/>
      <c r="S38" s="395"/>
      <c r="T38" s="395"/>
      <c r="U38" s="575"/>
      <c r="V38" s="395"/>
      <c r="W38" s="461"/>
      <c r="X38" s="398"/>
      <c r="Y38" s="585">
        <f t="shared" si="0"/>
        <v>0</v>
      </c>
      <c r="Z38" s="585"/>
      <c r="AA38" s="13" t="s">
        <v>31</v>
      </c>
      <c r="AB38" s="37"/>
      <c r="AC38" s="244"/>
      <c r="AD38" s="212"/>
      <c r="AE38" s="213"/>
      <c r="AF38" s="213"/>
      <c r="AG38" s="213"/>
      <c r="AH38" s="213"/>
      <c r="AI38" s="213"/>
      <c r="AJ38" s="214"/>
      <c r="AM38" s="18" t="s">
        <v>31</v>
      </c>
      <c r="AN38" s="370"/>
      <c r="AO38" s="30"/>
      <c r="AP38" s="394"/>
      <c r="AQ38" s="395"/>
      <c r="AR38" s="395"/>
      <c r="AS38" s="395"/>
      <c r="AT38" s="395"/>
      <c r="AU38" s="395"/>
      <c r="AV38" s="461"/>
      <c r="AW38" s="398"/>
      <c r="AX38" s="20"/>
    </row>
    <row r="39" spans="2:50" ht="14.25" x14ac:dyDescent="0.15">
      <c r="B39" s="8" t="s">
        <v>45</v>
      </c>
      <c r="C39" s="9"/>
      <c r="D39" s="38">
        <v>2000000</v>
      </c>
      <c r="E39" s="38">
        <v>2617478</v>
      </c>
      <c r="F39" s="71">
        <v>2830000</v>
      </c>
      <c r="G39" s="71">
        <v>2789311</v>
      </c>
      <c r="H39" s="71">
        <v>2850000</v>
      </c>
      <c r="I39" s="71">
        <v>3126374</v>
      </c>
      <c r="J39" s="141">
        <v>3200000</v>
      </c>
      <c r="K39" s="525">
        <v>3146171</v>
      </c>
      <c r="L39" s="46">
        <v>3200000</v>
      </c>
      <c r="M39" s="528">
        <v>3156584</v>
      </c>
      <c r="N39" s="400">
        <v>3200000</v>
      </c>
      <c r="O39" s="580"/>
      <c r="P39" s="580">
        <v>3300000</v>
      </c>
      <c r="Q39" s="542">
        <v>3300000</v>
      </c>
      <c r="R39" s="402"/>
      <c r="S39" s="402"/>
      <c r="T39" s="402"/>
      <c r="U39" s="576"/>
      <c r="V39" s="402"/>
      <c r="W39" s="462"/>
      <c r="X39" s="403"/>
      <c r="Y39" s="580">
        <f t="shared" si="0"/>
        <v>3300000</v>
      </c>
      <c r="Z39" s="580"/>
      <c r="AA39" s="8" t="s">
        <v>45</v>
      </c>
      <c r="AB39" s="186"/>
      <c r="AC39" s="38">
        <v>3200000</v>
      </c>
      <c r="AD39" s="221">
        <v>3200000</v>
      </c>
      <c r="AE39" s="210"/>
      <c r="AF39" s="210"/>
      <c r="AG39" s="210"/>
      <c r="AH39" s="210"/>
      <c r="AI39" s="210"/>
      <c r="AJ39" s="211"/>
      <c r="AM39" s="371" t="s">
        <v>45</v>
      </c>
      <c r="AN39" s="399"/>
      <c r="AO39" s="400">
        <v>3200000</v>
      </c>
      <c r="AP39" s="401">
        <v>3200000</v>
      </c>
      <c r="AQ39" s="402"/>
      <c r="AR39" s="402"/>
      <c r="AS39" s="402"/>
      <c r="AT39" s="402"/>
      <c r="AU39" s="402"/>
      <c r="AV39" s="462"/>
      <c r="AW39" s="403"/>
      <c r="AX39" s="20"/>
    </row>
    <row r="40" spans="2:50" ht="14.25" x14ac:dyDescent="0.15">
      <c r="B40" s="54" t="s">
        <v>24</v>
      </c>
      <c r="C40" s="7"/>
      <c r="D40" s="12">
        <v>300000</v>
      </c>
      <c r="E40" s="12">
        <v>347253</v>
      </c>
      <c r="F40" s="73">
        <v>250000</v>
      </c>
      <c r="G40" s="73">
        <v>405228</v>
      </c>
      <c r="H40" s="73">
        <v>250000</v>
      </c>
      <c r="I40" s="73">
        <v>435056</v>
      </c>
      <c r="J40" s="141">
        <v>450000</v>
      </c>
      <c r="K40" s="526">
        <v>271999</v>
      </c>
      <c r="L40" s="12">
        <v>410000</v>
      </c>
      <c r="M40" s="529">
        <v>140728</v>
      </c>
      <c r="N40" s="29">
        <v>410000</v>
      </c>
      <c r="O40" s="581"/>
      <c r="P40" s="581">
        <v>410000</v>
      </c>
      <c r="Q40" s="406">
        <v>410000</v>
      </c>
      <c r="R40" s="381"/>
      <c r="S40" s="381"/>
      <c r="T40" s="381"/>
      <c r="U40" s="573"/>
      <c r="V40" s="381"/>
      <c r="W40" s="458"/>
      <c r="X40" s="405"/>
      <c r="Y40" s="581">
        <f t="shared" si="0"/>
        <v>410000</v>
      </c>
      <c r="Z40" s="581"/>
      <c r="AA40" s="54" t="s">
        <v>24</v>
      </c>
      <c r="AB40" s="184"/>
      <c r="AC40" s="12">
        <v>410000</v>
      </c>
      <c r="AD40" s="197">
        <v>410000</v>
      </c>
      <c r="AE40" s="198"/>
      <c r="AF40" s="198"/>
      <c r="AG40" s="198"/>
      <c r="AH40" s="198"/>
      <c r="AI40" s="198"/>
      <c r="AJ40" s="199"/>
      <c r="AM40" s="404" t="s">
        <v>24</v>
      </c>
      <c r="AN40" s="374"/>
      <c r="AO40" s="29">
        <v>410000</v>
      </c>
      <c r="AP40" s="379">
        <v>410000</v>
      </c>
      <c r="AQ40" s="381"/>
      <c r="AR40" s="381"/>
      <c r="AS40" s="381"/>
      <c r="AT40" s="381"/>
      <c r="AU40" s="381"/>
      <c r="AV40" s="458"/>
      <c r="AW40" s="405"/>
      <c r="AX40" s="20"/>
    </row>
    <row r="41" spans="2:50" ht="14.25" x14ac:dyDescent="0.15">
      <c r="B41" s="6" t="s">
        <v>25</v>
      </c>
      <c r="C41" s="7"/>
      <c r="D41" s="12">
        <v>10000</v>
      </c>
      <c r="E41" s="12">
        <v>9000</v>
      </c>
      <c r="F41" s="73">
        <v>10000</v>
      </c>
      <c r="G41" s="73">
        <v>8104</v>
      </c>
      <c r="H41" s="73">
        <v>10000</v>
      </c>
      <c r="I41" s="73">
        <v>0</v>
      </c>
      <c r="J41" s="82">
        <v>100000</v>
      </c>
      <c r="K41" s="527">
        <v>8104</v>
      </c>
      <c r="L41" s="12">
        <v>100000</v>
      </c>
      <c r="M41" s="529">
        <v>14076</v>
      </c>
      <c r="N41" s="29">
        <v>100000</v>
      </c>
      <c r="O41" s="581"/>
      <c r="P41" s="581">
        <v>10000</v>
      </c>
      <c r="Q41" s="406">
        <v>10000</v>
      </c>
      <c r="R41" s="381"/>
      <c r="S41" s="381"/>
      <c r="T41" s="381"/>
      <c r="U41" s="573"/>
      <c r="V41" s="381"/>
      <c r="W41" s="458"/>
      <c r="X41" s="405"/>
      <c r="Y41" s="581">
        <f t="shared" si="0"/>
        <v>10000</v>
      </c>
      <c r="Z41" s="581"/>
      <c r="AA41" s="6" t="s">
        <v>25</v>
      </c>
      <c r="AB41" s="184"/>
      <c r="AC41" s="12">
        <v>100000</v>
      </c>
      <c r="AD41" s="220">
        <v>100000</v>
      </c>
      <c r="AE41" s="198"/>
      <c r="AF41" s="198"/>
      <c r="AG41" s="198"/>
      <c r="AH41" s="198"/>
      <c r="AI41" s="198"/>
      <c r="AJ41" s="199"/>
      <c r="AM41" s="23" t="s">
        <v>25</v>
      </c>
      <c r="AN41" s="374"/>
      <c r="AO41" s="29">
        <v>100000</v>
      </c>
      <c r="AP41" s="406">
        <v>100000</v>
      </c>
      <c r="AQ41" s="381"/>
      <c r="AR41" s="381"/>
      <c r="AS41" s="381"/>
      <c r="AT41" s="381"/>
      <c r="AU41" s="381"/>
      <c r="AV41" s="458"/>
      <c r="AW41" s="405"/>
      <c r="AX41" s="20"/>
    </row>
    <row r="42" spans="2:50" ht="14.25" x14ac:dyDescent="0.15">
      <c r="B42" s="11" t="s">
        <v>26</v>
      </c>
      <c r="C42" s="7"/>
      <c r="D42" s="12">
        <v>100000</v>
      </c>
      <c r="E42" s="12">
        <v>96000</v>
      </c>
      <c r="F42" s="73">
        <v>100000</v>
      </c>
      <c r="G42" s="73">
        <v>96000</v>
      </c>
      <c r="H42" s="73">
        <v>100000</v>
      </c>
      <c r="I42" s="73">
        <v>112080</v>
      </c>
      <c r="J42" s="141">
        <v>120000</v>
      </c>
      <c r="K42" s="526">
        <v>120000</v>
      </c>
      <c r="L42" s="12">
        <v>120000</v>
      </c>
      <c r="M42" s="529">
        <v>120000</v>
      </c>
      <c r="N42" s="29">
        <v>120000</v>
      </c>
      <c r="O42" s="581"/>
      <c r="P42" s="581">
        <v>120000</v>
      </c>
      <c r="Q42" s="406">
        <v>120000</v>
      </c>
      <c r="R42" s="381"/>
      <c r="S42" s="381"/>
      <c r="T42" s="381"/>
      <c r="U42" s="573"/>
      <c r="V42" s="381"/>
      <c r="W42" s="458"/>
      <c r="X42" s="405"/>
      <c r="Y42" s="581">
        <f t="shared" si="0"/>
        <v>120000</v>
      </c>
      <c r="Z42" s="581"/>
      <c r="AA42" s="11" t="s">
        <v>26</v>
      </c>
      <c r="AB42" s="184"/>
      <c r="AC42" s="12">
        <v>120000</v>
      </c>
      <c r="AD42" s="197">
        <v>120000</v>
      </c>
      <c r="AE42" s="198"/>
      <c r="AF42" s="198"/>
      <c r="AG42" s="198"/>
      <c r="AH42" s="198"/>
      <c r="AI42" s="198"/>
      <c r="AJ42" s="199"/>
      <c r="AM42" s="384" t="s">
        <v>26</v>
      </c>
      <c r="AN42" s="374"/>
      <c r="AO42" s="29">
        <v>120000</v>
      </c>
      <c r="AP42" s="379">
        <v>120000</v>
      </c>
      <c r="AQ42" s="381"/>
      <c r="AR42" s="381"/>
      <c r="AS42" s="381"/>
      <c r="AT42" s="381"/>
      <c r="AU42" s="381"/>
      <c r="AV42" s="458"/>
      <c r="AW42" s="405"/>
      <c r="AX42" s="20"/>
    </row>
    <row r="43" spans="2:50" ht="14.25" x14ac:dyDescent="0.15">
      <c r="B43" s="6" t="s">
        <v>39</v>
      </c>
      <c r="C43" s="7"/>
      <c r="D43" s="12">
        <v>250000</v>
      </c>
      <c r="E43" s="12">
        <v>259200</v>
      </c>
      <c r="F43" s="73">
        <v>250000</v>
      </c>
      <c r="G43" s="73">
        <v>603316</v>
      </c>
      <c r="H43" s="73">
        <v>639000</v>
      </c>
      <c r="I43" s="73">
        <v>698000</v>
      </c>
      <c r="J43" s="141">
        <v>700000</v>
      </c>
      <c r="K43" s="526">
        <v>648000</v>
      </c>
      <c r="L43" s="12">
        <v>700000</v>
      </c>
      <c r="M43" s="529">
        <v>802600</v>
      </c>
      <c r="N43" s="29">
        <v>700000</v>
      </c>
      <c r="O43" s="581"/>
      <c r="P43" s="581">
        <v>700000</v>
      </c>
      <c r="Q43" s="406">
        <v>700000</v>
      </c>
      <c r="R43" s="381"/>
      <c r="S43" s="381"/>
      <c r="T43" s="381"/>
      <c r="U43" s="573"/>
      <c r="V43" s="381"/>
      <c r="W43" s="458"/>
      <c r="X43" s="405"/>
      <c r="Y43" s="581">
        <f t="shared" si="0"/>
        <v>700000</v>
      </c>
      <c r="Z43" s="581"/>
      <c r="AA43" s="6" t="s">
        <v>39</v>
      </c>
      <c r="AB43" s="184"/>
      <c r="AC43" s="12">
        <v>700000</v>
      </c>
      <c r="AD43" s="204">
        <v>700000</v>
      </c>
      <c r="AE43" s="198"/>
      <c r="AF43" s="198"/>
      <c r="AG43" s="198"/>
      <c r="AH43" s="198"/>
      <c r="AI43" s="198"/>
      <c r="AJ43" s="199"/>
      <c r="AM43" s="23" t="s">
        <v>39</v>
      </c>
      <c r="AN43" s="374"/>
      <c r="AO43" s="29">
        <v>700000</v>
      </c>
      <c r="AP43" s="388">
        <v>700000</v>
      </c>
      <c r="AQ43" s="381"/>
      <c r="AR43" s="381"/>
      <c r="AS43" s="381"/>
      <c r="AT43" s="381"/>
      <c r="AU43" s="381"/>
      <c r="AV43" s="458"/>
      <c r="AW43" s="405"/>
      <c r="AX43" s="20"/>
    </row>
    <row r="44" spans="2:50" ht="14.25" x14ac:dyDescent="0.15">
      <c r="B44" s="51" t="s">
        <v>79</v>
      </c>
      <c r="C44" s="7"/>
      <c r="D44" s="12">
        <v>5000</v>
      </c>
      <c r="E44" s="12">
        <v>0</v>
      </c>
      <c r="F44" s="73">
        <v>5000</v>
      </c>
      <c r="G44" s="73">
        <v>0</v>
      </c>
      <c r="H44" s="73">
        <v>5000</v>
      </c>
      <c r="I44" s="73">
        <v>0</v>
      </c>
      <c r="J44" s="82">
        <v>5000</v>
      </c>
      <c r="K44" s="527">
        <v>0</v>
      </c>
      <c r="L44" s="12">
        <v>5000</v>
      </c>
      <c r="M44" s="536"/>
      <c r="N44" s="29">
        <v>5000</v>
      </c>
      <c r="O44" s="581"/>
      <c r="P44" s="581">
        <v>5000</v>
      </c>
      <c r="Q44" s="406">
        <v>5000</v>
      </c>
      <c r="R44" s="381"/>
      <c r="S44" s="381"/>
      <c r="T44" s="381"/>
      <c r="U44" s="573"/>
      <c r="V44" s="381"/>
      <c r="W44" s="458"/>
      <c r="X44" s="405"/>
      <c r="Y44" s="581">
        <f t="shared" si="0"/>
        <v>5000</v>
      </c>
      <c r="Z44" s="581"/>
      <c r="AA44" s="51" t="s">
        <v>79</v>
      </c>
      <c r="AB44" s="184"/>
      <c r="AC44" s="12">
        <v>5000</v>
      </c>
      <c r="AD44" s="197">
        <v>5000</v>
      </c>
      <c r="AE44" s="198"/>
      <c r="AF44" s="198"/>
      <c r="AG44" s="198"/>
      <c r="AH44" s="198"/>
      <c r="AI44" s="198"/>
      <c r="AJ44" s="199"/>
      <c r="AM44" s="407" t="s">
        <v>79</v>
      </c>
      <c r="AN44" s="374"/>
      <c r="AO44" s="29">
        <v>5000</v>
      </c>
      <c r="AP44" s="379">
        <v>5000</v>
      </c>
      <c r="AQ44" s="381"/>
      <c r="AR44" s="381"/>
      <c r="AS44" s="381"/>
      <c r="AT44" s="381"/>
      <c r="AU44" s="381"/>
      <c r="AV44" s="458"/>
      <c r="AW44" s="405"/>
      <c r="AX44" s="20"/>
    </row>
    <row r="45" spans="2:50" ht="14.25" x14ac:dyDescent="0.15">
      <c r="B45" s="6" t="s">
        <v>80</v>
      </c>
      <c r="C45" s="7"/>
      <c r="D45" s="12">
        <v>10000</v>
      </c>
      <c r="E45" s="12">
        <v>31000</v>
      </c>
      <c r="F45" s="73">
        <v>10000</v>
      </c>
      <c r="G45" s="73">
        <v>26200</v>
      </c>
      <c r="H45" s="73">
        <v>30000</v>
      </c>
      <c r="I45" s="73">
        <v>10000</v>
      </c>
      <c r="J45" s="82">
        <v>30000</v>
      </c>
      <c r="K45" s="527">
        <v>27000</v>
      </c>
      <c r="L45" s="12">
        <v>50000</v>
      </c>
      <c r="M45" s="531">
        <v>51200</v>
      </c>
      <c r="N45" s="29">
        <v>50000</v>
      </c>
      <c r="O45" s="581"/>
      <c r="P45" s="581">
        <v>50000</v>
      </c>
      <c r="Q45" s="406">
        <v>50000</v>
      </c>
      <c r="R45" s="381"/>
      <c r="S45" s="381"/>
      <c r="T45" s="381"/>
      <c r="U45" s="573"/>
      <c r="V45" s="381"/>
      <c r="W45" s="458"/>
      <c r="X45" s="405"/>
      <c r="Y45" s="581">
        <f t="shared" si="0"/>
        <v>50000</v>
      </c>
      <c r="Z45" s="581"/>
      <c r="AA45" s="6" t="s">
        <v>80</v>
      </c>
      <c r="AB45" s="184"/>
      <c r="AC45" s="12">
        <v>50000</v>
      </c>
      <c r="AD45" s="204">
        <v>50000</v>
      </c>
      <c r="AE45" s="198"/>
      <c r="AF45" s="198"/>
      <c r="AG45" s="198"/>
      <c r="AH45" s="198"/>
      <c r="AI45" s="198"/>
      <c r="AJ45" s="199"/>
      <c r="AM45" s="23" t="s">
        <v>80</v>
      </c>
      <c r="AN45" s="374"/>
      <c r="AO45" s="29">
        <v>50000</v>
      </c>
      <c r="AP45" s="388">
        <v>50000</v>
      </c>
      <c r="AQ45" s="381"/>
      <c r="AR45" s="381"/>
      <c r="AS45" s="381"/>
      <c r="AT45" s="381"/>
      <c r="AU45" s="381"/>
      <c r="AV45" s="458"/>
      <c r="AW45" s="405"/>
      <c r="AX45" s="20"/>
    </row>
    <row r="46" spans="2:50" ht="14.25" x14ac:dyDescent="0.15">
      <c r="B46" s="6" t="s">
        <v>44</v>
      </c>
      <c r="C46" s="7"/>
      <c r="D46" s="12">
        <v>71000</v>
      </c>
      <c r="E46" s="12">
        <v>74750</v>
      </c>
      <c r="F46" s="73">
        <v>60000</v>
      </c>
      <c r="G46" s="73">
        <v>83850</v>
      </c>
      <c r="H46" s="73">
        <v>71000</v>
      </c>
      <c r="I46" s="73">
        <v>71000</v>
      </c>
      <c r="J46" s="82">
        <v>71000</v>
      </c>
      <c r="K46" s="527">
        <v>72500</v>
      </c>
      <c r="L46" s="12">
        <v>71000</v>
      </c>
      <c r="M46" s="529">
        <v>72950</v>
      </c>
      <c r="N46" s="29">
        <v>71000</v>
      </c>
      <c r="O46" s="581"/>
      <c r="P46" s="581">
        <v>71000</v>
      </c>
      <c r="Q46" s="406">
        <v>71000</v>
      </c>
      <c r="R46" s="381"/>
      <c r="S46" s="381"/>
      <c r="T46" s="381"/>
      <c r="U46" s="573"/>
      <c r="V46" s="381"/>
      <c r="W46" s="458"/>
      <c r="X46" s="405"/>
      <c r="Y46" s="581">
        <f t="shared" si="0"/>
        <v>71000</v>
      </c>
      <c r="Z46" s="581"/>
      <c r="AA46" s="6" t="s">
        <v>44</v>
      </c>
      <c r="AB46" s="184"/>
      <c r="AC46" s="12">
        <v>71000</v>
      </c>
      <c r="AD46" s="197">
        <v>71000</v>
      </c>
      <c r="AE46" s="198"/>
      <c r="AF46" s="198"/>
      <c r="AG46" s="198"/>
      <c r="AH46" s="198"/>
      <c r="AI46" s="198"/>
      <c r="AJ46" s="199"/>
      <c r="AM46" s="23" t="s">
        <v>44</v>
      </c>
      <c r="AN46" s="374"/>
      <c r="AO46" s="29">
        <v>71000</v>
      </c>
      <c r="AP46" s="379">
        <v>71000</v>
      </c>
      <c r="AQ46" s="381"/>
      <c r="AR46" s="381"/>
      <c r="AS46" s="381"/>
      <c r="AT46" s="381"/>
      <c r="AU46" s="381"/>
      <c r="AV46" s="458"/>
      <c r="AW46" s="405"/>
      <c r="AX46" s="20"/>
    </row>
    <row r="47" spans="2:50" ht="14.25" x14ac:dyDescent="0.15">
      <c r="B47" s="11" t="s">
        <v>81</v>
      </c>
      <c r="C47" s="7"/>
      <c r="D47" s="12">
        <v>5000</v>
      </c>
      <c r="E47" s="12">
        <v>0</v>
      </c>
      <c r="F47" s="73">
        <v>5000</v>
      </c>
      <c r="G47" s="73">
        <v>0</v>
      </c>
      <c r="H47" s="73">
        <v>5000</v>
      </c>
      <c r="I47" s="73">
        <v>0</v>
      </c>
      <c r="J47" s="82">
        <v>10000</v>
      </c>
      <c r="K47" s="527">
        <v>0</v>
      </c>
      <c r="L47" s="12">
        <v>10000</v>
      </c>
      <c r="M47" s="529">
        <v>3880</v>
      </c>
      <c r="N47" s="29">
        <v>10000</v>
      </c>
      <c r="O47" s="581"/>
      <c r="P47" s="581">
        <v>10000</v>
      </c>
      <c r="Q47" s="406">
        <v>10000</v>
      </c>
      <c r="R47" s="381"/>
      <c r="S47" s="381"/>
      <c r="T47" s="381"/>
      <c r="U47" s="573"/>
      <c r="V47" s="381"/>
      <c r="W47" s="458"/>
      <c r="X47" s="405"/>
      <c r="Y47" s="581">
        <f t="shared" si="0"/>
        <v>10000</v>
      </c>
      <c r="Z47" s="581"/>
      <c r="AA47" s="11" t="s">
        <v>81</v>
      </c>
      <c r="AB47" s="184"/>
      <c r="AC47" s="12">
        <v>10000</v>
      </c>
      <c r="AD47" s="197">
        <v>10000</v>
      </c>
      <c r="AE47" s="198"/>
      <c r="AF47" s="198"/>
      <c r="AG47" s="198"/>
      <c r="AH47" s="198"/>
      <c r="AI47" s="198"/>
      <c r="AJ47" s="199"/>
      <c r="AM47" s="384" t="s">
        <v>81</v>
      </c>
      <c r="AN47" s="374"/>
      <c r="AO47" s="29">
        <v>10000</v>
      </c>
      <c r="AP47" s="379">
        <v>10000</v>
      </c>
      <c r="AQ47" s="381"/>
      <c r="AR47" s="381"/>
      <c r="AS47" s="381"/>
      <c r="AT47" s="381"/>
      <c r="AU47" s="381"/>
      <c r="AV47" s="458"/>
      <c r="AW47" s="405"/>
      <c r="AX47" s="20"/>
    </row>
    <row r="48" spans="2:50" ht="14.25" x14ac:dyDescent="0.15">
      <c r="B48" s="11" t="s">
        <v>82</v>
      </c>
      <c r="C48" s="7"/>
      <c r="D48" s="12">
        <v>5000</v>
      </c>
      <c r="E48" s="12">
        <v>8375</v>
      </c>
      <c r="F48" s="73">
        <v>5000</v>
      </c>
      <c r="G48" s="73">
        <v>6406</v>
      </c>
      <c r="H48" s="73">
        <v>5000</v>
      </c>
      <c r="I48" s="73">
        <v>45675</v>
      </c>
      <c r="J48" s="141">
        <v>50000</v>
      </c>
      <c r="K48" s="526">
        <v>35850</v>
      </c>
      <c r="L48" s="12">
        <v>50000</v>
      </c>
      <c r="M48" s="529">
        <v>35625</v>
      </c>
      <c r="N48" s="29">
        <v>50000</v>
      </c>
      <c r="O48" s="581"/>
      <c r="P48" s="581">
        <v>50000</v>
      </c>
      <c r="Q48" s="406">
        <v>50000</v>
      </c>
      <c r="R48" s="381"/>
      <c r="S48" s="381"/>
      <c r="T48" s="381"/>
      <c r="U48" s="573"/>
      <c r="V48" s="381"/>
      <c r="W48" s="458"/>
      <c r="X48" s="405"/>
      <c r="Y48" s="581">
        <f t="shared" si="0"/>
        <v>50000</v>
      </c>
      <c r="Z48" s="581"/>
      <c r="AA48" s="11" t="s">
        <v>82</v>
      </c>
      <c r="AB48" s="184"/>
      <c r="AC48" s="12">
        <v>50000</v>
      </c>
      <c r="AD48" s="197">
        <v>50000</v>
      </c>
      <c r="AE48" s="198"/>
      <c r="AF48" s="198"/>
      <c r="AG48" s="198"/>
      <c r="AH48" s="198"/>
      <c r="AI48" s="198"/>
      <c r="AJ48" s="199"/>
      <c r="AM48" s="384" t="s">
        <v>82</v>
      </c>
      <c r="AN48" s="374"/>
      <c r="AO48" s="29">
        <v>50000</v>
      </c>
      <c r="AP48" s="379">
        <v>50000</v>
      </c>
      <c r="AQ48" s="381"/>
      <c r="AR48" s="381"/>
      <c r="AS48" s="381"/>
      <c r="AT48" s="381"/>
      <c r="AU48" s="381"/>
      <c r="AV48" s="458"/>
      <c r="AW48" s="405"/>
      <c r="AX48" s="20"/>
    </row>
    <row r="49" spans="2:50" ht="14.25" x14ac:dyDescent="0.15">
      <c r="B49" s="53" t="s">
        <v>40</v>
      </c>
      <c r="C49" s="7"/>
      <c r="D49" s="12">
        <v>0</v>
      </c>
      <c r="E49" s="12">
        <v>0</v>
      </c>
      <c r="F49" s="72">
        <v>0</v>
      </c>
      <c r="G49" s="72"/>
      <c r="H49" s="72">
        <v>6000</v>
      </c>
      <c r="I49" s="72">
        <v>0</v>
      </c>
      <c r="J49" s="141">
        <v>10000</v>
      </c>
      <c r="K49" s="526">
        <v>0</v>
      </c>
      <c r="L49" s="12">
        <v>10000</v>
      </c>
      <c r="M49" s="529">
        <v>0</v>
      </c>
      <c r="N49" s="29">
        <v>10000</v>
      </c>
      <c r="O49" s="581"/>
      <c r="P49" s="581">
        <v>10000</v>
      </c>
      <c r="Q49" s="406">
        <v>10000</v>
      </c>
      <c r="R49" s="381"/>
      <c r="S49" s="381"/>
      <c r="T49" s="381"/>
      <c r="U49" s="573"/>
      <c r="V49" s="381"/>
      <c r="W49" s="458"/>
      <c r="X49" s="405"/>
      <c r="Y49" s="581">
        <f t="shared" si="0"/>
        <v>10000</v>
      </c>
      <c r="Z49" s="581"/>
      <c r="AA49" s="53" t="s">
        <v>40</v>
      </c>
      <c r="AB49" s="184"/>
      <c r="AC49" s="12">
        <v>10000</v>
      </c>
      <c r="AD49" s="197">
        <v>10000</v>
      </c>
      <c r="AE49" s="198"/>
      <c r="AF49" s="198"/>
      <c r="AG49" s="198"/>
      <c r="AH49" s="198"/>
      <c r="AI49" s="198"/>
      <c r="AJ49" s="199"/>
      <c r="AM49" s="408" t="s">
        <v>40</v>
      </c>
      <c r="AN49" s="374"/>
      <c r="AO49" s="29">
        <v>10000</v>
      </c>
      <c r="AP49" s="379">
        <v>10000</v>
      </c>
      <c r="AQ49" s="381"/>
      <c r="AR49" s="381"/>
      <c r="AS49" s="381"/>
      <c r="AT49" s="381"/>
      <c r="AU49" s="381"/>
      <c r="AV49" s="458"/>
      <c r="AW49" s="405"/>
      <c r="AX49" s="20"/>
    </row>
    <row r="50" spans="2:50" ht="15" thickBot="1" x14ac:dyDescent="0.2">
      <c r="B50" s="11" t="s">
        <v>83</v>
      </c>
      <c r="C50" s="7"/>
      <c r="D50" s="12">
        <v>5000</v>
      </c>
      <c r="E50" s="12">
        <v>2685</v>
      </c>
      <c r="F50" s="73">
        <v>5000</v>
      </c>
      <c r="G50" s="73">
        <v>2638</v>
      </c>
      <c r="H50" s="73">
        <v>5000</v>
      </c>
      <c r="I50" s="73">
        <v>560</v>
      </c>
      <c r="J50" s="82">
        <v>10000</v>
      </c>
      <c r="K50" s="527">
        <v>450</v>
      </c>
      <c r="L50" s="12">
        <v>10000</v>
      </c>
      <c r="M50" s="12">
        <v>1400</v>
      </c>
      <c r="N50" s="29">
        <v>10000</v>
      </c>
      <c r="O50" s="29"/>
      <c r="P50" s="66">
        <v>10000</v>
      </c>
      <c r="Q50" s="629">
        <v>10000</v>
      </c>
      <c r="R50" s="391"/>
      <c r="S50" s="391"/>
      <c r="T50" s="391"/>
      <c r="U50" s="574"/>
      <c r="V50" s="391"/>
      <c r="W50" s="460"/>
      <c r="X50" s="410"/>
      <c r="Y50" s="583">
        <f t="shared" si="0"/>
        <v>10000</v>
      </c>
      <c r="Z50" s="583"/>
      <c r="AA50" s="222" t="s">
        <v>83</v>
      </c>
      <c r="AB50" s="187"/>
      <c r="AC50" s="40">
        <v>10000</v>
      </c>
      <c r="AD50" s="206">
        <v>10000</v>
      </c>
      <c r="AE50" s="207"/>
      <c r="AF50" s="207"/>
      <c r="AG50" s="207"/>
      <c r="AH50" s="207"/>
      <c r="AI50" s="207"/>
      <c r="AJ50" s="208"/>
      <c r="AM50" s="409" t="s">
        <v>83</v>
      </c>
      <c r="AN50" s="389"/>
      <c r="AO50" s="66">
        <v>10000</v>
      </c>
      <c r="AP50" s="390">
        <v>10000</v>
      </c>
      <c r="AQ50" s="391"/>
      <c r="AR50" s="391"/>
      <c r="AS50" s="391"/>
      <c r="AT50" s="391"/>
      <c r="AU50" s="391"/>
      <c r="AV50" s="460"/>
      <c r="AW50" s="410"/>
      <c r="AX50" s="20"/>
    </row>
    <row r="51" spans="2:50" ht="15" thickBot="1" x14ac:dyDescent="0.2">
      <c r="B51" s="222" t="s">
        <v>162</v>
      </c>
      <c r="C51" s="10"/>
      <c r="D51" s="40"/>
      <c r="E51" s="40"/>
      <c r="F51" s="122"/>
      <c r="G51" s="122"/>
      <c r="H51" s="122"/>
      <c r="I51" s="122"/>
      <c r="J51" s="82"/>
      <c r="K51" s="523">
        <v>5295305</v>
      </c>
      <c r="L51" s="161"/>
      <c r="M51" s="12">
        <v>4808648</v>
      </c>
      <c r="N51" s="536"/>
      <c r="O51" s="29"/>
      <c r="P51" s="622"/>
      <c r="Y51">
        <f t="shared" si="0"/>
        <v>0</v>
      </c>
      <c r="AA51" s="296"/>
      <c r="AB51" s="242"/>
      <c r="AC51" s="161"/>
      <c r="AD51" s="297"/>
      <c r="AE51" s="225"/>
      <c r="AF51" s="225"/>
      <c r="AG51" s="225"/>
      <c r="AH51" s="225"/>
      <c r="AI51" s="225"/>
      <c r="AJ51" s="226"/>
      <c r="AM51" s="411" t="s">
        <v>84</v>
      </c>
      <c r="AN51" s="370"/>
      <c r="AO51" s="30">
        <v>4736000</v>
      </c>
      <c r="AP51" s="394">
        <f>SUM(AP39:AP50)</f>
        <v>4736000</v>
      </c>
      <c r="AQ51" s="395"/>
      <c r="AR51" s="395"/>
      <c r="AS51" s="395"/>
      <c r="AT51" s="395"/>
      <c r="AU51" s="395"/>
      <c r="AV51" s="461"/>
      <c r="AW51" s="398"/>
      <c r="AX51" s="397">
        <f>SUM(AP51:AW51)</f>
        <v>4736000</v>
      </c>
    </row>
    <row r="52" spans="2:50" ht="15" thickBot="1" x14ac:dyDescent="0.2">
      <c r="B52" s="41" t="s">
        <v>84</v>
      </c>
      <c r="C52" s="10"/>
      <c r="D52" s="532">
        <f>SUM(D39:D50)</f>
        <v>2761000</v>
      </c>
      <c r="E52" s="532">
        <f>SUM(E39:E50)</f>
        <v>3445741</v>
      </c>
      <c r="F52" s="123">
        <v>3530000</v>
      </c>
      <c r="G52" s="123">
        <f>SUM(G39:G50)</f>
        <v>4021053</v>
      </c>
      <c r="H52" s="123">
        <f>SUM(H39:H50)</f>
        <v>3976000</v>
      </c>
      <c r="I52" s="123">
        <f>SUM(I39:I50)</f>
        <v>4498745</v>
      </c>
      <c r="J52" s="137">
        <v>4756000</v>
      </c>
      <c r="K52" s="533">
        <f>SUM(K39:K50)</f>
        <v>4330074</v>
      </c>
      <c r="L52" s="532">
        <v>4736000</v>
      </c>
      <c r="M52" s="532">
        <f>SUM(M39:M51)</f>
        <v>9207691</v>
      </c>
      <c r="N52" s="628">
        <v>4736000</v>
      </c>
      <c r="O52" s="628"/>
      <c r="P52" s="414">
        <v>4746000</v>
      </c>
      <c r="Q52" s="630">
        <f>SUM(Q39:Q50)</f>
        <v>4746000</v>
      </c>
      <c r="R52" s="395"/>
      <c r="S52" s="395"/>
      <c r="T52" s="395"/>
      <c r="U52" s="575"/>
      <c r="V52" s="395"/>
      <c r="W52" s="461"/>
      <c r="X52" s="398"/>
      <c r="Y52" s="586">
        <f t="shared" si="0"/>
        <v>4746000</v>
      </c>
      <c r="Z52" s="586"/>
      <c r="AA52" s="44" t="s">
        <v>84</v>
      </c>
      <c r="AB52" s="37"/>
      <c r="AC52" s="244">
        <v>4736000</v>
      </c>
      <c r="AD52" s="212">
        <f>SUM(AD39:AD50)</f>
        <v>4736000</v>
      </c>
      <c r="AE52" s="213"/>
      <c r="AF52" s="213"/>
      <c r="AG52" s="213"/>
      <c r="AH52" s="213"/>
      <c r="AI52" s="213"/>
      <c r="AJ52" s="214"/>
      <c r="AK52" s="219">
        <f>SUM(AD52:AJ52)</f>
        <v>4736000</v>
      </c>
      <c r="AM52" s="412" t="s">
        <v>85</v>
      </c>
      <c r="AN52" s="413"/>
      <c r="AO52" s="414">
        <f>AO37+AO51</f>
        <v>81294700</v>
      </c>
      <c r="AP52" s="415">
        <f t="shared" ref="AP52:AW52" si="6">AP37+AP51</f>
        <v>6736000</v>
      </c>
      <c r="AQ52" s="416">
        <f t="shared" si="6"/>
        <v>35034870</v>
      </c>
      <c r="AR52" s="416">
        <f t="shared" si="6"/>
        <v>15958825</v>
      </c>
      <c r="AS52" s="416">
        <f t="shared" si="6"/>
        <v>434645</v>
      </c>
      <c r="AT52" s="416">
        <f t="shared" si="6"/>
        <v>17630360</v>
      </c>
      <c r="AU52" s="416">
        <f t="shared" si="6"/>
        <v>5331000</v>
      </c>
      <c r="AV52" s="463"/>
      <c r="AW52" s="417">
        <f t="shared" si="6"/>
        <v>40000</v>
      </c>
      <c r="AX52" s="418">
        <f>SUM(AP52:AW52)</f>
        <v>81165700</v>
      </c>
    </row>
    <row r="53" spans="2:50" ht="15.75" thickTop="1" thickBot="1" x14ac:dyDescent="0.2">
      <c r="B53" s="615" t="s">
        <v>85</v>
      </c>
      <c r="C53" s="616"/>
      <c r="D53" s="161">
        <v>69609000</v>
      </c>
      <c r="E53" s="257">
        <f>E37+E52</f>
        <v>63219500</v>
      </c>
      <c r="F53" s="124">
        <v>70813000</v>
      </c>
      <c r="G53" s="124">
        <f>G37+G52</f>
        <v>68650531</v>
      </c>
      <c r="H53" s="124">
        <f>H37+H52</f>
        <v>67422000</v>
      </c>
      <c r="I53" s="124">
        <f>I37+I52</f>
        <v>70156058</v>
      </c>
      <c r="J53" s="163">
        <v>78173400</v>
      </c>
      <c r="K53" s="521">
        <f>SUM(K39:K52)</f>
        <v>13955453</v>
      </c>
      <c r="L53" s="161">
        <f>L37+L52</f>
        <v>81294700</v>
      </c>
      <c r="M53" s="247">
        <f>M37+M52</f>
        <v>75515037</v>
      </c>
      <c r="N53" s="627">
        <f>N37+N52</f>
        <v>81294700</v>
      </c>
      <c r="O53" s="586"/>
      <c r="P53" s="586">
        <v>84355000</v>
      </c>
      <c r="Q53" s="545">
        <f t="shared" ref="Q53:V53" si="7">Q37+Q52</f>
        <v>7746000</v>
      </c>
      <c r="R53" s="416">
        <f t="shared" si="7"/>
        <v>38467500</v>
      </c>
      <c r="S53" s="416">
        <f t="shared" si="7"/>
        <v>15548000</v>
      </c>
      <c r="T53" s="416">
        <f t="shared" si="7"/>
        <v>496500</v>
      </c>
      <c r="U53" s="468">
        <f t="shared" si="7"/>
        <v>15915000</v>
      </c>
      <c r="V53" s="416">
        <f t="shared" si="7"/>
        <v>6013000</v>
      </c>
      <c r="W53" s="463">
        <v>129000</v>
      </c>
      <c r="X53" s="417">
        <f>X37+X52</f>
        <v>40000</v>
      </c>
      <c r="Y53" s="586">
        <f t="shared" si="0"/>
        <v>84355000</v>
      </c>
      <c r="Z53" s="586"/>
      <c r="AA53" s="223" t="s">
        <v>85</v>
      </c>
      <c r="AB53" s="224"/>
      <c r="AC53" s="161"/>
      <c r="AD53" s="227">
        <f t="shared" ref="AD53:AJ53" si="8">AD37+AD52</f>
        <v>6736000</v>
      </c>
      <c r="AE53" s="225">
        <f t="shared" si="8"/>
        <v>35431870</v>
      </c>
      <c r="AF53" s="225">
        <f t="shared" si="8"/>
        <v>15958825</v>
      </c>
      <c r="AG53" s="225">
        <f t="shared" si="8"/>
        <v>434645</v>
      </c>
      <c r="AH53" s="225">
        <f t="shared" si="8"/>
        <v>17630360</v>
      </c>
      <c r="AI53" s="225">
        <f t="shared" si="8"/>
        <v>5063000</v>
      </c>
      <c r="AJ53" s="226">
        <f t="shared" si="8"/>
        <v>40000</v>
      </c>
      <c r="AK53" s="77">
        <f>SUM(AD53:AJ53)</f>
        <v>81294700</v>
      </c>
      <c r="AM53" s="411" t="s">
        <v>32</v>
      </c>
      <c r="AN53" s="370"/>
      <c r="AO53" s="30"/>
      <c r="AP53" s="394"/>
      <c r="AQ53" s="395"/>
      <c r="AR53" s="395"/>
      <c r="AS53" s="395"/>
      <c r="AT53" s="395"/>
      <c r="AU53" s="395"/>
      <c r="AV53" s="461"/>
      <c r="AW53" s="398"/>
      <c r="AX53" s="20"/>
    </row>
    <row r="54" spans="2:50" ht="15" thickBot="1" x14ac:dyDescent="0.2">
      <c r="B54" s="44" t="s">
        <v>32</v>
      </c>
      <c r="C54" s="37"/>
      <c r="D54" s="37"/>
      <c r="E54" s="37"/>
      <c r="F54" s="121"/>
      <c r="G54" s="121"/>
      <c r="H54" s="121"/>
      <c r="I54" s="121"/>
      <c r="J54" s="135"/>
      <c r="K54" s="135"/>
      <c r="L54" s="618"/>
      <c r="M54" s="618"/>
      <c r="N54" s="619"/>
      <c r="O54" s="620"/>
      <c r="P54" s="269"/>
      <c r="Q54" s="421">
        <v>0</v>
      </c>
      <c r="R54" s="402"/>
      <c r="S54" s="402"/>
      <c r="T54" s="402"/>
      <c r="U54" s="576"/>
      <c r="V54" s="402"/>
      <c r="W54" s="462"/>
      <c r="X54" s="403"/>
      <c r="Y54" s="586">
        <f t="shared" si="0"/>
        <v>0</v>
      </c>
      <c r="Z54" s="586"/>
      <c r="AA54" s="44" t="s">
        <v>32</v>
      </c>
      <c r="AB54" s="37"/>
      <c r="AC54" s="244"/>
      <c r="AD54" s="212"/>
      <c r="AE54" s="213"/>
      <c r="AF54" s="213"/>
      <c r="AG54" s="213"/>
      <c r="AH54" s="213"/>
      <c r="AI54" s="213"/>
      <c r="AJ54" s="214"/>
      <c r="AM54" s="419" t="s">
        <v>86</v>
      </c>
      <c r="AN54" s="420"/>
      <c r="AO54" s="400"/>
      <c r="AP54" s="421">
        <v>0</v>
      </c>
      <c r="AQ54" s="402"/>
      <c r="AR54" s="402"/>
      <c r="AS54" s="402"/>
      <c r="AT54" s="402"/>
      <c r="AU54" s="402"/>
      <c r="AV54" s="462"/>
      <c r="AW54" s="403"/>
      <c r="AX54" s="20"/>
    </row>
    <row r="55" spans="2:50" ht="15" thickBot="1" x14ac:dyDescent="0.2">
      <c r="B55" s="617" t="s">
        <v>86</v>
      </c>
      <c r="C55" s="9"/>
      <c r="D55" s="38">
        <v>2200000</v>
      </c>
      <c r="E55" s="38"/>
      <c r="F55" s="71">
        <v>2200000</v>
      </c>
      <c r="G55" s="71">
        <v>2087136</v>
      </c>
      <c r="H55" s="71">
        <v>2052000</v>
      </c>
      <c r="I55" s="71">
        <v>2052000</v>
      </c>
      <c r="J55" s="136">
        <v>2052000</v>
      </c>
      <c r="K55" s="522">
        <v>2052000</v>
      </c>
      <c r="L55" s="38">
        <v>2052000</v>
      </c>
      <c r="M55" s="46">
        <v>2049392</v>
      </c>
      <c r="N55" s="625"/>
      <c r="O55" s="626"/>
      <c r="P55" s="587">
        <v>2506300</v>
      </c>
      <c r="Q55" s="550">
        <v>2506300</v>
      </c>
      <c r="R55" s="426"/>
      <c r="S55" s="426"/>
      <c r="T55" s="426"/>
      <c r="U55" s="577"/>
      <c r="V55" s="426"/>
      <c r="W55" s="464"/>
      <c r="X55" s="427"/>
      <c r="Y55" s="587">
        <f t="shared" si="0"/>
        <v>2506300</v>
      </c>
      <c r="Z55" s="587"/>
      <c r="AA55" s="538" t="s">
        <v>86</v>
      </c>
      <c r="AB55" s="189"/>
      <c r="AC55" s="38">
        <v>2052000</v>
      </c>
      <c r="AD55" s="209">
        <v>2052000</v>
      </c>
      <c r="AE55" s="210"/>
      <c r="AF55" s="210"/>
      <c r="AG55" s="210"/>
      <c r="AH55" s="210"/>
      <c r="AI55" s="210"/>
      <c r="AJ55" s="211"/>
      <c r="AM55" s="422" t="s">
        <v>88</v>
      </c>
      <c r="AN55" s="423"/>
      <c r="AO55" s="424">
        <f>AP55</f>
        <v>3680600</v>
      </c>
      <c r="AP55" s="425">
        <v>3680600</v>
      </c>
      <c r="AQ55" s="426"/>
      <c r="AR55" s="426"/>
      <c r="AS55" s="426"/>
      <c r="AT55" s="426"/>
      <c r="AU55" s="426"/>
      <c r="AV55" s="464"/>
      <c r="AW55" s="427"/>
      <c r="AX55" s="20"/>
    </row>
    <row r="56" spans="2:50" ht="15.75" thickTop="1" thickBot="1" x14ac:dyDescent="0.2">
      <c r="B56" s="56" t="s">
        <v>88</v>
      </c>
      <c r="C56" s="57" t="s">
        <v>33</v>
      </c>
      <c r="D56" s="532">
        <v>1188000</v>
      </c>
      <c r="E56" s="532"/>
      <c r="F56" s="123">
        <v>1250000</v>
      </c>
      <c r="G56" s="639">
        <v>9747492</v>
      </c>
      <c r="H56" s="123">
        <v>1138719</v>
      </c>
      <c r="I56" s="639">
        <v>11956977</v>
      </c>
      <c r="J56" s="137">
        <v>6000000</v>
      </c>
      <c r="K56" s="640">
        <v>12723641</v>
      </c>
      <c r="L56" s="245">
        <v>5515600</v>
      </c>
      <c r="M56" s="638">
        <v>16481948</v>
      </c>
      <c r="N56" s="621">
        <v>3680600</v>
      </c>
      <c r="O56" s="430"/>
      <c r="P56" s="588">
        <v>2506300</v>
      </c>
      <c r="Q56" s="552">
        <f>SUM(Q54:Q55)</f>
        <v>2506300</v>
      </c>
      <c r="R56" s="432"/>
      <c r="S56" s="432"/>
      <c r="T56" s="432"/>
      <c r="U56" s="432"/>
      <c r="V56" s="432"/>
      <c r="W56" s="465"/>
      <c r="X56" s="433"/>
      <c r="Y56" s="588">
        <f t="shared" si="0"/>
        <v>2506300</v>
      </c>
      <c r="Z56" s="588"/>
      <c r="AA56" s="190" t="s">
        <v>88</v>
      </c>
      <c r="AB56" s="190"/>
      <c r="AC56" s="245">
        <v>5515600</v>
      </c>
      <c r="AD56" s="251">
        <v>5515600</v>
      </c>
      <c r="AE56" s="228"/>
      <c r="AF56" s="228"/>
      <c r="AG56" s="228"/>
      <c r="AH56" s="228"/>
      <c r="AI56" s="228"/>
      <c r="AJ56" s="229"/>
      <c r="AM56" s="428" t="s">
        <v>114</v>
      </c>
      <c r="AN56" s="429"/>
      <c r="AO56" s="430">
        <f>SUM(AO54:AO55)</f>
        <v>3680600</v>
      </c>
      <c r="AP56" s="431">
        <f>SUM(AP54:AP55)</f>
        <v>3680600</v>
      </c>
      <c r="AQ56" s="432"/>
      <c r="AR56" s="432"/>
      <c r="AS56" s="432"/>
      <c r="AT56" s="432"/>
      <c r="AU56" s="432"/>
      <c r="AV56" s="465"/>
      <c r="AW56" s="433"/>
      <c r="AX56" s="20"/>
    </row>
    <row r="57" spans="2:50" ht="15.75" thickTop="1" thickBot="1" x14ac:dyDescent="0.2">
      <c r="B57" s="159" t="s">
        <v>150</v>
      </c>
      <c r="C57" s="160"/>
      <c r="D57" s="161"/>
      <c r="E57" s="161"/>
      <c r="F57" s="162"/>
      <c r="G57" s="162">
        <v>1495800</v>
      </c>
      <c r="H57" s="162"/>
      <c r="I57" s="162"/>
      <c r="J57" s="163"/>
      <c r="K57" s="521"/>
      <c r="L57" s="537"/>
      <c r="M57" s="537"/>
      <c r="O57" s="622"/>
      <c r="AA57" s="191"/>
      <c r="AB57" s="191"/>
      <c r="AC57" s="246"/>
      <c r="AD57" s="258"/>
      <c r="AE57" s="234"/>
      <c r="AF57" s="234"/>
      <c r="AG57" s="234"/>
      <c r="AH57" s="234"/>
      <c r="AI57" s="234"/>
      <c r="AJ57" s="235"/>
      <c r="AL57" s="183"/>
      <c r="AM57" s="434" t="s">
        <v>87</v>
      </c>
      <c r="AN57" s="435"/>
      <c r="AO57" s="181">
        <f>AO52+AO56</f>
        <v>84975300</v>
      </c>
      <c r="AP57" s="436">
        <f t="shared" ref="AP57:AW57" si="9">AP52+AP56</f>
        <v>10416600</v>
      </c>
      <c r="AQ57" s="437">
        <f t="shared" si="9"/>
        <v>35034870</v>
      </c>
      <c r="AR57" s="437">
        <f t="shared" si="9"/>
        <v>15958825</v>
      </c>
      <c r="AS57" s="437">
        <f t="shared" si="9"/>
        <v>434645</v>
      </c>
      <c r="AT57" s="437">
        <f t="shared" si="9"/>
        <v>17630360</v>
      </c>
      <c r="AU57" s="437">
        <f t="shared" si="9"/>
        <v>5331000</v>
      </c>
      <c r="AV57" s="466">
        <f t="shared" si="9"/>
        <v>0</v>
      </c>
      <c r="AW57" s="438">
        <f t="shared" si="9"/>
        <v>40000</v>
      </c>
      <c r="AX57" s="397"/>
    </row>
    <row r="58" spans="2:50" ht="15.75" thickTop="1" thickBot="1" x14ac:dyDescent="0.2">
      <c r="B58" s="159" t="s">
        <v>114</v>
      </c>
      <c r="C58" s="160"/>
      <c r="D58" s="161"/>
      <c r="E58" s="161"/>
      <c r="F58" s="162"/>
      <c r="G58" s="636">
        <f>SUM(G55:G57)</f>
        <v>13330428</v>
      </c>
      <c r="H58" s="162">
        <f>SUM(H55:H57)</f>
        <v>3190719</v>
      </c>
      <c r="I58" s="636">
        <f>SUM(I55:I56)</f>
        <v>14008977</v>
      </c>
      <c r="J58" s="163">
        <v>8052000</v>
      </c>
      <c r="K58" s="637">
        <f>SUM(K55:K57)</f>
        <v>14775641</v>
      </c>
      <c r="L58" s="246">
        <v>7567600</v>
      </c>
      <c r="M58" s="638">
        <f>SUM(M55:M57)</f>
        <v>18531340</v>
      </c>
      <c r="N58" s="624"/>
      <c r="O58" s="246"/>
      <c r="P58" s="578"/>
      <c r="Q58" s="578"/>
      <c r="R58" s="578"/>
      <c r="S58" s="578"/>
      <c r="T58" s="578"/>
      <c r="U58" s="578"/>
      <c r="V58" s="578"/>
      <c r="W58" s="578"/>
      <c r="X58" s="578"/>
      <c r="Y58" s="578"/>
      <c r="Z58" s="578"/>
      <c r="AA58" s="191" t="s">
        <v>114</v>
      </c>
      <c r="AB58" s="191"/>
      <c r="AC58" s="246">
        <v>7567600</v>
      </c>
      <c r="AD58" s="233">
        <f>SUM(AD55:AD56)</f>
        <v>7567600</v>
      </c>
      <c r="AE58" s="234"/>
      <c r="AF58" s="234"/>
      <c r="AG58" s="234"/>
      <c r="AH58" s="234"/>
      <c r="AI58" s="234"/>
      <c r="AJ58" s="235"/>
      <c r="AK58" s="77"/>
    </row>
    <row r="59" spans="2:50" ht="15.75" thickTop="1" thickBot="1" x14ac:dyDescent="0.2">
      <c r="B59" s="47" t="s">
        <v>87</v>
      </c>
      <c r="C59" s="42"/>
      <c r="D59" s="43">
        <f>SUM(D53:D56)</f>
        <v>72997000</v>
      </c>
      <c r="E59" s="43">
        <v>69151975</v>
      </c>
      <c r="F59" s="125">
        <f>SUM(F53:F56)</f>
        <v>74263000</v>
      </c>
      <c r="G59" s="125">
        <f>G53+G58</f>
        <v>81980959</v>
      </c>
      <c r="H59" s="125">
        <f>H53+H58</f>
        <v>70612719</v>
      </c>
      <c r="I59" s="125">
        <f>I53+I58</f>
        <v>84165035</v>
      </c>
      <c r="J59" s="140">
        <f>J53+J58</f>
        <v>86225400</v>
      </c>
      <c r="K59" s="524">
        <f>K53+K58+K37</f>
        <v>97317382</v>
      </c>
      <c r="L59" s="247">
        <v>88862300</v>
      </c>
      <c r="M59" s="247">
        <f>M53+M58</f>
        <v>94046377</v>
      </c>
      <c r="N59" s="589">
        <f>N53+N56</f>
        <v>84975300</v>
      </c>
      <c r="O59" s="623"/>
      <c r="P59" s="2">
        <v>86861300</v>
      </c>
      <c r="Q59" s="554">
        <f t="shared" ref="Q59:X59" si="10">Q53+Q56</f>
        <v>10252300</v>
      </c>
      <c r="R59" s="437">
        <f t="shared" si="10"/>
        <v>38467500</v>
      </c>
      <c r="S59" s="437">
        <f t="shared" si="10"/>
        <v>15548000</v>
      </c>
      <c r="T59" s="437">
        <f t="shared" si="10"/>
        <v>496500</v>
      </c>
      <c r="U59" s="437">
        <f t="shared" si="10"/>
        <v>15915000</v>
      </c>
      <c r="V59" s="437">
        <f t="shared" si="10"/>
        <v>6013000</v>
      </c>
      <c r="W59" s="466">
        <f t="shared" si="10"/>
        <v>129000</v>
      </c>
      <c r="X59" s="438">
        <f t="shared" si="10"/>
        <v>40000</v>
      </c>
      <c r="Y59" s="589"/>
      <c r="Z59" s="589"/>
      <c r="AA59" s="188" t="s">
        <v>87</v>
      </c>
      <c r="AB59" s="188"/>
      <c r="AC59" s="247">
        <v>88862300</v>
      </c>
      <c r="AD59" s="230">
        <f t="shared" ref="AD59:AJ59" si="11">AD53+AD58</f>
        <v>14303600</v>
      </c>
      <c r="AE59" s="231">
        <f t="shared" si="11"/>
        <v>35431870</v>
      </c>
      <c r="AF59" s="231">
        <f t="shared" si="11"/>
        <v>15958825</v>
      </c>
      <c r="AG59" s="231">
        <f t="shared" si="11"/>
        <v>434645</v>
      </c>
      <c r="AH59" s="231">
        <f t="shared" si="11"/>
        <v>17630360</v>
      </c>
      <c r="AI59" s="231">
        <f t="shared" si="11"/>
        <v>5063000</v>
      </c>
      <c r="AJ59" s="232">
        <f t="shared" si="11"/>
        <v>40000</v>
      </c>
      <c r="AK59" s="77">
        <f>SUM(AD59:AJ59)</f>
        <v>88862300</v>
      </c>
    </row>
    <row r="60" spans="2:50" x14ac:dyDescent="0.15">
      <c r="I60" t="s">
        <v>152</v>
      </c>
      <c r="K60" s="541" t="s">
        <v>258</v>
      </c>
    </row>
    <row r="61" spans="2:50" x14ac:dyDescent="0.15">
      <c r="L61" t="s">
        <v>140</v>
      </c>
      <c r="AC61" t="s">
        <v>140</v>
      </c>
    </row>
  </sheetData>
  <mergeCells count="15">
    <mergeCell ref="AD2:AJ2"/>
    <mergeCell ref="AA2:AB3"/>
    <mergeCell ref="AA37:AB37"/>
    <mergeCell ref="B2:C3"/>
    <mergeCell ref="B37:C37"/>
    <mergeCell ref="J2:J3"/>
    <mergeCell ref="B24:C24"/>
    <mergeCell ref="N2:N3"/>
    <mergeCell ref="P2:P3"/>
    <mergeCell ref="Q2:X2"/>
    <mergeCell ref="AP1:AS1"/>
    <mergeCell ref="AM2:AN3"/>
    <mergeCell ref="AO2:AO3"/>
    <mergeCell ref="AP2:AW2"/>
    <mergeCell ref="AM37:AN37"/>
  </mergeCells>
  <phoneticPr fontId="1"/>
  <pageMargins left="0.25" right="0.25" top="0.75" bottom="0.75" header="0.3" footer="0.3"/>
  <pageSetup paperSize="8" scale="9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7"/>
  <sheetViews>
    <sheetView workbookViewId="0">
      <selection activeCell="D31" sqref="D31"/>
    </sheetView>
  </sheetViews>
  <sheetFormatPr defaultRowHeight="13.5" x14ac:dyDescent="0.15"/>
  <cols>
    <col min="1" max="1" width="3" style="479" customWidth="1"/>
    <col min="2" max="2" width="9" style="479"/>
    <col min="3" max="3" width="7.625" style="479" customWidth="1"/>
    <col min="4" max="11" width="9" style="479"/>
    <col min="12" max="12" width="3.5" style="479" customWidth="1"/>
    <col min="13" max="13" width="3.125" style="479" customWidth="1"/>
    <col min="14" max="16384" width="9" style="479"/>
  </cols>
  <sheetData>
    <row r="2" spans="2:13" ht="18.75" thickBot="1" x14ac:dyDescent="0.2">
      <c r="B2" s="477" t="s">
        <v>280</v>
      </c>
      <c r="C2" s="478"/>
      <c r="D2" s="478"/>
      <c r="E2" s="478"/>
      <c r="F2" s="478"/>
      <c r="G2" s="478" t="s">
        <v>179</v>
      </c>
    </row>
    <row r="3" spans="2:13" ht="15.75" thickBot="1" x14ac:dyDescent="0.2">
      <c r="B3" s="702" t="s">
        <v>180</v>
      </c>
      <c r="C3" s="703"/>
      <c r="D3" s="702" t="s">
        <v>181</v>
      </c>
      <c r="E3" s="704"/>
      <c r="F3" s="704"/>
      <c r="G3" s="704"/>
      <c r="H3" s="704"/>
      <c r="I3" s="704"/>
      <c r="J3" s="704"/>
      <c r="K3" s="704"/>
      <c r="L3" s="704"/>
      <c r="M3" s="703"/>
    </row>
    <row r="4" spans="2:13" ht="15" x14ac:dyDescent="0.15">
      <c r="B4" s="705" t="s">
        <v>182</v>
      </c>
      <c r="C4" s="706"/>
      <c r="D4" s="480" t="s">
        <v>183</v>
      </c>
      <c r="E4" s="481"/>
      <c r="F4" s="481"/>
      <c r="G4" s="481"/>
      <c r="H4" s="480"/>
      <c r="I4" s="480"/>
      <c r="J4" s="480"/>
      <c r="K4" s="480"/>
      <c r="L4" s="482"/>
      <c r="M4" s="483"/>
    </row>
    <row r="5" spans="2:13" ht="15" x14ac:dyDescent="0.15">
      <c r="B5" s="707"/>
      <c r="C5" s="708"/>
      <c r="D5" s="484" t="s">
        <v>281</v>
      </c>
      <c r="E5" s="485"/>
      <c r="F5" s="485"/>
      <c r="G5" s="485"/>
      <c r="H5" s="485"/>
      <c r="I5" s="485"/>
      <c r="J5" s="485"/>
      <c r="K5" s="485"/>
      <c r="L5" s="486"/>
      <c r="M5" s="487"/>
    </row>
    <row r="6" spans="2:13" ht="15" x14ac:dyDescent="0.15">
      <c r="B6" s="484" t="s">
        <v>184</v>
      </c>
      <c r="C6" s="488"/>
      <c r="D6" s="485" t="s">
        <v>185</v>
      </c>
      <c r="E6" s="485"/>
      <c r="F6" s="485"/>
      <c r="G6" s="485"/>
      <c r="H6" s="485"/>
      <c r="I6" s="485"/>
      <c r="J6" s="485"/>
      <c r="K6" s="485"/>
      <c r="L6" s="485"/>
      <c r="M6" s="488"/>
    </row>
    <row r="7" spans="2:13" ht="15" x14ac:dyDescent="0.15">
      <c r="B7" s="484" t="s">
        <v>186</v>
      </c>
      <c r="C7" s="488"/>
      <c r="D7" s="485" t="s">
        <v>187</v>
      </c>
      <c r="E7" s="485"/>
      <c r="F7" s="485"/>
      <c r="G7" s="485"/>
      <c r="H7" s="485"/>
      <c r="I7" s="485"/>
      <c r="J7" s="485"/>
      <c r="K7" s="485"/>
      <c r="L7" s="485"/>
      <c r="M7" s="488"/>
    </row>
    <row r="8" spans="2:13" ht="15" x14ac:dyDescent="0.15">
      <c r="B8" s="484" t="s">
        <v>188</v>
      </c>
      <c r="C8" s="488"/>
      <c r="D8" s="485" t="s">
        <v>189</v>
      </c>
      <c r="E8" s="485"/>
      <c r="F8" s="485"/>
      <c r="G8" s="485"/>
      <c r="H8" s="485"/>
      <c r="I8" s="485"/>
      <c r="J8" s="485"/>
      <c r="K8" s="485"/>
      <c r="L8" s="485"/>
      <c r="M8" s="488"/>
    </row>
    <row r="9" spans="2:13" ht="15" x14ac:dyDescent="0.15">
      <c r="B9" s="484" t="s">
        <v>190</v>
      </c>
      <c r="C9" s="488"/>
      <c r="D9" s="485" t="s">
        <v>191</v>
      </c>
      <c r="E9" s="485"/>
      <c r="F9" s="485"/>
      <c r="G9" s="485"/>
      <c r="H9" s="485"/>
      <c r="I9" s="485"/>
      <c r="J9" s="485"/>
      <c r="K9" s="485"/>
      <c r="L9" s="485"/>
      <c r="M9" s="488"/>
    </row>
    <row r="10" spans="2:13" ht="15" x14ac:dyDescent="0.15">
      <c r="B10" s="484" t="s">
        <v>192</v>
      </c>
      <c r="C10" s="488"/>
      <c r="D10" s="485" t="s">
        <v>193</v>
      </c>
      <c r="E10" s="485"/>
      <c r="F10" s="485"/>
      <c r="G10" s="485"/>
      <c r="H10" s="485"/>
      <c r="I10" s="485"/>
      <c r="J10" s="485"/>
      <c r="K10" s="485"/>
      <c r="L10" s="485"/>
      <c r="M10" s="488"/>
    </row>
    <row r="11" spans="2:13" ht="15" x14ac:dyDescent="0.15">
      <c r="B11" s="484" t="s">
        <v>194</v>
      </c>
      <c r="C11" s="488"/>
      <c r="D11" s="485"/>
      <c r="E11" s="485"/>
      <c r="F11" s="485"/>
      <c r="G11" s="485"/>
      <c r="H11" s="485"/>
      <c r="I11" s="485"/>
      <c r="J11" s="485"/>
      <c r="K11" s="485"/>
      <c r="L11" s="489"/>
      <c r="M11" s="490"/>
    </row>
    <row r="12" spans="2:13" ht="15" x14ac:dyDescent="0.15">
      <c r="B12" s="491" t="s">
        <v>195</v>
      </c>
      <c r="C12" s="492"/>
      <c r="D12" s="485" t="s">
        <v>196</v>
      </c>
      <c r="E12" s="485"/>
      <c r="F12" s="485"/>
      <c r="G12" s="485"/>
      <c r="H12" s="485"/>
      <c r="I12" s="485"/>
      <c r="J12" s="485"/>
      <c r="K12" s="485"/>
      <c r="L12" s="489"/>
      <c r="M12" s="490"/>
    </row>
    <row r="13" spans="2:13" ht="15" x14ac:dyDescent="0.15">
      <c r="B13" s="491" t="s">
        <v>197</v>
      </c>
      <c r="C13" s="492"/>
      <c r="D13" s="485" t="s">
        <v>198</v>
      </c>
      <c r="E13" s="485"/>
      <c r="F13" s="485"/>
      <c r="G13" s="485"/>
      <c r="H13" s="485"/>
      <c r="I13" s="485"/>
      <c r="J13" s="485"/>
      <c r="K13" s="485"/>
      <c r="L13" s="489"/>
      <c r="M13" s="490"/>
    </row>
    <row r="14" spans="2:13" ht="15" x14ac:dyDescent="0.15">
      <c r="B14" s="491" t="s">
        <v>199</v>
      </c>
      <c r="C14" s="492"/>
      <c r="D14" s="485" t="s">
        <v>200</v>
      </c>
      <c r="E14" s="485"/>
      <c r="F14" s="485"/>
      <c r="G14" s="485"/>
      <c r="H14" s="485"/>
      <c r="I14" s="485"/>
      <c r="J14" s="485"/>
      <c r="K14" s="485"/>
      <c r="L14" s="489"/>
      <c r="M14" s="490"/>
    </row>
    <row r="15" spans="2:13" ht="15" x14ac:dyDescent="0.15">
      <c r="B15" s="491" t="s">
        <v>201</v>
      </c>
      <c r="C15" s="492"/>
      <c r="D15" s="485" t="s">
        <v>202</v>
      </c>
      <c r="E15" s="485"/>
      <c r="F15" s="485"/>
      <c r="G15" s="485"/>
      <c r="H15" s="485"/>
      <c r="I15" s="485"/>
      <c r="J15" s="485"/>
      <c r="K15" s="485"/>
      <c r="L15" s="489"/>
      <c r="M15" s="490"/>
    </row>
    <row r="16" spans="2:13" ht="15" x14ac:dyDescent="0.15">
      <c r="B16" s="491" t="s">
        <v>203</v>
      </c>
      <c r="C16" s="492"/>
      <c r="D16" s="485" t="s">
        <v>204</v>
      </c>
      <c r="E16" s="485"/>
      <c r="F16" s="485"/>
      <c r="G16" s="485"/>
      <c r="H16" s="485"/>
      <c r="I16" s="485"/>
      <c r="J16" s="485"/>
      <c r="K16" s="485"/>
      <c r="L16" s="489"/>
      <c r="M16" s="490"/>
    </row>
    <row r="17" spans="2:13" ht="15" x14ac:dyDescent="0.15">
      <c r="B17" s="491" t="s">
        <v>205</v>
      </c>
      <c r="C17" s="492"/>
      <c r="D17" s="485" t="s">
        <v>206</v>
      </c>
      <c r="E17" s="485"/>
      <c r="F17" s="485"/>
      <c r="G17" s="485"/>
      <c r="H17" s="485"/>
      <c r="I17" s="485"/>
      <c r="J17" s="485"/>
      <c r="K17" s="485"/>
      <c r="L17" s="489"/>
      <c r="M17" s="490"/>
    </row>
    <row r="18" spans="2:13" ht="15" x14ac:dyDescent="0.15">
      <c r="B18" s="491" t="s">
        <v>207</v>
      </c>
      <c r="C18" s="492"/>
      <c r="D18" s="485" t="s">
        <v>208</v>
      </c>
      <c r="E18" s="485"/>
      <c r="F18" s="485"/>
      <c r="G18" s="485"/>
      <c r="H18" s="485"/>
      <c r="I18" s="485"/>
      <c r="J18" s="485"/>
      <c r="K18" s="485"/>
      <c r="L18" s="489"/>
      <c r="M18" s="490"/>
    </row>
    <row r="19" spans="2:13" ht="15" x14ac:dyDescent="0.15">
      <c r="B19" s="491" t="s">
        <v>209</v>
      </c>
      <c r="C19" s="492"/>
      <c r="D19" s="485" t="s">
        <v>210</v>
      </c>
      <c r="E19" s="485"/>
      <c r="F19" s="485"/>
      <c r="G19" s="485"/>
      <c r="H19" s="485"/>
      <c r="I19" s="485"/>
      <c r="J19" s="485"/>
      <c r="K19" s="485"/>
      <c r="L19" s="489"/>
      <c r="M19" s="490"/>
    </row>
    <row r="20" spans="2:13" ht="15" x14ac:dyDescent="0.15">
      <c r="B20" s="491" t="s">
        <v>211</v>
      </c>
      <c r="C20" s="492"/>
      <c r="D20" s="485" t="s">
        <v>212</v>
      </c>
      <c r="E20" s="485"/>
      <c r="F20" s="485"/>
      <c r="G20" s="485"/>
      <c r="H20" s="485"/>
      <c r="I20" s="485"/>
      <c r="J20" s="485"/>
      <c r="K20" s="485"/>
      <c r="L20" s="489"/>
      <c r="M20" s="490"/>
    </row>
    <row r="21" spans="2:13" ht="15" x14ac:dyDescent="0.15">
      <c r="B21" s="484" t="s">
        <v>213</v>
      </c>
      <c r="C21" s="488"/>
      <c r="D21" s="485"/>
      <c r="E21" s="485"/>
      <c r="F21" s="485"/>
      <c r="G21" s="485"/>
      <c r="H21" s="485"/>
      <c r="I21" s="485"/>
      <c r="J21" s="485"/>
      <c r="K21" s="485"/>
      <c r="L21" s="489"/>
      <c r="M21" s="490"/>
    </row>
    <row r="22" spans="2:13" ht="15" x14ac:dyDescent="0.15">
      <c r="B22" s="484" t="s">
        <v>214</v>
      </c>
      <c r="C22" s="488"/>
      <c r="D22" s="485" t="s">
        <v>215</v>
      </c>
      <c r="E22" s="485"/>
      <c r="F22" s="485"/>
      <c r="G22" s="485"/>
      <c r="H22" s="485"/>
      <c r="I22" s="485"/>
      <c r="J22" s="485"/>
      <c r="K22" s="485"/>
      <c r="L22" s="489"/>
      <c r="M22" s="490"/>
    </row>
    <row r="23" spans="2:13" ht="15" x14ac:dyDescent="0.15">
      <c r="B23" s="484" t="s">
        <v>216</v>
      </c>
      <c r="C23" s="488"/>
      <c r="D23" s="485" t="s">
        <v>217</v>
      </c>
      <c r="E23" s="485"/>
      <c r="F23" s="485"/>
      <c r="G23" s="485"/>
      <c r="H23" s="485"/>
      <c r="I23" s="485"/>
      <c r="J23" s="485"/>
      <c r="K23" s="485"/>
      <c r="L23" s="489"/>
      <c r="M23" s="490"/>
    </row>
    <row r="24" spans="2:13" ht="15" x14ac:dyDescent="0.15">
      <c r="B24" s="484" t="s">
        <v>218</v>
      </c>
      <c r="C24" s="488"/>
      <c r="D24" s="485" t="s">
        <v>219</v>
      </c>
      <c r="E24" s="485"/>
      <c r="F24" s="485"/>
      <c r="G24" s="485"/>
      <c r="H24" s="485"/>
      <c r="I24" s="485"/>
      <c r="J24" s="485"/>
      <c r="K24" s="485"/>
      <c r="L24" s="489"/>
      <c r="M24" s="490"/>
    </row>
    <row r="25" spans="2:13" ht="15" x14ac:dyDescent="0.15">
      <c r="B25" s="484" t="s">
        <v>220</v>
      </c>
      <c r="C25" s="488"/>
      <c r="D25" s="485" t="s">
        <v>221</v>
      </c>
      <c r="E25" s="485"/>
      <c r="F25" s="485"/>
      <c r="G25" s="485"/>
      <c r="H25" s="485"/>
      <c r="I25" s="485"/>
      <c r="J25" s="485"/>
      <c r="K25" s="485"/>
      <c r="L25" s="489"/>
      <c r="M25" s="490"/>
    </row>
    <row r="26" spans="2:13" ht="15" x14ac:dyDescent="0.15">
      <c r="B26" s="484" t="s">
        <v>222</v>
      </c>
      <c r="C26" s="488"/>
      <c r="D26" s="485" t="s">
        <v>223</v>
      </c>
      <c r="E26" s="485"/>
      <c r="F26" s="485"/>
      <c r="G26" s="485"/>
      <c r="H26" s="485"/>
      <c r="I26" s="485"/>
      <c r="J26" s="493"/>
      <c r="K26" s="485"/>
      <c r="L26" s="494"/>
      <c r="M26" s="495"/>
    </row>
    <row r="27" spans="2:13" ht="15" x14ac:dyDescent="0.15">
      <c r="B27" s="484" t="s">
        <v>224</v>
      </c>
      <c r="C27" s="488"/>
      <c r="D27" s="485" t="s">
        <v>282</v>
      </c>
      <c r="E27" s="485"/>
      <c r="F27" s="485"/>
      <c r="G27" s="485"/>
      <c r="H27" s="485"/>
      <c r="I27" s="485"/>
      <c r="J27" s="485"/>
      <c r="K27" s="485"/>
      <c r="L27" s="494"/>
      <c r="M27" s="495"/>
    </row>
    <row r="28" spans="2:13" ht="15" x14ac:dyDescent="0.15">
      <c r="B28" s="484" t="s">
        <v>225</v>
      </c>
      <c r="C28" s="488"/>
      <c r="D28" s="485" t="s">
        <v>283</v>
      </c>
      <c r="E28" s="485"/>
      <c r="F28" s="485"/>
      <c r="G28" s="485"/>
      <c r="H28" s="485"/>
      <c r="I28" s="485"/>
      <c r="J28" s="485"/>
      <c r="K28" s="485"/>
      <c r="L28" s="489"/>
      <c r="M28" s="490"/>
    </row>
    <row r="29" spans="2:13" ht="15" x14ac:dyDescent="0.15">
      <c r="B29" s="484" t="s">
        <v>226</v>
      </c>
      <c r="C29" s="488"/>
      <c r="D29" s="485"/>
      <c r="E29" s="485"/>
      <c r="F29" s="485"/>
      <c r="G29" s="485"/>
      <c r="H29" s="485"/>
      <c r="I29" s="485"/>
      <c r="J29" s="485"/>
      <c r="K29" s="485"/>
      <c r="L29" s="489"/>
      <c r="M29" s="490"/>
    </row>
    <row r="30" spans="2:13" ht="15" x14ac:dyDescent="0.15">
      <c r="B30" s="496" t="s">
        <v>227</v>
      </c>
      <c r="C30" s="497"/>
      <c r="D30" s="493" t="s">
        <v>228</v>
      </c>
      <c r="E30" s="493"/>
      <c r="F30" s="493"/>
      <c r="G30" s="493"/>
      <c r="H30" s="493"/>
      <c r="I30" s="493"/>
      <c r="J30" s="493"/>
      <c r="K30" s="493"/>
      <c r="L30" s="498"/>
      <c r="M30" s="499"/>
    </row>
    <row r="31" spans="2:13" ht="15.75" thickBot="1" x14ac:dyDescent="0.2">
      <c r="B31" s="500" t="s">
        <v>229</v>
      </c>
      <c r="C31" s="501"/>
      <c r="D31" s="502" t="s">
        <v>230</v>
      </c>
      <c r="E31" s="502"/>
      <c r="F31" s="502"/>
      <c r="G31" s="502"/>
      <c r="H31" s="502"/>
      <c r="I31" s="502"/>
      <c r="J31" s="502"/>
      <c r="K31" s="502"/>
      <c r="L31" s="503"/>
      <c r="M31" s="504"/>
    </row>
    <row r="32" spans="2:13" ht="15.75" thickBot="1" x14ac:dyDescent="0.2">
      <c r="B32" s="505"/>
      <c r="C32" s="506"/>
      <c r="D32" s="507"/>
      <c r="E32" s="507"/>
      <c r="F32" s="507"/>
      <c r="G32" s="507"/>
      <c r="H32" s="507"/>
      <c r="I32" s="507"/>
      <c r="J32" s="507"/>
      <c r="K32" s="507"/>
      <c r="L32" s="508"/>
      <c r="M32" s="509"/>
    </row>
    <row r="33" spans="2:13" ht="15" x14ac:dyDescent="0.15">
      <c r="B33" s="510" t="s">
        <v>231</v>
      </c>
      <c r="C33" s="511"/>
      <c r="D33" s="512"/>
      <c r="E33" s="512"/>
      <c r="F33" s="512"/>
      <c r="G33" s="512"/>
      <c r="H33" s="512"/>
      <c r="I33" s="512"/>
      <c r="J33" s="512"/>
      <c r="K33" s="512"/>
      <c r="L33" s="513"/>
      <c r="M33" s="514"/>
    </row>
    <row r="34" spans="2:13" ht="15" x14ac:dyDescent="0.15">
      <c r="B34" s="484" t="s">
        <v>182</v>
      </c>
      <c r="C34" s="488"/>
      <c r="D34" s="485" t="s">
        <v>232</v>
      </c>
      <c r="E34" s="485"/>
      <c r="F34" s="485"/>
      <c r="G34" s="485"/>
      <c r="H34" s="485"/>
      <c r="I34" s="485"/>
      <c r="J34" s="485"/>
      <c r="K34" s="485"/>
      <c r="L34" s="489"/>
      <c r="M34" s="490"/>
    </row>
    <row r="35" spans="2:13" ht="15" x14ac:dyDescent="0.15">
      <c r="B35" s="484" t="s">
        <v>233</v>
      </c>
      <c r="C35" s="488"/>
      <c r="D35" s="485" t="s">
        <v>50</v>
      </c>
      <c r="E35" s="485"/>
      <c r="F35" s="485"/>
      <c r="G35" s="485"/>
      <c r="H35" s="485"/>
      <c r="I35" s="485"/>
      <c r="J35" s="485"/>
      <c r="K35" s="485"/>
      <c r="L35" s="489"/>
      <c r="M35" s="490"/>
    </row>
    <row r="36" spans="2:13" ht="15" x14ac:dyDescent="0.15">
      <c r="B36" s="484" t="s">
        <v>184</v>
      </c>
      <c r="C36" s="488"/>
      <c r="D36" s="485" t="s">
        <v>50</v>
      </c>
      <c r="E36" s="485"/>
      <c r="F36" s="485"/>
      <c r="G36" s="485"/>
      <c r="H36" s="485"/>
      <c r="I36" s="485"/>
      <c r="J36" s="485"/>
      <c r="K36" s="485"/>
      <c r="L36" s="489"/>
      <c r="M36" s="490"/>
    </row>
    <row r="37" spans="2:13" ht="15" x14ac:dyDescent="0.15">
      <c r="B37" s="484" t="s">
        <v>186</v>
      </c>
      <c r="C37" s="488"/>
      <c r="D37" s="485" t="s">
        <v>50</v>
      </c>
      <c r="E37" s="485"/>
      <c r="F37" s="485"/>
      <c r="G37" s="485"/>
      <c r="H37" s="485"/>
      <c r="I37" s="485"/>
      <c r="J37" s="485"/>
      <c r="K37" s="485"/>
      <c r="L37" s="489"/>
      <c r="M37" s="490"/>
    </row>
    <row r="38" spans="2:13" ht="15" x14ac:dyDescent="0.15">
      <c r="B38" s="484" t="s">
        <v>234</v>
      </c>
      <c r="C38" s="488"/>
      <c r="D38" s="485" t="s">
        <v>50</v>
      </c>
      <c r="E38" s="485"/>
      <c r="F38" s="485"/>
      <c r="G38" s="485"/>
      <c r="H38" s="485"/>
      <c r="I38" s="485"/>
      <c r="J38" s="485"/>
      <c r="K38" s="485"/>
      <c r="L38" s="489"/>
      <c r="M38" s="490"/>
    </row>
    <row r="39" spans="2:13" ht="15" x14ac:dyDescent="0.15">
      <c r="B39" s="484" t="s">
        <v>235</v>
      </c>
      <c r="C39" s="488"/>
      <c r="D39" s="485" t="s">
        <v>236</v>
      </c>
      <c r="E39" s="485"/>
      <c r="F39" s="485"/>
      <c r="G39" s="485"/>
      <c r="H39" s="485"/>
      <c r="I39" s="485"/>
      <c r="J39" s="485"/>
      <c r="K39" s="485"/>
      <c r="L39" s="489"/>
      <c r="M39" s="490"/>
    </row>
    <row r="40" spans="2:13" ht="15" x14ac:dyDescent="0.15">
      <c r="B40" s="484" t="s">
        <v>237</v>
      </c>
      <c r="C40" s="488"/>
      <c r="D40" s="240" t="s">
        <v>238</v>
      </c>
      <c r="E40" s="485"/>
      <c r="F40" s="485"/>
      <c r="G40" s="485"/>
      <c r="H40" s="485"/>
      <c r="I40" s="485"/>
      <c r="J40" s="485"/>
      <c r="K40" s="485"/>
      <c r="L40" s="489"/>
      <c r="M40" s="490"/>
    </row>
    <row r="41" spans="2:13" ht="15" x14ac:dyDescent="0.15">
      <c r="B41" s="484" t="s">
        <v>239</v>
      </c>
      <c r="C41" s="488"/>
      <c r="D41" s="485"/>
      <c r="E41" s="485"/>
      <c r="F41" s="485"/>
      <c r="G41" s="485"/>
      <c r="H41" s="485"/>
      <c r="I41" s="485"/>
      <c r="J41" s="485"/>
      <c r="K41" s="485"/>
      <c r="L41" s="489"/>
      <c r="M41" s="490"/>
    </row>
    <row r="42" spans="2:13" ht="15" x14ac:dyDescent="0.15">
      <c r="B42" s="484" t="s">
        <v>240</v>
      </c>
      <c r="C42" s="488"/>
      <c r="D42" s="485"/>
      <c r="E42" s="485"/>
      <c r="F42" s="485"/>
      <c r="G42" s="485"/>
      <c r="H42" s="485"/>
      <c r="I42" s="485"/>
      <c r="J42" s="485"/>
      <c r="K42" s="485"/>
      <c r="L42" s="489"/>
      <c r="M42" s="490"/>
    </row>
    <row r="43" spans="2:13" ht="15" x14ac:dyDescent="0.15">
      <c r="B43" s="484" t="s">
        <v>229</v>
      </c>
      <c r="C43" s="488"/>
      <c r="D43" s="485" t="s">
        <v>241</v>
      </c>
      <c r="E43" s="485"/>
      <c r="F43" s="485"/>
      <c r="G43" s="485"/>
      <c r="H43" s="485"/>
      <c r="I43" s="485"/>
      <c r="J43" s="485"/>
      <c r="K43" s="485"/>
      <c r="L43" s="489"/>
      <c r="M43" s="490"/>
    </row>
    <row r="44" spans="2:13" ht="15" x14ac:dyDescent="0.15">
      <c r="B44" s="484" t="s">
        <v>242</v>
      </c>
      <c r="C44" s="488"/>
      <c r="D44" s="485"/>
      <c r="E44" s="485"/>
      <c r="F44" s="485"/>
      <c r="G44" s="485"/>
      <c r="H44" s="485"/>
      <c r="I44" s="485"/>
      <c r="J44" s="485"/>
      <c r="K44" s="485"/>
      <c r="L44" s="489"/>
      <c r="M44" s="490"/>
    </row>
    <row r="45" spans="2:13" ht="15" x14ac:dyDescent="0.15">
      <c r="B45" s="484" t="s">
        <v>243</v>
      </c>
      <c r="C45" s="488"/>
      <c r="D45" s="485" t="s">
        <v>251</v>
      </c>
      <c r="E45" s="485"/>
      <c r="F45" s="485"/>
      <c r="G45" s="485"/>
      <c r="H45" s="485"/>
      <c r="I45" s="485"/>
      <c r="J45" s="485"/>
      <c r="K45" s="485"/>
      <c r="L45" s="489"/>
      <c r="M45" s="490"/>
    </row>
    <row r="46" spans="2:13" ht="15" x14ac:dyDescent="0.15">
      <c r="B46" s="515" t="s">
        <v>222</v>
      </c>
      <c r="C46" s="516"/>
      <c r="D46" s="517" t="s">
        <v>244</v>
      </c>
      <c r="E46" s="493"/>
      <c r="F46" s="493"/>
      <c r="G46" s="493"/>
      <c r="H46" s="493"/>
      <c r="I46" s="493"/>
      <c r="J46" s="493"/>
      <c r="K46" s="493"/>
      <c r="L46" s="498"/>
      <c r="M46" s="499"/>
    </row>
    <row r="47" spans="2:13" ht="15.75" thickBot="1" x14ac:dyDescent="0.2">
      <c r="B47" s="500" t="s">
        <v>245</v>
      </c>
      <c r="C47" s="501"/>
      <c r="D47" s="502" t="s">
        <v>246</v>
      </c>
      <c r="E47" s="502"/>
      <c r="F47" s="502"/>
      <c r="G47" s="502"/>
      <c r="H47" s="502"/>
      <c r="I47" s="502"/>
      <c r="J47" s="502"/>
      <c r="K47" s="502"/>
      <c r="L47" s="503"/>
      <c r="M47" s="504"/>
    </row>
  </sheetData>
  <mergeCells count="3">
    <mergeCell ref="B3:C3"/>
    <mergeCell ref="D3:M3"/>
    <mergeCell ref="B4:C5"/>
  </mergeCells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3.5" x14ac:dyDescent="0.15"/>
  <cols>
    <col min="3" max="5" width="15.625" customWidth="1"/>
    <col min="6" max="6" width="15.5" customWidth="1"/>
    <col min="8" max="9" width="9.75" bestFit="1" customWidth="1"/>
    <col min="11" max="11" width="9.75" bestFit="1" customWidth="1"/>
    <col min="14" max="15" width="11.375" customWidth="1"/>
    <col min="17" max="17" width="12.75" bestFit="1" customWidth="1"/>
    <col min="18" max="20" width="11.625" bestFit="1" customWidth="1"/>
  </cols>
  <sheetData>
    <row r="1" spans="1:22" ht="10.5" customHeight="1" thickBot="1" x14ac:dyDescent="0.2"/>
    <row r="2" spans="1:22" ht="15" thickBot="1" x14ac:dyDescent="0.2">
      <c r="A2" s="690" t="s">
        <v>0</v>
      </c>
      <c r="B2" s="691"/>
      <c r="C2" s="119" t="s">
        <v>167</v>
      </c>
      <c r="D2" s="119" t="s">
        <v>103</v>
      </c>
      <c r="E2" s="119"/>
      <c r="F2" s="360"/>
      <c r="G2" s="687" t="s">
        <v>170</v>
      </c>
      <c r="H2" s="688"/>
      <c r="I2" s="688"/>
      <c r="J2" s="688"/>
      <c r="K2" s="688"/>
      <c r="L2" s="688"/>
      <c r="M2" s="689"/>
      <c r="P2" s="363" t="s">
        <v>111</v>
      </c>
      <c r="Q2" s="363" t="s">
        <v>104</v>
      </c>
      <c r="R2" s="363" t="s">
        <v>105</v>
      </c>
      <c r="S2" s="363" t="s">
        <v>106</v>
      </c>
      <c r="T2" s="363" t="s">
        <v>107</v>
      </c>
      <c r="U2" s="363" t="s">
        <v>108</v>
      </c>
      <c r="V2" s="363" t="s">
        <v>173</v>
      </c>
    </row>
    <row r="3" spans="1:22" ht="18.75" thickBot="1" x14ac:dyDescent="0.2">
      <c r="A3" s="692"/>
      <c r="B3" s="693"/>
      <c r="C3" s="120" t="s">
        <v>12</v>
      </c>
      <c r="D3" s="359" t="s">
        <v>12</v>
      </c>
      <c r="E3" s="359"/>
      <c r="F3" s="361"/>
      <c r="G3" s="4" t="s">
        <v>34</v>
      </c>
      <c r="H3" s="49" t="s">
        <v>35</v>
      </c>
      <c r="I3" s="49" t="s">
        <v>36</v>
      </c>
      <c r="J3" s="49" t="s">
        <v>37</v>
      </c>
      <c r="K3" s="49" t="s">
        <v>38</v>
      </c>
      <c r="L3" s="49" t="s">
        <v>94</v>
      </c>
      <c r="M3" s="78" t="s">
        <v>92</v>
      </c>
      <c r="P3" s="363"/>
      <c r="Q3" s="363"/>
      <c r="R3" s="363"/>
      <c r="S3" s="363"/>
      <c r="T3" s="363"/>
      <c r="U3" s="363"/>
      <c r="V3" s="363"/>
    </row>
    <row r="4" spans="1:22" ht="15" thickBot="1" x14ac:dyDescent="0.2">
      <c r="A4" s="50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4"/>
      <c r="P4" s="365" t="s">
        <v>174</v>
      </c>
      <c r="Q4" s="363">
        <v>0.71</v>
      </c>
      <c r="R4" s="363">
        <v>0.17</v>
      </c>
      <c r="S4" s="363">
        <v>0.03</v>
      </c>
      <c r="T4" s="363">
        <v>0.09</v>
      </c>
      <c r="U4" s="363">
        <v>0</v>
      </c>
      <c r="V4" s="363"/>
    </row>
    <row r="5" spans="1:22" ht="14.25" x14ac:dyDescent="0.15">
      <c r="A5" s="8" t="s">
        <v>23</v>
      </c>
      <c r="B5" s="9"/>
      <c r="C5" s="149">
        <f>45498725-C38-C6+T5</f>
        <v>37223225</v>
      </c>
      <c r="D5" s="149">
        <v>42240000</v>
      </c>
      <c r="E5" s="149"/>
      <c r="F5" s="149"/>
      <c r="G5" s="150"/>
      <c r="H5" s="151"/>
      <c r="I5" s="152"/>
      <c r="J5" s="151"/>
      <c r="K5" s="151"/>
      <c r="L5" s="153"/>
      <c r="M5" s="154"/>
      <c r="N5" s="2">
        <f t="shared" ref="N5:N10" si="0">SUM(H5:M5)</f>
        <v>0</v>
      </c>
      <c r="O5" s="2"/>
      <c r="P5" s="363"/>
      <c r="Q5" s="363"/>
      <c r="R5" s="363"/>
      <c r="S5" s="363"/>
      <c r="T5" s="363"/>
      <c r="U5" s="363"/>
      <c r="V5" s="363"/>
    </row>
    <row r="6" spans="1:22" ht="14.25" x14ac:dyDescent="0.15">
      <c r="A6" s="6" t="s">
        <v>93</v>
      </c>
      <c r="B6" s="7"/>
      <c r="C6" s="155">
        <v>5425500</v>
      </c>
      <c r="D6" s="156">
        <v>5560000</v>
      </c>
      <c r="E6" s="156"/>
      <c r="F6" s="156">
        <v>5789000</v>
      </c>
      <c r="G6" s="155"/>
      <c r="H6" s="157">
        <f>Q6</f>
        <v>4110190</v>
      </c>
      <c r="I6" s="157">
        <f>R6</f>
        <v>984130.00000000012</v>
      </c>
      <c r="J6" s="157">
        <f>S6</f>
        <v>173670</v>
      </c>
      <c r="K6" s="157">
        <f>T6</f>
        <v>521010</v>
      </c>
      <c r="L6" s="158"/>
      <c r="M6" s="157"/>
      <c r="N6" s="77">
        <f t="shared" si="0"/>
        <v>5789000</v>
      </c>
      <c r="O6" s="77"/>
      <c r="P6" s="363"/>
      <c r="Q6" s="364">
        <f>F6*Q4</f>
        <v>4110190</v>
      </c>
      <c r="R6" s="364">
        <f>F6*R4</f>
        <v>984130.00000000012</v>
      </c>
      <c r="S6" s="364">
        <f>F6*S4</f>
        <v>173670</v>
      </c>
      <c r="T6" s="364">
        <f>F6*T4</f>
        <v>521010</v>
      </c>
      <c r="U6" s="364">
        <f>M6/N6</f>
        <v>0</v>
      </c>
      <c r="V6" s="364">
        <f>SUM(Q6:U6)</f>
        <v>5789000</v>
      </c>
    </row>
    <row r="7" spans="1:22" ht="14.25" x14ac:dyDescent="0.15">
      <c r="A7" s="8" t="s">
        <v>23</v>
      </c>
      <c r="B7" s="7"/>
      <c r="C7" s="148">
        <v>43139000</v>
      </c>
      <c r="D7" s="142">
        <v>48300000</v>
      </c>
      <c r="E7" s="142"/>
      <c r="F7" s="142"/>
      <c r="G7" s="82"/>
      <c r="H7" s="83">
        <f>18969000+3426000</f>
        <v>22395000</v>
      </c>
      <c r="I7" s="83">
        <v>11039000</v>
      </c>
      <c r="J7" s="83"/>
      <c r="K7" s="83">
        <v>10234250</v>
      </c>
      <c r="L7" s="83"/>
      <c r="M7" s="83"/>
      <c r="N7" s="77">
        <f t="shared" si="0"/>
        <v>43668250</v>
      </c>
      <c r="O7" s="77"/>
    </row>
    <row r="8" spans="1:22" ht="14.25" x14ac:dyDescent="0.15">
      <c r="A8" s="6" t="s">
        <v>24</v>
      </c>
      <c r="B8" s="7"/>
      <c r="C8" s="82">
        <v>4200000</v>
      </c>
      <c r="D8" s="141">
        <v>4400000</v>
      </c>
      <c r="E8" s="141"/>
      <c r="F8" s="141"/>
      <c r="G8" s="80"/>
      <c r="H8" s="64">
        <f>SUM(H6:H7)</f>
        <v>26505190</v>
      </c>
      <c r="I8" s="64"/>
      <c r="J8" s="64"/>
      <c r="K8" s="64"/>
      <c r="L8" s="84"/>
      <c r="M8" s="64"/>
      <c r="N8" s="2">
        <f t="shared" si="0"/>
        <v>26505190</v>
      </c>
      <c r="O8" s="2"/>
    </row>
    <row r="9" spans="1:22" ht="14.25" x14ac:dyDescent="0.15">
      <c r="A9" s="6" t="s">
        <v>25</v>
      </c>
      <c r="B9" s="7"/>
      <c r="C9" s="82">
        <v>300000</v>
      </c>
      <c r="D9" s="82">
        <v>300000</v>
      </c>
      <c r="E9" s="82"/>
      <c r="F9" s="82"/>
      <c r="G9" s="80"/>
      <c r="H9" s="64"/>
      <c r="I9" s="64"/>
      <c r="J9" s="64"/>
      <c r="K9" s="64"/>
      <c r="L9" s="79"/>
      <c r="M9" s="64"/>
      <c r="N9" s="2">
        <f t="shared" si="0"/>
        <v>0</v>
      </c>
      <c r="O9" s="2"/>
    </row>
    <row r="10" spans="1:22" ht="14.25" x14ac:dyDescent="0.15">
      <c r="A10" s="6" t="s">
        <v>26</v>
      </c>
      <c r="B10" s="7"/>
      <c r="C10" s="82">
        <v>1392000</v>
      </c>
      <c r="D10" s="142">
        <v>1500000</v>
      </c>
      <c r="E10" s="142"/>
      <c r="F10" s="142"/>
      <c r="G10" s="80"/>
      <c r="H10" s="64"/>
      <c r="I10" s="64"/>
      <c r="J10" s="64"/>
      <c r="K10" s="64"/>
      <c r="L10" s="84"/>
      <c r="M10" s="64"/>
      <c r="N10" s="2">
        <f t="shared" si="0"/>
        <v>0</v>
      </c>
      <c r="O10" s="2"/>
    </row>
    <row r="11" spans="1:22" ht="14.25" x14ac:dyDescent="0.15">
      <c r="A11" s="74" t="s">
        <v>27</v>
      </c>
      <c r="B11" s="7"/>
      <c r="C11" s="82">
        <v>150000</v>
      </c>
      <c r="D11" s="82">
        <v>150000</v>
      </c>
      <c r="E11" s="82"/>
      <c r="F11" s="82"/>
      <c r="G11" s="80"/>
      <c r="H11" s="64"/>
      <c r="I11" s="64"/>
      <c r="J11" s="85"/>
      <c r="K11" s="80"/>
      <c r="L11" s="79"/>
      <c r="M11" s="64"/>
      <c r="N11">
        <v>150000</v>
      </c>
    </row>
    <row r="12" spans="1:22" ht="14.25" x14ac:dyDescent="0.15">
      <c r="A12" s="11" t="s">
        <v>49</v>
      </c>
      <c r="B12" s="7"/>
      <c r="C12" s="82">
        <v>2350000</v>
      </c>
      <c r="D12" s="143">
        <v>3100000</v>
      </c>
      <c r="E12" s="143"/>
      <c r="F12" s="143"/>
      <c r="G12" s="80"/>
      <c r="H12" s="80"/>
      <c r="I12" s="80"/>
      <c r="J12" s="85"/>
      <c r="K12" s="80"/>
      <c r="L12" s="64"/>
      <c r="M12" s="64"/>
      <c r="N12">
        <v>3100000</v>
      </c>
    </row>
    <row r="13" spans="1:22" ht="14.25" x14ac:dyDescent="0.15">
      <c r="A13" s="11" t="s">
        <v>48</v>
      </c>
      <c r="B13" s="7"/>
      <c r="C13" s="82">
        <v>255000</v>
      </c>
      <c r="D13" s="141">
        <v>300000</v>
      </c>
      <c r="E13" s="141"/>
      <c r="F13" s="141"/>
      <c r="G13" s="80"/>
      <c r="H13" s="80"/>
      <c r="I13" s="80"/>
      <c r="J13" s="85"/>
      <c r="K13" s="80"/>
      <c r="L13" s="64"/>
      <c r="M13" s="64"/>
      <c r="N13">
        <v>300000</v>
      </c>
    </row>
    <row r="14" spans="1:22" ht="14.25" x14ac:dyDescent="0.15">
      <c r="A14" s="6" t="s">
        <v>28</v>
      </c>
      <c r="B14" s="7"/>
      <c r="C14" s="82">
        <v>150000</v>
      </c>
      <c r="D14" s="82">
        <v>150000</v>
      </c>
      <c r="E14" s="82"/>
      <c r="F14" s="82"/>
      <c r="G14" s="80"/>
      <c r="H14" s="64"/>
      <c r="I14" s="64"/>
      <c r="J14" s="64"/>
      <c r="K14" s="64"/>
      <c r="L14" s="79"/>
      <c r="M14" s="64"/>
      <c r="N14" s="2">
        <f>SUM(H14:M14)</f>
        <v>0</v>
      </c>
      <c r="O14" s="2"/>
    </row>
    <row r="15" spans="1:22" ht="14.25" x14ac:dyDescent="0.15">
      <c r="A15" s="6" t="s">
        <v>29</v>
      </c>
      <c r="B15" s="7"/>
      <c r="C15" s="82"/>
      <c r="D15" s="82"/>
      <c r="E15" s="82"/>
      <c r="F15" s="82"/>
      <c r="G15" s="80"/>
      <c r="H15" s="80"/>
      <c r="I15" s="80"/>
      <c r="J15" s="85"/>
      <c r="K15" s="80"/>
      <c r="L15" s="80"/>
      <c r="M15" s="85"/>
    </row>
    <row r="16" spans="1:22" ht="14.25" x14ac:dyDescent="0.15">
      <c r="A16" s="6" t="s">
        <v>66</v>
      </c>
      <c r="B16" s="7"/>
      <c r="C16" s="82">
        <v>900000</v>
      </c>
      <c r="D16" s="82">
        <v>900000</v>
      </c>
      <c r="E16" s="82"/>
      <c r="F16" s="82"/>
      <c r="G16" s="80"/>
      <c r="H16" s="64"/>
      <c r="I16" s="64"/>
      <c r="J16" s="64"/>
      <c r="K16" s="64"/>
      <c r="L16" s="64"/>
      <c r="M16" s="64"/>
      <c r="N16" s="2">
        <f t="shared" ref="N16:N23" si="1">SUM(H16:M16)</f>
        <v>0</v>
      </c>
      <c r="O16" s="2"/>
    </row>
    <row r="17" spans="1:15" ht="14.25" x14ac:dyDescent="0.15">
      <c r="A17" s="6" t="s">
        <v>67</v>
      </c>
      <c r="B17" s="7"/>
      <c r="C17" s="82">
        <v>750000</v>
      </c>
      <c r="D17" s="141">
        <v>800000</v>
      </c>
      <c r="E17" s="141"/>
      <c r="F17" s="141"/>
      <c r="G17" s="80"/>
      <c r="H17" s="62"/>
      <c r="I17" s="62"/>
      <c r="J17" s="64"/>
      <c r="K17" s="64"/>
      <c r="L17" s="64"/>
      <c r="M17" s="64"/>
      <c r="N17" s="2">
        <f t="shared" si="1"/>
        <v>0</v>
      </c>
      <c r="O17" s="2"/>
    </row>
    <row r="18" spans="1:15" ht="14.25" x14ac:dyDescent="0.15">
      <c r="A18" s="6" t="s">
        <v>68</v>
      </c>
      <c r="B18" s="7"/>
      <c r="C18" s="82">
        <v>2600000</v>
      </c>
      <c r="D18" s="82">
        <v>2600000</v>
      </c>
      <c r="E18" s="82"/>
      <c r="F18" s="82"/>
      <c r="G18" s="80"/>
      <c r="H18" s="65"/>
      <c r="I18" s="64"/>
      <c r="J18" s="63"/>
      <c r="K18" s="64"/>
      <c r="L18" s="86"/>
      <c r="M18" s="86"/>
      <c r="N18" s="2">
        <f t="shared" si="1"/>
        <v>0</v>
      </c>
      <c r="O18" s="2"/>
    </row>
    <row r="19" spans="1:15" ht="14.25" x14ac:dyDescent="0.15">
      <c r="A19" s="75" t="s">
        <v>69</v>
      </c>
      <c r="B19" s="7"/>
      <c r="C19" s="82">
        <v>450000</v>
      </c>
      <c r="D19" s="82">
        <v>450000</v>
      </c>
      <c r="E19" s="82"/>
      <c r="F19" s="82"/>
      <c r="G19" s="80"/>
      <c r="H19" s="87"/>
      <c r="I19" s="64"/>
      <c r="J19" s="64"/>
      <c r="K19" s="86"/>
      <c r="L19" s="80"/>
      <c r="M19" s="86"/>
      <c r="N19" s="2">
        <f t="shared" si="1"/>
        <v>0</v>
      </c>
      <c r="O19" s="2"/>
    </row>
    <row r="20" spans="1:15" ht="14.25" x14ac:dyDescent="0.15">
      <c r="A20" s="6" t="s">
        <v>70</v>
      </c>
      <c r="B20" s="7"/>
      <c r="C20" s="82">
        <v>1500000</v>
      </c>
      <c r="D20" s="141">
        <v>1600000</v>
      </c>
      <c r="E20" s="141"/>
      <c r="F20" s="141"/>
      <c r="G20" s="80"/>
      <c r="H20" s="64"/>
      <c r="I20" s="64"/>
      <c r="J20" s="64"/>
      <c r="K20" s="64"/>
      <c r="L20" s="64"/>
      <c r="M20" s="64"/>
      <c r="N20" s="2">
        <f t="shared" si="1"/>
        <v>0</v>
      </c>
      <c r="O20" s="2"/>
    </row>
    <row r="21" spans="1:15" ht="14.25" x14ac:dyDescent="0.15">
      <c r="A21" s="6" t="s">
        <v>71</v>
      </c>
      <c r="B21" s="7"/>
      <c r="C21" s="82">
        <v>600000</v>
      </c>
      <c r="D21" s="82">
        <v>500000</v>
      </c>
      <c r="E21" s="82"/>
      <c r="F21" s="82"/>
      <c r="G21" s="80"/>
      <c r="H21" s="64"/>
      <c r="I21" s="64"/>
      <c r="J21" s="64"/>
      <c r="K21" s="80"/>
      <c r="L21" s="80"/>
      <c r="M21" s="64"/>
      <c r="N21" s="2">
        <f t="shared" si="1"/>
        <v>0</v>
      </c>
      <c r="O21" s="2"/>
    </row>
    <row r="22" spans="1:15" ht="14.25" x14ac:dyDescent="0.15">
      <c r="A22" s="51" t="s">
        <v>72</v>
      </c>
      <c r="B22" s="52"/>
      <c r="C22" s="82">
        <v>350000</v>
      </c>
      <c r="D22" s="141">
        <v>500000</v>
      </c>
      <c r="E22" s="141"/>
      <c r="F22" s="141"/>
      <c r="G22" s="80"/>
      <c r="H22" s="64"/>
      <c r="I22" s="80"/>
      <c r="J22" s="85"/>
      <c r="K22" s="80"/>
      <c r="L22" s="64"/>
      <c r="M22" s="64"/>
      <c r="N22" s="2">
        <f t="shared" si="1"/>
        <v>0</v>
      </c>
      <c r="O22" s="2"/>
    </row>
    <row r="23" spans="1:15" ht="14.25" x14ac:dyDescent="0.15">
      <c r="A23" s="6" t="s">
        <v>73</v>
      </c>
      <c r="B23" s="7"/>
      <c r="C23" s="82">
        <v>100000</v>
      </c>
      <c r="D23" s="82">
        <v>100000</v>
      </c>
      <c r="E23" s="82"/>
      <c r="F23" s="82"/>
      <c r="G23" s="80"/>
      <c r="H23" s="64"/>
      <c r="I23" s="64"/>
      <c r="J23" s="64"/>
      <c r="K23" s="79"/>
      <c r="L23" s="80"/>
      <c r="M23" s="64"/>
      <c r="N23" s="2">
        <f t="shared" si="1"/>
        <v>0</v>
      </c>
      <c r="O23" s="2"/>
    </row>
    <row r="24" spans="1:15" ht="14.25" x14ac:dyDescent="0.15">
      <c r="A24" s="6" t="s">
        <v>115</v>
      </c>
      <c r="B24" s="7"/>
      <c r="C24" s="82">
        <v>0</v>
      </c>
      <c r="D24" s="141">
        <v>400000</v>
      </c>
      <c r="E24" s="141"/>
      <c r="F24" s="141"/>
      <c r="G24" s="80"/>
      <c r="H24" s="62"/>
      <c r="I24" s="64"/>
      <c r="J24" s="64"/>
      <c r="K24" s="79"/>
      <c r="L24" s="80"/>
      <c r="M24" s="64"/>
      <c r="N24" s="2">
        <v>400000</v>
      </c>
      <c r="O24" s="2"/>
    </row>
    <row r="25" spans="1:15" ht="14.25" x14ac:dyDescent="0.15">
      <c r="A25" s="6" t="s">
        <v>30</v>
      </c>
      <c r="B25" s="7"/>
      <c r="C25" s="82"/>
      <c r="D25" s="82"/>
      <c r="E25" s="82"/>
      <c r="F25" s="82"/>
      <c r="G25" s="80"/>
      <c r="H25" s="80"/>
      <c r="I25" s="80"/>
      <c r="J25" s="85"/>
      <c r="K25" s="80"/>
      <c r="L25" s="80"/>
      <c r="M25" s="85"/>
    </row>
    <row r="26" spans="1:15" ht="14.25" x14ac:dyDescent="0.15">
      <c r="A26" s="11" t="s">
        <v>74</v>
      </c>
      <c r="B26" s="7"/>
      <c r="C26" s="82">
        <v>420000</v>
      </c>
      <c r="D26" s="82">
        <v>420000</v>
      </c>
      <c r="E26" s="82"/>
      <c r="F26" s="82"/>
      <c r="G26" s="80"/>
      <c r="H26" s="64"/>
      <c r="I26" s="64"/>
      <c r="J26" s="64"/>
      <c r="K26" s="64"/>
      <c r="L26" s="79"/>
      <c r="M26" s="64"/>
      <c r="N26" s="2">
        <f>SUM(H26:M26)</f>
        <v>0</v>
      </c>
      <c r="O26" s="2"/>
    </row>
    <row r="27" spans="1:15" ht="14.25" x14ac:dyDescent="0.15">
      <c r="A27" s="6" t="s">
        <v>75</v>
      </c>
      <c r="B27" s="7"/>
      <c r="C27" s="82">
        <v>100000</v>
      </c>
      <c r="D27" s="82">
        <v>100000</v>
      </c>
      <c r="E27" s="82"/>
      <c r="F27" s="82"/>
      <c r="G27" s="80"/>
      <c r="H27" s="64"/>
      <c r="I27" s="64"/>
      <c r="J27" s="64"/>
      <c r="K27" s="64"/>
      <c r="L27" s="79"/>
      <c r="M27" s="64"/>
      <c r="N27" s="2">
        <f>SUM(H27:M27)</f>
        <v>0</v>
      </c>
      <c r="O27" s="2"/>
    </row>
    <row r="28" spans="1:15" ht="14.25" x14ac:dyDescent="0.15">
      <c r="A28" s="6" t="s">
        <v>76</v>
      </c>
      <c r="B28" s="7"/>
      <c r="C28" s="82">
        <v>45000</v>
      </c>
      <c r="D28" s="82">
        <v>45000</v>
      </c>
      <c r="E28" s="82"/>
      <c r="F28" s="82"/>
      <c r="G28" s="80"/>
      <c r="H28" s="64"/>
      <c r="I28" s="64"/>
      <c r="J28" s="64"/>
      <c r="K28" s="79"/>
      <c r="L28" s="80"/>
      <c r="M28" s="64"/>
      <c r="N28" s="2">
        <f>SUM(H28:M28)</f>
        <v>0</v>
      </c>
      <c r="O28" s="2"/>
    </row>
    <row r="29" spans="1:15" ht="14.25" x14ac:dyDescent="0.15">
      <c r="A29" s="6" t="s">
        <v>77</v>
      </c>
      <c r="B29" s="7"/>
      <c r="C29" s="82">
        <v>980000</v>
      </c>
      <c r="D29" s="141">
        <v>1100000</v>
      </c>
      <c r="E29" s="141"/>
      <c r="F29" s="141"/>
      <c r="G29" s="80"/>
      <c r="H29" s="62"/>
      <c r="I29" s="62"/>
      <c r="J29" s="85"/>
      <c r="K29" s="64"/>
      <c r="L29" s="79"/>
      <c r="M29" s="64"/>
      <c r="N29" s="2">
        <f>SUM(H29:M29)</f>
        <v>0</v>
      </c>
      <c r="O29" s="2"/>
    </row>
    <row r="30" spans="1:15" ht="14.25" x14ac:dyDescent="0.15">
      <c r="A30" s="6" t="s">
        <v>39</v>
      </c>
      <c r="B30" s="7"/>
      <c r="C30" s="82"/>
      <c r="D30" s="82"/>
      <c r="E30" s="82"/>
      <c r="F30" s="82"/>
      <c r="G30" s="80"/>
      <c r="H30" s="80"/>
      <c r="I30" s="80"/>
      <c r="J30" s="85"/>
      <c r="K30" s="80"/>
      <c r="L30" s="80"/>
      <c r="M30" s="85"/>
    </row>
    <row r="31" spans="1:15" ht="14.25" x14ac:dyDescent="0.15">
      <c r="A31" s="53" t="s">
        <v>40</v>
      </c>
      <c r="B31" s="7"/>
      <c r="C31" s="82">
        <v>1300000</v>
      </c>
      <c r="D31" s="141">
        <v>1390000</v>
      </c>
      <c r="E31" s="141"/>
      <c r="F31" s="141"/>
      <c r="G31" s="80"/>
      <c r="H31" s="62"/>
      <c r="I31" s="64"/>
      <c r="J31" s="64"/>
      <c r="K31" s="64"/>
      <c r="L31" s="64"/>
      <c r="M31" s="64"/>
      <c r="N31" s="2">
        <f>SUM(H31:M31)</f>
        <v>0</v>
      </c>
      <c r="O31" s="2"/>
    </row>
    <row r="32" spans="1:15" ht="14.25" x14ac:dyDescent="0.15">
      <c r="A32" s="6" t="s">
        <v>41</v>
      </c>
      <c r="B32" s="7"/>
      <c r="C32" s="82">
        <v>450000</v>
      </c>
      <c r="D32" s="82">
        <v>450000</v>
      </c>
      <c r="E32" s="82"/>
      <c r="F32" s="82"/>
      <c r="G32" s="80"/>
      <c r="H32" s="64"/>
      <c r="I32" s="64"/>
      <c r="J32" s="64"/>
      <c r="K32" s="64"/>
      <c r="L32" s="64"/>
      <c r="M32" s="64"/>
      <c r="N32" s="2">
        <f>SUM(H32:M32)</f>
        <v>0</v>
      </c>
      <c r="O32" s="2"/>
    </row>
    <row r="33" spans="1:15" ht="14.25" x14ac:dyDescent="0.15">
      <c r="A33" s="6" t="s">
        <v>42</v>
      </c>
      <c r="B33" s="7"/>
      <c r="C33" s="82"/>
      <c r="D33" s="82"/>
      <c r="E33" s="82"/>
      <c r="F33" s="82"/>
      <c r="G33" s="80"/>
      <c r="H33" s="80"/>
      <c r="I33" s="64"/>
      <c r="J33" s="85"/>
      <c r="K33" s="80"/>
      <c r="L33" s="80"/>
      <c r="M33" s="64"/>
    </row>
    <row r="34" spans="1:15" ht="14.25" x14ac:dyDescent="0.15">
      <c r="A34" s="6" t="s">
        <v>43</v>
      </c>
      <c r="B34" s="7"/>
      <c r="C34" s="82">
        <v>200000</v>
      </c>
      <c r="D34" s="82">
        <v>200000</v>
      </c>
      <c r="E34" s="82"/>
      <c r="F34" s="82"/>
      <c r="G34" s="80"/>
      <c r="H34" s="64"/>
      <c r="I34" s="64"/>
      <c r="J34" s="64"/>
      <c r="K34" s="64"/>
      <c r="L34" s="79"/>
      <c r="M34" s="64"/>
      <c r="N34" s="2">
        <f>SUM(H34:M34)</f>
        <v>0</v>
      </c>
      <c r="O34" s="2"/>
    </row>
    <row r="35" spans="1:15" ht="14.25" x14ac:dyDescent="0.15">
      <c r="A35" s="6" t="s">
        <v>47</v>
      </c>
      <c r="B35" s="7"/>
      <c r="C35" s="82">
        <v>360000</v>
      </c>
      <c r="D35" s="141">
        <v>500000</v>
      </c>
      <c r="E35" s="141"/>
      <c r="F35" s="141"/>
      <c r="G35" s="80"/>
      <c r="H35" s="62"/>
      <c r="I35" s="62"/>
      <c r="J35" s="64"/>
      <c r="K35" s="64"/>
      <c r="L35" s="79"/>
      <c r="M35" s="64"/>
      <c r="N35" s="2">
        <f>SUM(H35:M35)</f>
        <v>0</v>
      </c>
      <c r="O35" s="2"/>
    </row>
    <row r="36" spans="1:15" ht="15" thickBot="1" x14ac:dyDescent="0.2">
      <c r="A36" s="696" t="s">
        <v>78</v>
      </c>
      <c r="B36" s="697"/>
      <c r="C36" s="134">
        <f>SUM(C7:C35)</f>
        <v>63041000</v>
      </c>
      <c r="D36" s="134">
        <f>SUM(D7:D35)</f>
        <v>70255000</v>
      </c>
      <c r="E36" s="134"/>
      <c r="F36" s="134"/>
      <c r="G36" s="88"/>
      <c r="H36" s="89"/>
      <c r="I36" s="90"/>
      <c r="J36" s="89"/>
      <c r="K36" s="89"/>
      <c r="L36" s="90"/>
      <c r="M36" s="90"/>
      <c r="N36" s="2">
        <f>SUM(H36:M36)</f>
        <v>0</v>
      </c>
      <c r="O36" s="2"/>
    </row>
    <row r="37" spans="1:15" ht="15" thickBot="1" x14ac:dyDescent="0.2">
      <c r="A37" s="13" t="s">
        <v>31</v>
      </c>
      <c r="B37" s="37"/>
      <c r="C37" s="135"/>
      <c r="D37" s="135"/>
      <c r="E37" s="135"/>
      <c r="F37" s="135"/>
      <c r="G37" s="81"/>
      <c r="H37" s="81"/>
      <c r="I37" s="91"/>
      <c r="J37" s="81"/>
      <c r="K37" s="81"/>
      <c r="L37" s="81"/>
      <c r="M37" s="92"/>
    </row>
    <row r="38" spans="1:15" ht="14.25" x14ac:dyDescent="0.15">
      <c r="A38" s="8" t="s">
        <v>45</v>
      </c>
      <c r="B38" s="9"/>
      <c r="C38" s="136">
        <v>2850000</v>
      </c>
      <c r="D38" s="136">
        <v>2975500</v>
      </c>
      <c r="F38" s="136">
        <v>3259000</v>
      </c>
      <c r="G38" s="164">
        <v>3259000</v>
      </c>
      <c r="H38" s="93"/>
      <c r="I38" s="94"/>
      <c r="J38" s="93"/>
      <c r="K38" s="93"/>
      <c r="L38" s="93"/>
      <c r="M38" s="93"/>
    </row>
    <row r="39" spans="1:15" ht="14.25" x14ac:dyDescent="0.15">
      <c r="A39" s="6" t="s">
        <v>46</v>
      </c>
      <c r="B39" s="7"/>
      <c r="C39" s="82"/>
      <c r="D39" s="82">
        <v>0</v>
      </c>
      <c r="E39" s="82"/>
      <c r="F39" s="82"/>
      <c r="G39" s="64"/>
      <c r="H39" s="80"/>
      <c r="I39" s="80"/>
      <c r="J39" s="80"/>
      <c r="K39" s="80"/>
      <c r="L39" s="80"/>
      <c r="M39" s="80"/>
    </row>
    <row r="40" spans="1:15" ht="14.25" x14ac:dyDescent="0.15">
      <c r="A40" s="54" t="s">
        <v>24</v>
      </c>
      <c r="B40" s="7"/>
      <c r="C40" s="82">
        <v>250000</v>
      </c>
      <c r="D40" s="82">
        <v>410000</v>
      </c>
      <c r="E40" s="82"/>
      <c r="F40" s="82"/>
      <c r="G40" s="62"/>
      <c r="H40" s="80"/>
      <c r="I40" s="80"/>
      <c r="J40" s="80"/>
      <c r="K40" s="80"/>
      <c r="L40" s="80"/>
      <c r="M40" s="80"/>
    </row>
    <row r="41" spans="1:15" ht="14.25" x14ac:dyDescent="0.15">
      <c r="A41" s="6" t="s">
        <v>25</v>
      </c>
      <c r="B41" s="7"/>
      <c r="C41" s="82">
        <v>10000</v>
      </c>
      <c r="D41" s="82">
        <v>10000</v>
      </c>
      <c r="E41" s="82"/>
      <c r="F41" s="82"/>
      <c r="G41" s="64"/>
      <c r="H41" s="80"/>
      <c r="I41" s="80"/>
      <c r="J41" s="80"/>
      <c r="K41" s="80"/>
      <c r="L41" s="80"/>
      <c r="M41" s="80"/>
    </row>
    <row r="42" spans="1:15" ht="14.25" x14ac:dyDescent="0.15">
      <c r="A42" s="11" t="s">
        <v>26</v>
      </c>
      <c r="B42" s="7"/>
      <c r="C42" s="82">
        <v>100000</v>
      </c>
      <c r="D42" s="82">
        <v>100000</v>
      </c>
      <c r="E42" s="82"/>
      <c r="F42" s="82"/>
      <c r="G42" s="64"/>
      <c r="H42" s="80"/>
      <c r="I42" s="80"/>
      <c r="J42" s="80"/>
      <c r="K42" s="80"/>
      <c r="L42" s="80"/>
      <c r="M42" s="80"/>
    </row>
    <row r="43" spans="1:15" ht="14.25" x14ac:dyDescent="0.15">
      <c r="A43" s="6" t="s">
        <v>27</v>
      </c>
      <c r="B43" s="7"/>
      <c r="C43" s="82">
        <v>0</v>
      </c>
      <c r="D43" s="82">
        <v>0</v>
      </c>
      <c r="E43" s="82"/>
      <c r="F43" s="82"/>
      <c r="G43" s="64"/>
      <c r="H43" s="80"/>
      <c r="I43" s="80"/>
      <c r="J43" s="80"/>
      <c r="K43" s="80"/>
      <c r="L43" s="80"/>
      <c r="M43" s="80"/>
    </row>
    <row r="44" spans="1:15" ht="14.25" x14ac:dyDescent="0.15">
      <c r="A44" s="6" t="s">
        <v>39</v>
      </c>
      <c r="B44" s="7"/>
      <c r="C44" s="82">
        <v>639000</v>
      </c>
      <c r="D44" s="82">
        <v>639000</v>
      </c>
      <c r="E44" s="82"/>
      <c r="F44" s="82"/>
      <c r="G44" s="64"/>
      <c r="H44" s="80"/>
      <c r="I44" s="80"/>
      <c r="J44" s="80"/>
      <c r="K44" s="80"/>
      <c r="L44" s="80"/>
      <c r="M44" s="80"/>
    </row>
    <row r="45" spans="1:15" ht="14.25" x14ac:dyDescent="0.15">
      <c r="A45" s="51" t="s">
        <v>79</v>
      </c>
      <c r="B45" s="7"/>
      <c r="C45" s="82">
        <v>5000</v>
      </c>
      <c r="D45" s="82">
        <v>5000</v>
      </c>
      <c r="E45" s="82"/>
      <c r="F45" s="82"/>
      <c r="G45" s="64"/>
      <c r="H45" s="80"/>
      <c r="I45" s="80"/>
      <c r="J45" s="80"/>
      <c r="K45" s="80"/>
      <c r="L45" s="80"/>
      <c r="M45" s="80"/>
    </row>
    <row r="46" spans="1:15" ht="14.25" x14ac:dyDescent="0.15">
      <c r="A46" s="6" t="s">
        <v>80</v>
      </c>
      <c r="B46" s="7"/>
      <c r="C46" s="82">
        <v>30000</v>
      </c>
      <c r="D46" s="82">
        <v>30000</v>
      </c>
      <c r="E46" s="82"/>
      <c r="F46" s="82"/>
      <c r="G46" s="64"/>
      <c r="H46" s="80"/>
      <c r="I46" s="80"/>
      <c r="J46" s="80"/>
      <c r="K46" s="80"/>
      <c r="L46" s="80"/>
      <c r="M46" s="80"/>
    </row>
    <row r="47" spans="1:15" ht="14.25" x14ac:dyDescent="0.15">
      <c r="A47" s="6" t="s">
        <v>44</v>
      </c>
      <c r="B47" s="7"/>
      <c r="C47" s="82">
        <v>71000</v>
      </c>
      <c r="D47" s="82">
        <v>71000</v>
      </c>
      <c r="E47" s="82"/>
      <c r="F47" s="82"/>
      <c r="G47" s="64"/>
      <c r="H47" s="80"/>
      <c r="I47" s="80"/>
      <c r="J47" s="80"/>
      <c r="K47" s="80"/>
      <c r="L47" s="80"/>
      <c r="M47" s="80"/>
    </row>
    <row r="48" spans="1:15" ht="14.25" x14ac:dyDescent="0.15">
      <c r="A48" s="11" t="s">
        <v>81</v>
      </c>
      <c r="B48" s="7"/>
      <c r="C48" s="82">
        <v>5000</v>
      </c>
      <c r="D48" s="82">
        <v>5000</v>
      </c>
      <c r="E48" s="82"/>
      <c r="F48" s="82"/>
      <c r="G48" s="64"/>
      <c r="H48" s="80"/>
      <c r="I48" s="80"/>
      <c r="J48" s="80"/>
      <c r="K48" s="80"/>
      <c r="L48" s="80"/>
      <c r="M48" s="80"/>
    </row>
    <row r="49" spans="1:13" ht="14.25" x14ac:dyDescent="0.15">
      <c r="A49" s="11" t="s">
        <v>82</v>
      </c>
      <c r="B49" s="7"/>
      <c r="C49" s="82">
        <v>5000</v>
      </c>
      <c r="D49" s="82">
        <v>40000</v>
      </c>
      <c r="E49" s="82"/>
      <c r="F49" s="82"/>
      <c r="G49" s="62"/>
      <c r="H49" s="80"/>
      <c r="I49" s="80"/>
      <c r="J49" s="80"/>
      <c r="K49" s="80"/>
      <c r="L49" s="80"/>
      <c r="M49" s="80"/>
    </row>
    <row r="50" spans="1:13" ht="14.25" x14ac:dyDescent="0.15">
      <c r="A50" s="53" t="s">
        <v>40</v>
      </c>
      <c r="B50" s="7"/>
      <c r="C50" s="82">
        <v>6000</v>
      </c>
      <c r="D50" s="82">
        <v>10000</v>
      </c>
      <c r="E50" s="82"/>
      <c r="F50" s="82"/>
      <c r="G50" s="62"/>
      <c r="H50" s="80"/>
      <c r="I50" s="80"/>
      <c r="J50" s="80"/>
      <c r="K50" s="80"/>
      <c r="L50" s="80"/>
      <c r="M50" s="80"/>
    </row>
    <row r="51" spans="1:13" ht="14.25" x14ac:dyDescent="0.15">
      <c r="A51" s="11" t="s">
        <v>83</v>
      </c>
      <c r="B51" s="7"/>
      <c r="C51" s="82">
        <v>5000</v>
      </c>
      <c r="D51" s="82">
        <v>5000</v>
      </c>
      <c r="E51" s="82"/>
      <c r="F51" s="82"/>
      <c r="G51" s="64"/>
      <c r="H51" s="80"/>
      <c r="I51" s="80"/>
      <c r="J51" s="80"/>
      <c r="K51" s="80"/>
      <c r="L51" s="80"/>
      <c r="M51" s="80"/>
    </row>
    <row r="52" spans="1:13" ht="15" thickBot="1" x14ac:dyDescent="0.2">
      <c r="A52" s="41" t="s">
        <v>84</v>
      </c>
      <c r="B52" s="10"/>
      <c r="C52" s="137">
        <f>SUM(C38:C51)</f>
        <v>3976000</v>
      </c>
      <c r="D52" s="137">
        <f>SUM(D38:D51)</f>
        <v>4300500</v>
      </c>
      <c r="E52" s="137"/>
      <c r="F52" s="137"/>
      <c r="G52" s="95"/>
      <c r="H52" s="88"/>
      <c r="I52" s="88"/>
      <c r="J52" s="88"/>
      <c r="K52" s="88"/>
      <c r="L52" s="88"/>
      <c r="M52" s="88"/>
    </row>
    <row r="53" spans="1:13" ht="15.75" thickTop="1" thickBot="1" x14ac:dyDescent="0.2">
      <c r="A53" s="55" t="s">
        <v>85</v>
      </c>
      <c r="B53" s="42"/>
      <c r="C53" s="138">
        <f>C36+C52</f>
        <v>67017000</v>
      </c>
      <c r="D53" s="138">
        <f>D36+D52</f>
        <v>74555500</v>
      </c>
      <c r="E53" s="138"/>
      <c r="F53" s="138"/>
      <c r="G53" s="95"/>
      <c r="H53" s="96"/>
      <c r="I53" s="96"/>
      <c r="J53" s="96"/>
      <c r="K53" s="96"/>
      <c r="L53" s="96"/>
      <c r="M53" s="96"/>
    </row>
    <row r="54" spans="1:13" ht="15" thickBot="1" x14ac:dyDescent="0.2">
      <c r="A54" s="44" t="s">
        <v>32</v>
      </c>
      <c r="B54" s="37"/>
      <c r="C54" s="135"/>
      <c r="D54" s="135"/>
      <c r="E54" s="135"/>
      <c r="F54" s="135"/>
      <c r="G54" s="81"/>
      <c r="H54" s="81"/>
      <c r="I54" s="81"/>
      <c r="J54" s="81"/>
      <c r="K54" s="81"/>
      <c r="L54" s="92"/>
      <c r="M54" s="97"/>
    </row>
    <row r="55" spans="1:13" ht="14.25" x14ac:dyDescent="0.15">
      <c r="A55" s="45" t="s">
        <v>86</v>
      </c>
      <c r="B55" s="5"/>
      <c r="C55" s="139">
        <v>2052000</v>
      </c>
      <c r="D55" s="139">
        <v>2052000</v>
      </c>
      <c r="E55" s="139"/>
      <c r="F55" s="139"/>
      <c r="G55" s="98"/>
      <c r="H55" s="99"/>
      <c r="I55" s="99"/>
      <c r="J55" s="99"/>
      <c r="K55" s="99"/>
      <c r="L55" s="93"/>
      <c r="M55" s="93"/>
    </row>
    <row r="56" spans="1:13" ht="15" thickBot="1" x14ac:dyDescent="0.2">
      <c r="A56" s="56" t="s">
        <v>88</v>
      </c>
      <c r="B56" s="57" t="s">
        <v>33</v>
      </c>
      <c r="C56" s="134">
        <v>1138944</v>
      </c>
      <c r="D56" s="134">
        <v>3000000</v>
      </c>
      <c r="E56" s="134"/>
      <c r="F56" s="134"/>
      <c r="G56" s="89"/>
      <c r="H56" s="88"/>
      <c r="I56" s="89"/>
      <c r="J56" s="88"/>
      <c r="K56" s="88"/>
      <c r="L56" s="88"/>
      <c r="M56" s="88"/>
    </row>
    <row r="57" spans="1:13" ht="15.75" thickTop="1" thickBot="1" x14ac:dyDescent="0.2">
      <c r="A57" s="47" t="s">
        <v>87</v>
      </c>
      <c r="B57" s="42"/>
      <c r="C57" s="140">
        <f>C53+C55+C56</f>
        <v>70207944</v>
      </c>
      <c r="D57" s="140">
        <f>D53+D55+D56</f>
        <v>79607500</v>
      </c>
      <c r="E57" s="140"/>
      <c r="F57" s="140"/>
      <c r="G57" s="100"/>
      <c r="H57" s="100">
        <f>H36</f>
        <v>0</v>
      </c>
      <c r="I57" s="100">
        <f>I36</f>
        <v>0</v>
      </c>
      <c r="J57" s="100">
        <f>J36</f>
        <v>0</v>
      </c>
      <c r="K57" s="100">
        <f>K36</f>
        <v>0</v>
      </c>
      <c r="L57" s="100">
        <v>3214000</v>
      </c>
      <c r="M57" s="101">
        <f>M36</f>
        <v>0</v>
      </c>
    </row>
  </sheetData>
  <mergeCells count="3">
    <mergeCell ref="A2:B3"/>
    <mergeCell ref="A36:B36"/>
    <mergeCell ref="G2:M2"/>
  </mergeCells>
  <phoneticPr fontId="1"/>
  <pageMargins left="0.25" right="0.25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E49"/>
  <sheetViews>
    <sheetView topLeftCell="A16" workbookViewId="0">
      <selection activeCell="E46" sqref="E46"/>
    </sheetView>
  </sheetViews>
  <sheetFormatPr defaultRowHeight="13.5" x14ac:dyDescent="0.15"/>
  <cols>
    <col min="1" max="1" width="3.375" customWidth="1"/>
    <col min="3" max="3" width="6.875" customWidth="1"/>
    <col min="4" max="4" width="14" customWidth="1"/>
    <col min="5" max="5" width="74.25" customWidth="1"/>
  </cols>
  <sheetData>
    <row r="1" spans="2:5" ht="23.25" customHeight="1" x14ac:dyDescent="0.15">
      <c r="B1" s="709" t="s">
        <v>260</v>
      </c>
      <c r="C1" s="709"/>
      <c r="D1" s="709"/>
      <c r="E1" s="709"/>
    </row>
    <row r="2" spans="2:5" ht="15" thickBot="1" x14ac:dyDescent="0.2">
      <c r="E2" s="58"/>
    </row>
    <row r="3" spans="2:5" ht="14.25" customHeight="1" x14ac:dyDescent="0.15">
      <c r="B3" s="657" t="s">
        <v>0</v>
      </c>
      <c r="C3" s="658"/>
      <c r="D3" s="710" t="s">
        <v>261</v>
      </c>
      <c r="E3" s="658" t="s">
        <v>262</v>
      </c>
    </row>
    <row r="4" spans="2:5" ht="14.25" thickBot="1" x14ac:dyDescent="0.2">
      <c r="B4" s="659"/>
      <c r="C4" s="660"/>
      <c r="D4" s="711"/>
      <c r="E4" s="660"/>
    </row>
    <row r="5" spans="2:5" ht="19.5" customHeight="1" thickBot="1" x14ac:dyDescent="0.2">
      <c r="B5" s="15" t="s">
        <v>1</v>
      </c>
      <c r="C5" s="16"/>
      <c r="D5" s="248"/>
      <c r="E5" s="59"/>
    </row>
    <row r="6" spans="2:5" ht="19.5" customHeight="1" x14ac:dyDescent="0.15">
      <c r="B6" s="21" t="s">
        <v>2</v>
      </c>
      <c r="C6" s="22"/>
      <c r="D6" s="176"/>
      <c r="E6" s="171"/>
    </row>
    <row r="7" spans="2:5" ht="19.5" customHeight="1" x14ac:dyDescent="0.15">
      <c r="B7" s="366" t="s">
        <v>124</v>
      </c>
      <c r="C7" s="24"/>
      <c r="D7" s="177">
        <v>41000</v>
      </c>
      <c r="E7" s="111" t="s">
        <v>269</v>
      </c>
    </row>
    <row r="8" spans="2:5" ht="19.5" customHeight="1" x14ac:dyDescent="0.15">
      <c r="B8" s="366" t="s">
        <v>3</v>
      </c>
      <c r="C8" s="24"/>
      <c r="D8" s="177">
        <v>0</v>
      </c>
      <c r="E8" s="111" t="s">
        <v>126</v>
      </c>
    </row>
    <row r="9" spans="2:5" ht="19.5" customHeight="1" thickBot="1" x14ac:dyDescent="0.2">
      <c r="B9" s="25" t="s">
        <v>51</v>
      </c>
      <c r="C9" s="26"/>
      <c r="D9" s="178">
        <f>SUM(D7:D8)</f>
        <v>41000</v>
      </c>
      <c r="E9" s="555"/>
    </row>
    <row r="10" spans="2:5" ht="19.5" customHeight="1" x14ac:dyDescent="0.15">
      <c r="B10" s="21" t="s">
        <v>4</v>
      </c>
      <c r="C10" s="22"/>
      <c r="D10" s="109"/>
      <c r="E10" s="171" t="s">
        <v>95</v>
      </c>
    </row>
    <row r="11" spans="2:5" ht="19.5" customHeight="1" x14ac:dyDescent="0.15">
      <c r="B11" s="669" t="s">
        <v>65</v>
      </c>
      <c r="C11" s="716"/>
      <c r="D11" s="718">
        <v>44000000</v>
      </c>
      <c r="E11" s="252" t="s">
        <v>275</v>
      </c>
    </row>
    <row r="12" spans="2:5" ht="19.5" customHeight="1" x14ac:dyDescent="0.15">
      <c r="B12" s="670"/>
      <c r="C12" s="717"/>
      <c r="D12" s="719"/>
      <c r="E12" s="252" t="s">
        <v>276</v>
      </c>
    </row>
    <row r="13" spans="2:5" ht="19.5" customHeight="1" x14ac:dyDescent="0.15">
      <c r="B13" s="712" t="s">
        <v>64</v>
      </c>
      <c r="C13" s="713"/>
      <c r="D13" s="671">
        <v>18500000</v>
      </c>
      <c r="E13" s="252" t="s">
        <v>277</v>
      </c>
    </row>
    <row r="14" spans="2:5" ht="19.5" customHeight="1" x14ac:dyDescent="0.15">
      <c r="B14" s="714"/>
      <c r="C14" s="715"/>
      <c r="D14" s="672"/>
      <c r="E14" s="252" t="s">
        <v>266</v>
      </c>
    </row>
    <row r="15" spans="2:5" ht="19.5" customHeight="1" x14ac:dyDescent="0.15">
      <c r="B15" s="661" t="s">
        <v>63</v>
      </c>
      <c r="C15" s="662"/>
      <c r="D15" s="671">
        <v>9000000</v>
      </c>
      <c r="E15" s="252" t="s">
        <v>267</v>
      </c>
    </row>
    <row r="16" spans="2:5" ht="19.5" customHeight="1" x14ac:dyDescent="0.15">
      <c r="B16" s="663"/>
      <c r="C16" s="664"/>
      <c r="D16" s="672"/>
      <c r="E16" s="252" t="s">
        <v>278</v>
      </c>
    </row>
    <row r="17" spans="2:5" ht="19.5" customHeight="1" x14ac:dyDescent="0.15">
      <c r="B17" s="27" t="s">
        <v>5</v>
      </c>
      <c r="C17" s="28"/>
      <c r="D17" s="179">
        <v>2300000</v>
      </c>
      <c r="E17" s="556" t="s">
        <v>279</v>
      </c>
    </row>
    <row r="18" spans="2:5" ht="19.5" customHeight="1" x14ac:dyDescent="0.15">
      <c r="B18" s="27" t="s">
        <v>6</v>
      </c>
      <c r="C18" s="28"/>
      <c r="D18" s="179">
        <v>100000</v>
      </c>
      <c r="E18" s="111" t="s">
        <v>95</v>
      </c>
    </row>
    <row r="19" spans="2:5" ht="19.5" customHeight="1" x14ac:dyDescent="0.15">
      <c r="B19" s="27" t="s">
        <v>62</v>
      </c>
      <c r="C19" s="28"/>
      <c r="D19" s="179">
        <v>300000</v>
      </c>
      <c r="E19" s="111" t="s">
        <v>95</v>
      </c>
    </row>
    <row r="20" spans="2:5" ht="19.5" customHeight="1" x14ac:dyDescent="0.15">
      <c r="B20" s="23" t="s">
        <v>61</v>
      </c>
      <c r="C20" s="24"/>
      <c r="D20" s="179">
        <v>350000</v>
      </c>
      <c r="E20" s="111" t="s">
        <v>95</v>
      </c>
    </row>
    <row r="21" spans="2:5" ht="19.5" customHeight="1" x14ac:dyDescent="0.15">
      <c r="B21" s="23" t="s">
        <v>60</v>
      </c>
      <c r="C21" s="24"/>
      <c r="D21" s="179">
        <v>1800000</v>
      </c>
      <c r="E21" s="111" t="s">
        <v>110</v>
      </c>
    </row>
    <row r="22" spans="2:5" ht="19.5" customHeight="1" x14ac:dyDescent="0.15">
      <c r="B22" s="67" t="s">
        <v>52</v>
      </c>
      <c r="C22" s="68"/>
      <c r="D22" s="182">
        <v>3120000</v>
      </c>
      <c r="E22" s="111" t="s">
        <v>109</v>
      </c>
    </row>
    <row r="23" spans="2:5" ht="19.5" customHeight="1" thickBot="1" x14ac:dyDescent="0.2">
      <c r="B23" s="25" t="s">
        <v>51</v>
      </c>
      <c r="C23" s="26"/>
      <c r="D23" s="180">
        <f>SUM(D11:D22)</f>
        <v>79470000</v>
      </c>
      <c r="E23" s="555" t="s">
        <v>95</v>
      </c>
    </row>
    <row r="24" spans="2:5" ht="19.5" customHeight="1" x14ac:dyDescent="0.15">
      <c r="B24" s="35" t="s">
        <v>7</v>
      </c>
      <c r="C24" s="22"/>
      <c r="D24" s="109"/>
      <c r="E24" s="171"/>
    </row>
    <row r="25" spans="2:5" ht="19.5" customHeight="1" x14ac:dyDescent="0.15">
      <c r="B25" s="23" t="s">
        <v>15</v>
      </c>
      <c r="C25" s="24"/>
      <c r="D25" s="111"/>
      <c r="E25" s="111"/>
    </row>
    <row r="26" spans="2:5" ht="19.5" customHeight="1" x14ac:dyDescent="0.15">
      <c r="B26" s="565" t="s">
        <v>53</v>
      </c>
      <c r="C26" s="566"/>
      <c r="D26" s="562">
        <v>1300000</v>
      </c>
      <c r="E26" s="566" t="s">
        <v>274</v>
      </c>
    </row>
    <row r="27" spans="2:5" ht="19.5" customHeight="1" x14ac:dyDescent="0.15">
      <c r="B27" s="23" t="s">
        <v>59</v>
      </c>
      <c r="C27" s="24"/>
      <c r="D27" s="177">
        <v>850000</v>
      </c>
      <c r="E27" s="111" t="s">
        <v>272</v>
      </c>
    </row>
    <row r="28" spans="2:5" ht="19.5" customHeight="1" x14ac:dyDescent="0.15">
      <c r="B28" s="23" t="s">
        <v>58</v>
      </c>
      <c r="C28" s="24"/>
      <c r="D28" s="177">
        <v>300000</v>
      </c>
      <c r="E28" s="111" t="s">
        <v>89</v>
      </c>
    </row>
    <row r="29" spans="2:5" ht="19.5" customHeight="1" x14ac:dyDescent="0.15">
      <c r="B29" s="193" t="s">
        <v>116</v>
      </c>
      <c r="C29" s="194"/>
      <c r="D29" s="177">
        <v>1700000</v>
      </c>
      <c r="E29" s="111" t="s">
        <v>268</v>
      </c>
    </row>
    <row r="30" spans="2:5" ht="19.5" customHeight="1" x14ac:dyDescent="0.15">
      <c r="B30" s="193" t="s">
        <v>117</v>
      </c>
      <c r="C30" s="194"/>
      <c r="D30" s="177">
        <v>460000</v>
      </c>
      <c r="E30" s="111" t="s">
        <v>19</v>
      </c>
    </row>
    <row r="31" spans="2:5" ht="19.5" customHeight="1" x14ac:dyDescent="0.15">
      <c r="B31" s="167" t="s">
        <v>54</v>
      </c>
      <c r="C31" s="194"/>
      <c r="D31" s="177">
        <v>700000</v>
      </c>
      <c r="E31" s="111" t="s">
        <v>270</v>
      </c>
    </row>
    <row r="32" spans="2:5" ht="19.5" customHeight="1" x14ac:dyDescent="0.15">
      <c r="B32" s="666" t="s">
        <v>99</v>
      </c>
      <c r="C32" s="667"/>
      <c r="D32" s="557">
        <v>1690000</v>
      </c>
      <c r="E32" s="130" t="s">
        <v>271</v>
      </c>
    </row>
    <row r="33" spans="2:5" ht="19.5" customHeight="1" thickBot="1" x14ac:dyDescent="0.2">
      <c r="B33" s="25" t="s">
        <v>55</v>
      </c>
      <c r="C33" s="26"/>
      <c r="D33" s="178">
        <f>SUM(D26:D32)</f>
        <v>7000000</v>
      </c>
      <c r="E33" s="555"/>
    </row>
    <row r="34" spans="2:5" ht="19.5" customHeight="1" x14ac:dyDescent="0.15">
      <c r="B34" s="21" t="s">
        <v>8</v>
      </c>
      <c r="C34" s="22"/>
      <c r="D34" s="109"/>
      <c r="E34" s="171" t="s">
        <v>95</v>
      </c>
    </row>
    <row r="35" spans="2:5" ht="19.5" customHeight="1" x14ac:dyDescent="0.15">
      <c r="B35" s="23" t="s">
        <v>9</v>
      </c>
      <c r="C35" s="24"/>
      <c r="D35" s="177">
        <v>50000</v>
      </c>
      <c r="E35" s="111" t="s">
        <v>95</v>
      </c>
    </row>
    <row r="36" spans="2:5" ht="19.5" customHeight="1" thickBot="1" x14ac:dyDescent="0.2">
      <c r="B36" s="25" t="s">
        <v>55</v>
      </c>
      <c r="C36" s="26"/>
      <c r="D36" s="178">
        <f>SUM(D35)</f>
        <v>50000</v>
      </c>
      <c r="E36" s="555"/>
    </row>
    <row r="37" spans="2:5" ht="19.5" customHeight="1" x14ac:dyDescent="0.15">
      <c r="B37" s="21" t="s">
        <v>120</v>
      </c>
      <c r="C37" s="22"/>
      <c r="D37" s="171"/>
      <c r="E37" s="171" t="s">
        <v>95</v>
      </c>
    </row>
    <row r="38" spans="2:5" ht="19.5" customHeight="1" thickBot="1" x14ac:dyDescent="0.2">
      <c r="B38" s="23" t="s">
        <v>119</v>
      </c>
      <c r="C38" s="24"/>
      <c r="D38" s="178">
        <v>200000</v>
      </c>
      <c r="E38" s="558"/>
    </row>
    <row r="39" spans="2:5" ht="19.5" customHeight="1" x14ac:dyDescent="0.15">
      <c r="B39" s="21" t="s">
        <v>121</v>
      </c>
      <c r="C39" s="22"/>
      <c r="D39" s="175"/>
      <c r="E39" s="559" t="s">
        <v>95</v>
      </c>
    </row>
    <row r="40" spans="2:5" ht="19.5" customHeight="1" x14ac:dyDescent="0.15">
      <c r="B40" s="23" t="s">
        <v>10</v>
      </c>
      <c r="C40" s="24"/>
      <c r="D40" s="174">
        <v>100000</v>
      </c>
      <c r="E40" s="560"/>
    </row>
    <row r="41" spans="2:5" ht="19.5" customHeight="1" thickBot="1" x14ac:dyDescent="0.2">
      <c r="B41" s="192" t="s">
        <v>55</v>
      </c>
      <c r="C41" s="26"/>
      <c r="D41" s="147">
        <f>SUM(D40)</f>
        <v>100000</v>
      </c>
      <c r="E41" s="561"/>
    </row>
    <row r="42" spans="2:5" ht="19.5" customHeight="1" x14ac:dyDescent="0.15">
      <c r="B42" s="35" t="s">
        <v>122</v>
      </c>
      <c r="C42" s="36"/>
      <c r="D42" s="109"/>
      <c r="E42" s="171" t="s">
        <v>95</v>
      </c>
    </row>
    <row r="43" spans="2:5" ht="19.5" customHeight="1" x14ac:dyDescent="0.15">
      <c r="B43" s="23" t="s">
        <v>11</v>
      </c>
      <c r="C43" s="24"/>
      <c r="D43" s="177">
        <v>300</v>
      </c>
      <c r="E43" s="111" t="s">
        <v>95</v>
      </c>
    </row>
    <row r="44" spans="2:5" ht="19.5" customHeight="1" thickBot="1" x14ac:dyDescent="0.2">
      <c r="B44" s="655" t="s">
        <v>55</v>
      </c>
      <c r="C44" s="656"/>
      <c r="D44" s="178">
        <f>SUM(D43)</f>
        <v>300</v>
      </c>
      <c r="E44" s="555"/>
    </row>
    <row r="45" spans="2:5" ht="19.5" customHeight="1" x14ac:dyDescent="0.15">
      <c r="B45" s="21" t="s">
        <v>123</v>
      </c>
      <c r="C45" s="22"/>
      <c r="D45" s="109"/>
      <c r="E45" s="171"/>
    </row>
    <row r="46" spans="2:5" ht="19.5" customHeight="1" x14ac:dyDescent="0.15">
      <c r="B46" s="23" t="s">
        <v>56</v>
      </c>
      <c r="C46" s="24"/>
      <c r="D46" s="177"/>
      <c r="E46" s="111"/>
    </row>
    <row r="47" spans="2:5" ht="19.5" customHeight="1" thickBot="1" x14ac:dyDescent="0.2">
      <c r="B47" s="25" t="s">
        <v>55</v>
      </c>
      <c r="C47" s="26"/>
      <c r="D47" s="178"/>
      <c r="E47" s="555"/>
    </row>
    <row r="48" spans="2:5" ht="19.5" customHeight="1" thickBot="1" x14ac:dyDescent="0.2">
      <c r="B48" s="18" t="s">
        <v>57</v>
      </c>
      <c r="C48" s="19"/>
      <c r="D48" s="181">
        <f>D9+D23+D33+D36+D38+D41+D44+D47</f>
        <v>86861300</v>
      </c>
      <c r="E48" s="106"/>
    </row>
    <row r="49" spans="5:5" ht="14.25" x14ac:dyDescent="0.15">
      <c r="E49" s="58"/>
    </row>
  </sheetData>
  <mergeCells count="12">
    <mergeCell ref="B44:C44"/>
    <mergeCell ref="B1:E1"/>
    <mergeCell ref="E3:E4"/>
    <mergeCell ref="B15:C16"/>
    <mergeCell ref="B32:C32"/>
    <mergeCell ref="D15:D16"/>
    <mergeCell ref="D3:D4"/>
    <mergeCell ref="D13:D14"/>
    <mergeCell ref="B13:C14"/>
    <mergeCell ref="B3:C4"/>
    <mergeCell ref="B11:C12"/>
    <mergeCell ref="D11:D12"/>
  </mergeCells>
  <phoneticPr fontId="1"/>
  <pageMargins left="0.25" right="0.25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1"/>
  <sheetViews>
    <sheetView workbookViewId="0">
      <selection activeCell="U1" sqref="U1"/>
    </sheetView>
  </sheetViews>
  <sheetFormatPr defaultRowHeight="13.5" x14ac:dyDescent="0.15"/>
  <cols>
    <col min="1" max="1" width="1.875" customWidth="1"/>
    <col min="2" max="2" width="12" customWidth="1"/>
    <col min="3" max="3" width="4" customWidth="1"/>
    <col min="4" max="4" width="13.5" customWidth="1"/>
    <col min="5" max="12" width="10.875" customWidth="1"/>
    <col min="13" max="13" width="16.375" customWidth="1"/>
    <col min="14" max="14" width="11" bestFit="1" customWidth="1"/>
  </cols>
  <sheetData>
    <row r="1" spans="1:13" ht="14.25" customHeight="1" thickBot="1" x14ac:dyDescent="0.2">
      <c r="B1" s="20"/>
      <c r="C1" s="20"/>
      <c r="D1" s="20"/>
      <c r="E1" s="675" t="s">
        <v>263</v>
      </c>
      <c r="F1" s="675"/>
      <c r="G1" s="675"/>
      <c r="H1" s="675"/>
      <c r="I1" s="20"/>
      <c r="J1" s="20"/>
      <c r="K1" s="20"/>
      <c r="L1" s="20"/>
      <c r="M1" s="20"/>
    </row>
    <row r="2" spans="1:13" ht="14.25" thickBot="1" x14ac:dyDescent="0.2">
      <c r="B2" s="676" t="s">
        <v>0</v>
      </c>
      <c r="C2" s="677"/>
      <c r="D2" s="680" t="s">
        <v>265</v>
      </c>
      <c r="E2" s="682" t="s">
        <v>264</v>
      </c>
      <c r="F2" s="683"/>
      <c r="G2" s="683"/>
      <c r="H2" s="683"/>
      <c r="I2" s="683"/>
      <c r="J2" s="683"/>
      <c r="K2" s="683"/>
      <c r="L2" s="684"/>
      <c r="M2" s="20"/>
    </row>
    <row r="3" spans="1:13" ht="20.25" thickBot="1" x14ac:dyDescent="0.2">
      <c r="B3" s="678"/>
      <c r="C3" s="679"/>
      <c r="D3" s="681"/>
      <c r="E3" s="34" t="s">
        <v>34</v>
      </c>
      <c r="F3" s="367" t="s">
        <v>35</v>
      </c>
      <c r="G3" s="367" t="s">
        <v>36</v>
      </c>
      <c r="H3" s="367" t="s">
        <v>37</v>
      </c>
      <c r="I3" s="367" t="s">
        <v>38</v>
      </c>
      <c r="J3" s="467" t="s">
        <v>175</v>
      </c>
      <c r="K3" s="467" t="s">
        <v>176</v>
      </c>
      <c r="L3" s="570" t="s">
        <v>273</v>
      </c>
      <c r="M3" s="20"/>
    </row>
    <row r="4" spans="1:13" ht="13.5" customHeight="1" thickBot="1" x14ac:dyDescent="0.2">
      <c r="B4" s="369" t="s">
        <v>22</v>
      </c>
      <c r="C4" s="370"/>
      <c r="D4" s="15"/>
      <c r="E4" s="592"/>
      <c r="F4" s="592"/>
      <c r="G4" s="592"/>
      <c r="H4" s="592"/>
      <c r="I4" s="592"/>
      <c r="J4" s="592"/>
      <c r="K4" s="592"/>
      <c r="L4" s="16"/>
      <c r="M4" s="268"/>
    </row>
    <row r="5" spans="1:13" ht="1.5" customHeight="1" thickBot="1" x14ac:dyDescent="0.2">
      <c r="B5" s="21" t="s">
        <v>23</v>
      </c>
      <c r="C5" s="22"/>
      <c r="D5" s="469"/>
      <c r="E5" s="268"/>
      <c r="F5" s="268"/>
      <c r="G5" s="268"/>
      <c r="H5" s="268"/>
      <c r="I5" s="268"/>
      <c r="J5" s="268"/>
      <c r="K5" s="268"/>
      <c r="L5" s="593"/>
      <c r="M5" s="20"/>
    </row>
    <row r="6" spans="1:13" ht="2.25" hidden="1" customHeight="1" thickBot="1" x14ac:dyDescent="0.2">
      <c r="B6" s="23" t="s">
        <v>93</v>
      </c>
      <c r="C6" s="372"/>
      <c r="D6" s="469"/>
      <c r="E6" s="268"/>
      <c r="F6" s="268">
        <v>3360000</v>
      </c>
      <c r="G6" s="268">
        <v>1500000</v>
      </c>
      <c r="H6" s="268">
        <v>60000</v>
      </c>
      <c r="I6" s="268">
        <v>1080000</v>
      </c>
      <c r="J6" s="268"/>
      <c r="K6" s="268"/>
      <c r="L6" s="593"/>
      <c r="M6" s="418"/>
    </row>
    <row r="7" spans="1:13" ht="2.25" hidden="1" customHeight="1" thickBot="1" x14ac:dyDescent="0.2">
      <c r="B7" s="598"/>
      <c r="C7" s="26"/>
      <c r="D7" s="594"/>
      <c r="E7" s="413"/>
      <c r="F7" s="595">
        <v>0.56000000000000005</v>
      </c>
      <c r="G7" s="595">
        <v>0.25</v>
      </c>
      <c r="H7" s="595">
        <v>0.01</v>
      </c>
      <c r="I7" s="595">
        <v>0.18</v>
      </c>
      <c r="J7" s="413"/>
      <c r="K7" s="413"/>
      <c r="L7" s="596"/>
      <c r="M7" s="20"/>
    </row>
    <row r="8" spans="1:13" ht="17.25" customHeight="1" x14ac:dyDescent="0.15">
      <c r="A8" s="77"/>
      <c r="B8" s="371" t="s">
        <v>23</v>
      </c>
      <c r="C8" s="372"/>
      <c r="D8" s="375">
        <f>SUM(E8:L8)</f>
        <v>50990000</v>
      </c>
      <c r="E8" s="376"/>
      <c r="F8" s="546">
        <v>28060000</v>
      </c>
      <c r="G8" s="546">
        <v>11458000</v>
      </c>
      <c r="H8" s="546">
        <v>118000</v>
      </c>
      <c r="I8" s="571">
        <v>11314000</v>
      </c>
      <c r="J8" s="546"/>
      <c r="K8" s="547"/>
      <c r="L8" s="548">
        <v>40000</v>
      </c>
      <c r="M8" s="397"/>
    </row>
    <row r="9" spans="1:13" ht="17.25" customHeight="1" x14ac:dyDescent="0.15">
      <c r="A9" s="77"/>
      <c r="B9" s="23" t="s">
        <v>24</v>
      </c>
      <c r="C9" s="24"/>
      <c r="D9" s="29">
        <v>5010000</v>
      </c>
      <c r="E9" s="379"/>
      <c r="F9" s="387">
        <v>2500000</v>
      </c>
      <c r="G9" s="387">
        <v>1200000</v>
      </c>
      <c r="H9" s="387">
        <v>10000</v>
      </c>
      <c r="I9" s="572">
        <v>1300000</v>
      </c>
      <c r="J9" s="387"/>
      <c r="K9" s="459"/>
      <c r="L9" s="382"/>
      <c r="M9" s="397"/>
    </row>
    <row r="10" spans="1:13" ht="17.25" customHeight="1" x14ac:dyDescent="0.15">
      <c r="A10" s="77"/>
      <c r="B10" s="23" t="s">
        <v>25</v>
      </c>
      <c r="C10" s="24"/>
      <c r="D10" s="29">
        <v>400000</v>
      </c>
      <c r="E10" s="379"/>
      <c r="F10" s="381">
        <v>160000</v>
      </c>
      <c r="G10" s="381">
        <v>100000</v>
      </c>
      <c r="H10" s="381">
        <v>40000</v>
      </c>
      <c r="I10" s="573">
        <v>100000</v>
      </c>
      <c r="J10" s="381"/>
      <c r="K10" s="458"/>
      <c r="L10" s="382"/>
      <c r="M10" s="397"/>
    </row>
    <row r="11" spans="1:13" ht="17.25" customHeight="1" x14ac:dyDescent="0.15">
      <c r="A11" s="77"/>
      <c r="B11" s="23" t="s">
        <v>26</v>
      </c>
      <c r="C11" s="24"/>
      <c r="D11" s="29">
        <v>1380000</v>
      </c>
      <c r="E11" s="379"/>
      <c r="F11" s="381">
        <v>660000</v>
      </c>
      <c r="G11" s="381">
        <v>452000</v>
      </c>
      <c r="H11" s="381">
        <v>10000</v>
      </c>
      <c r="I11" s="573">
        <v>258000</v>
      </c>
      <c r="J11" s="381"/>
      <c r="K11" s="458"/>
      <c r="L11" s="382"/>
      <c r="M11" s="397"/>
    </row>
    <row r="12" spans="1:13" ht="17.25" customHeight="1" x14ac:dyDescent="0.15">
      <c r="B12" s="383" t="s">
        <v>27</v>
      </c>
      <c r="C12" s="24"/>
      <c r="D12" s="29"/>
      <c r="E12" s="379"/>
      <c r="F12" s="381"/>
      <c r="G12" s="381"/>
      <c r="H12" s="381"/>
      <c r="I12" s="573"/>
      <c r="J12" s="381"/>
      <c r="K12" s="458"/>
      <c r="L12" s="382"/>
      <c r="M12" s="20"/>
    </row>
    <row r="13" spans="1:13" ht="17.25" customHeight="1" x14ac:dyDescent="0.15">
      <c r="B13" s="384" t="s">
        <v>49</v>
      </c>
      <c r="C13" s="24"/>
      <c r="D13" s="29">
        <v>4300000</v>
      </c>
      <c r="E13" s="379"/>
      <c r="F13" s="381"/>
      <c r="G13" s="381"/>
      <c r="H13" s="381"/>
      <c r="I13" s="573"/>
      <c r="J13" s="381">
        <v>4300000</v>
      </c>
      <c r="K13" s="458"/>
      <c r="L13" s="382"/>
      <c r="M13" s="20"/>
    </row>
    <row r="14" spans="1:13" ht="17.25" customHeight="1" x14ac:dyDescent="0.15">
      <c r="B14" s="384" t="s">
        <v>48</v>
      </c>
      <c r="C14" s="24"/>
      <c r="D14" s="29">
        <v>129000</v>
      </c>
      <c r="E14" s="379"/>
      <c r="F14" s="381"/>
      <c r="G14" s="381"/>
      <c r="H14" s="381"/>
      <c r="I14" s="573"/>
      <c r="K14" s="381">
        <v>129000</v>
      </c>
      <c r="L14" s="382"/>
      <c r="M14" s="20"/>
    </row>
    <row r="15" spans="1:13" ht="17.25" customHeight="1" x14ac:dyDescent="0.15">
      <c r="A15" s="77"/>
      <c r="B15" s="23" t="s">
        <v>28</v>
      </c>
      <c r="C15" s="24"/>
      <c r="D15" s="29">
        <v>150000</v>
      </c>
      <c r="E15" s="379"/>
      <c r="F15" s="381">
        <v>70500</v>
      </c>
      <c r="G15" s="381">
        <v>42000</v>
      </c>
      <c r="H15" s="381">
        <v>13500</v>
      </c>
      <c r="I15" s="573">
        <v>24000</v>
      </c>
      <c r="J15" s="381"/>
      <c r="K15" s="458"/>
      <c r="L15" s="382"/>
      <c r="M15" s="397"/>
    </row>
    <row r="16" spans="1:13" ht="17.25" customHeight="1" x14ac:dyDescent="0.15">
      <c r="B16" s="23" t="s">
        <v>29</v>
      </c>
      <c r="C16" s="24"/>
      <c r="D16" s="29"/>
      <c r="E16" s="379"/>
      <c r="F16" s="381"/>
      <c r="G16" s="381"/>
      <c r="H16" s="381"/>
      <c r="I16" s="573"/>
      <c r="J16" s="381"/>
      <c r="K16" s="458"/>
      <c r="L16" s="382"/>
      <c r="M16" s="20"/>
    </row>
    <row r="17" spans="1:13" ht="17.25" customHeight="1" x14ac:dyDescent="0.15">
      <c r="A17" s="77"/>
      <c r="B17" s="23" t="s">
        <v>66</v>
      </c>
      <c r="C17" s="24"/>
      <c r="D17" s="29">
        <v>1000000</v>
      </c>
      <c r="E17" s="379"/>
      <c r="F17" s="381">
        <v>487000</v>
      </c>
      <c r="G17" s="381">
        <v>240000</v>
      </c>
      <c r="H17" s="381">
        <v>75000</v>
      </c>
      <c r="I17" s="573">
        <v>135000</v>
      </c>
      <c r="J17" s="381">
        <v>63000</v>
      </c>
      <c r="K17" s="458"/>
      <c r="L17" s="382"/>
      <c r="M17" s="397"/>
    </row>
    <row r="18" spans="1:13" ht="17.25" customHeight="1" x14ac:dyDescent="0.15">
      <c r="A18" s="77"/>
      <c r="B18" s="23" t="s">
        <v>67</v>
      </c>
      <c r="C18" s="24"/>
      <c r="D18" s="29">
        <v>920000</v>
      </c>
      <c r="E18" s="379"/>
      <c r="F18" s="381">
        <v>400000</v>
      </c>
      <c r="G18" s="381">
        <v>300000</v>
      </c>
      <c r="H18" s="381">
        <v>60000</v>
      </c>
      <c r="I18" s="573">
        <v>120000</v>
      </c>
      <c r="J18" s="381">
        <v>40000</v>
      </c>
      <c r="K18" s="458"/>
      <c r="L18" s="382"/>
      <c r="M18" s="397"/>
    </row>
    <row r="19" spans="1:13" ht="17.25" customHeight="1" x14ac:dyDescent="0.15">
      <c r="A19" s="77"/>
      <c r="B19" s="23" t="s">
        <v>68</v>
      </c>
      <c r="C19" s="24"/>
      <c r="D19" s="29">
        <v>2820000</v>
      </c>
      <c r="E19" s="379"/>
      <c r="F19" s="387">
        <v>1700000</v>
      </c>
      <c r="G19" s="387">
        <v>270000</v>
      </c>
      <c r="H19" s="381">
        <v>0</v>
      </c>
      <c r="I19" s="573">
        <v>850000</v>
      </c>
      <c r="J19" s="381">
        <v>0</v>
      </c>
      <c r="K19" s="458"/>
      <c r="L19" s="382"/>
      <c r="M19" s="397"/>
    </row>
    <row r="20" spans="1:13" ht="17.25" customHeight="1" x14ac:dyDescent="0.15">
      <c r="A20" s="77"/>
      <c r="B20" s="113" t="s">
        <v>69</v>
      </c>
      <c r="C20" s="24"/>
      <c r="D20" s="29">
        <v>450000</v>
      </c>
      <c r="E20" s="379"/>
      <c r="F20" s="381">
        <v>300000</v>
      </c>
      <c r="G20" s="381">
        <v>100000</v>
      </c>
      <c r="H20" s="381">
        <v>50000</v>
      </c>
      <c r="I20" s="573"/>
      <c r="J20" s="381"/>
      <c r="K20" s="458"/>
      <c r="L20" s="382"/>
      <c r="M20" s="20"/>
    </row>
    <row r="21" spans="1:13" ht="17.25" customHeight="1" x14ac:dyDescent="0.15">
      <c r="A21" s="77"/>
      <c r="B21" s="23" t="s">
        <v>70</v>
      </c>
      <c r="C21" s="24"/>
      <c r="D21" s="29">
        <v>1500000</v>
      </c>
      <c r="E21" s="379"/>
      <c r="F21" s="381">
        <v>650000</v>
      </c>
      <c r="G21" s="381">
        <v>160000</v>
      </c>
      <c r="H21" s="381">
        <v>20000</v>
      </c>
      <c r="I21" s="573">
        <v>500000</v>
      </c>
      <c r="J21" s="381">
        <v>170000</v>
      </c>
      <c r="K21" s="458"/>
      <c r="L21" s="382"/>
      <c r="M21" s="397"/>
    </row>
    <row r="22" spans="1:13" ht="17.25" customHeight="1" x14ac:dyDescent="0.15">
      <c r="A22" s="77"/>
      <c r="B22" s="23" t="s">
        <v>71</v>
      </c>
      <c r="C22" s="24"/>
      <c r="D22" s="29">
        <v>1000000</v>
      </c>
      <c r="E22" s="379"/>
      <c r="F22" s="381">
        <v>500000</v>
      </c>
      <c r="G22" s="381">
        <v>300000</v>
      </c>
      <c r="H22" s="381"/>
      <c r="I22" s="573">
        <v>200000</v>
      </c>
      <c r="J22" s="381"/>
      <c r="K22" s="458"/>
      <c r="L22" s="382"/>
      <c r="M22" s="20"/>
    </row>
    <row r="23" spans="1:13" ht="17.25" customHeight="1" x14ac:dyDescent="0.15">
      <c r="A23" s="77"/>
      <c r="B23" s="23" t="s">
        <v>72</v>
      </c>
      <c r="C23" s="597"/>
      <c r="D23" s="569">
        <v>400000</v>
      </c>
      <c r="E23" s="379"/>
      <c r="F23" s="381">
        <v>200000</v>
      </c>
      <c r="G23" s="381"/>
      <c r="H23" s="381"/>
      <c r="I23" s="573"/>
      <c r="J23" s="381">
        <v>200000</v>
      </c>
      <c r="K23" s="458"/>
      <c r="L23" s="382"/>
      <c r="M23" s="20"/>
    </row>
    <row r="24" spans="1:13" ht="17.25" customHeight="1" x14ac:dyDescent="0.15">
      <c r="A24" s="77"/>
      <c r="B24" s="23" t="s">
        <v>73</v>
      </c>
      <c r="C24" s="24"/>
      <c r="D24" s="29">
        <v>100000</v>
      </c>
      <c r="E24" s="379"/>
      <c r="F24" s="381">
        <v>80000</v>
      </c>
      <c r="G24" s="381">
        <v>20000</v>
      </c>
      <c r="H24" s="381"/>
      <c r="I24" s="573"/>
      <c r="J24" s="381"/>
      <c r="K24" s="458"/>
      <c r="L24" s="382"/>
      <c r="M24" s="20"/>
    </row>
    <row r="25" spans="1:13" ht="17.25" customHeight="1" x14ac:dyDescent="0.15">
      <c r="A25" s="77"/>
      <c r="B25" s="23" t="s">
        <v>112</v>
      </c>
      <c r="C25" s="24"/>
      <c r="D25" s="29">
        <v>1300000</v>
      </c>
      <c r="E25" s="379"/>
      <c r="F25" s="468">
        <v>300000</v>
      </c>
      <c r="G25" s="381"/>
      <c r="H25" s="381"/>
      <c r="I25" s="573"/>
      <c r="J25" s="381">
        <v>1000000</v>
      </c>
      <c r="K25" s="458"/>
      <c r="L25" s="382"/>
      <c r="M25" s="20"/>
    </row>
    <row r="26" spans="1:13" ht="17.25" customHeight="1" x14ac:dyDescent="0.15">
      <c r="B26" s="23" t="s">
        <v>30</v>
      </c>
      <c r="C26" s="24"/>
      <c r="D26" s="29"/>
      <c r="E26" s="379"/>
      <c r="F26" s="381"/>
      <c r="G26" s="381"/>
      <c r="H26" s="381"/>
      <c r="I26" s="573"/>
      <c r="J26" s="381"/>
      <c r="K26" s="458"/>
      <c r="L26" s="382"/>
      <c r="M26" s="20"/>
    </row>
    <row r="27" spans="1:13" ht="17.25" customHeight="1" x14ac:dyDescent="0.15">
      <c r="A27" s="77"/>
      <c r="B27" s="23" t="s">
        <v>74</v>
      </c>
      <c r="C27" s="24"/>
      <c r="D27" s="29">
        <v>420000</v>
      </c>
      <c r="E27" s="379"/>
      <c r="F27" s="381">
        <v>200000</v>
      </c>
      <c r="G27" s="381">
        <v>130000</v>
      </c>
      <c r="H27" s="381">
        <v>40000</v>
      </c>
      <c r="I27" s="573">
        <v>50000</v>
      </c>
      <c r="J27" s="381"/>
      <c r="K27" s="458"/>
      <c r="L27" s="382"/>
      <c r="M27" s="397"/>
    </row>
    <row r="28" spans="1:13" ht="17.25" customHeight="1" x14ac:dyDescent="0.15">
      <c r="A28" s="77"/>
      <c r="B28" s="23" t="s">
        <v>75</v>
      </c>
      <c r="C28" s="24"/>
      <c r="D28" s="29">
        <v>100000</v>
      </c>
      <c r="E28" s="379"/>
      <c r="F28" s="381">
        <v>45000</v>
      </c>
      <c r="G28" s="381">
        <v>25000</v>
      </c>
      <c r="H28" s="381">
        <v>10000</v>
      </c>
      <c r="I28" s="573">
        <v>20000</v>
      </c>
      <c r="J28" s="381"/>
      <c r="K28" s="458"/>
      <c r="L28" s="382"/>
      <c r="M28" s="397"/>
    </row>
    <row r="29" spans="1:13" ht="17.25" customHeight="1" x14ac:dyDescent="0.15">
      <c r="A29" s="77"/>
      <c r="B29" s="23" t="s">
        <v>76</v>
      </c>
      <c r="C29" s="24"/>
      <c r="D29" s="29">
        <v>50000</v>
      </c>
      <c r="E29" s="379"/>
      <c r="F29" s="381">
        <v>30000</v>
      </c>
      <c r="G29" s="381">
        <v>15000</v>
      </c>
      <c r="H29" s="381">
        <v>5000</v>
      </c>
      <c r="I29" s="573"/>
      <c r="J29" s="381"/>
      <c r="K29" s="458"/>
      <c r="L29" s="382"/>
      <c r="M29" s="397"/>
    </row>
    <row r="30" spans="1:13" ht="17.25" customHeight="1" x14ac:dyDescent="0.15">
      <c r="A30" s="77"/>
      <c r="B30" s="23" t="s">
        <v>77</v>
      </c>
      <c r="C30" s="24"/>
      <c r="D30" s="29">
        <v>1100000</v>
      </c>
      <c r="E30" s="379"/>
      <c r="F30" s="381">
        <v>845000</v>
      </c>
      <c r="G30" s="381">
        <v>170000</v>
      </c>
      <c r="H30" s="381"/>
      <c r="I30" s="573">
        <v>85000</v>
      </c>
      <c r="J30" s="381"/>
      <c r="K30" s="458"/>
      <c r="L30" s="382"/>
      <c r="M30" s="397"/>
    </row>
    <row r="31" spans="1:13" ht="17.25" customHeight="1" x14ac:dyDescent="0.15">
      <c r="B31" s="23" t="s">
        <v>39</v>
      </c>
      <c r="C31" s="24"/>
      <c r="D31" s="29"/>
      <c r="E31" s="379"/>
      <c r="F31" s="381"/>
      <c r="G31" s="381"/>
      <c r="H31" s="381"/>
      <c r="I31" s="573"/>
      <c r="J31" s="381"/>
      <c r="K31" s="458"/>
      <c r="L31" s="382"/>
      <c r="M31" s="20"/>
    </row>
    <row r="32" spans="1:13" ht="17.25" customHeight="1" x14ac:dyDescent="0.15">
      <c r="A32" s="77"/>
      <c r="B32" s="384" t="s">
        <v>40</v>
      </c>
      <c r="C32" s="24"/>
      <c r="D32" s="29">
        <v>1390000</v>
      </c>
      <c r="E32" s="379"/>
      <c r="F32" s="381">
        <v>240000</v>
      </c>
      <c r="G32" s="381">
        <v>46000</v>
      </c>
      <c r="H32" s="381"/>
      <c r="I32" s="573">
        <v>864000</v>
      </c>
      <c r="J32" s="381">
        <v>240000</v>
      </c>
      <c r="K32" s="458"/>
      <c r="L32" s="382"/>
      <c r="M32" s="397"/>
    </row>
    <row r="33" spans="1:14" ht="17.25" customHeight="1" x14ac:dyDescent="0.15">
      <c r="A33" s="77"/>
      <c r="B33" s="23" t="s">
        <v>41</v>
      </c>
      <c r="C33" s="24"/>
      <c r="D33" s="29">
        <v>1000000</v>
      </c>
      <c r="E33" s="379"/>
      <c r="F33" s="387">
        <v>650000</v>
      </c>
      <c r="G33" s="387">
        <v>350000</v>
      </c>
      <c r="H33" s="387"/>
      <c r="I33" s="572"/>
      <c r="J33" s="387"/>
      <c r="K33" s="459"/>
      <c r="L33" s="382"/>
      <c r="M33" s="397"/>
    </row>
    <row r="34" spans="1:14" ht="17.25" customHeight="1" x14ac:dyDescent="0.15">
      <c r="A34" s="77"/>
      <c r="B34" s="23" t="s">
        <v>132</v>
      </c>
      <c r="C34" s="24"/>
      <c r="D34" s="262">
        <v>3000000</v>
      </c>
      <c r="E34" s="388">
        <v>3000000</v>
      </c>
      <c r="F34" s="381"/>
      <c r="G34" s="381"/>
      <c r="H34" s="381"/>
      <c r="I34" s="573"/>
      <c r="J34" s="381"/>
      <c r="K34" s="458"/>
      <c r="L34" s="382"/>
      <c r="M34" s="397"/>
    </row>
    <row r="35" spans="1:14" ht="17.25" customHeight="1" x14ac:dyDescent="0.15">
      <c r="B35" s="23" t="s">
        <v>42</v>
      </c>
      <c r="C35" s="24"/>
      <c r="D35" s="29">
        <v>0</v>
      </c>
      <c r="E35" s="379">
        <v>0</v>
      </c>
      <c r="F35" s="381"/>
      <c r="G35" s="381"/>
      <c r="H35" s="381"/>
      <c r="I35" s="573"/>
      <c r="J35" s="381"/>
      <c r="K35" s="458"/>
      <c r="L35" s="382"/>
      <c r="M35" s="20"/>
    </row>
    <row r="36" spans="1:14" ht="17.25" customHeight="1" x14ac:dyDescent="0.15">
      <c r="A36" s="77"/>
      <c r="B36" s="23" t="s">
        <v>43</v>
      </c>
      <c r="C36" s="24"/>
      <c r="D36" s="29">
        <v>200000</v>
      </c>
      <c r="E36" s="379"/>
      <c r="F36" s="381">
        <v>90000</v>
      </c>
      <c r="G36" s="381">
        <v>60000</v>
      </c>
      <c r="H36" s="381">
        <v>15000</v>
      </c>
      <c r="I36" s="573">
        <v>35000</v>
      </c>
      <c r="J36" s="381"/>
      <c r="K36" s="458"/>
      <c r="L36" s="382"/>
      <c r="M36" s="397"/>
    </row>
    <row r="37" spans="1:14" ht="17.25" customHeight="1" thickBot="1" x14ac:dyDescent="0.2">
      <c r="A37" s="77"/>
      <c r="B37" s="25" t="s">
        <v>47</v>
      </c>
      <c r="C37" s="26"/>
      <c r="D37" s="66">
        <v>500000</v>
      </c>
      <c r="E37" s="390"/>
      <c r="F37" s="391">
        <v>300000</v>
      </c>
      <c r="G37" s="391">
        <v>110000</v>
      </c>
      <c r="H37" s="391">
        <v>30000</v>
      </c>
      <c r="I37" s="574">
        <v>60000</v>
      </c>
      <c r="J37" s="391"/>
      <c r="K37" s="460"/>
      <c r="L37" s="392"/>
      <c r="M37" s="397"/>
    </row>
    <row r="38" spans="1:14" ht="17.25" customHeight="1" thickBot="1" x14ac:dyDescent="0.2">
      <c r="A38" s="2"/>
      <c r="B38" s="685" t="s">
        <v>78</v>
      </c>
      <c r="C38" s="720"/>
      <c r="D38" s="393">
        <f t="shared" ref="D38:L38" si="0">SUM(D8:D37)</f>
        <v>79609000</v>
      </c>
      <c r="E38" s="394">
        <f t="shared" si="0"/>
        <v>3000000</v>
      </c>
      <c r="F38" s="395">
        <f t="shared" si="0"/>
        <v>38467500</v>
      </c>
      <c r="G38" s="395">
        <f t="shared" si="0"/>
        <v>15548000</v>
      </c>
      <c r="H38" s="395">
        <f t="shared" si="0"/>
        <v>496500</v>
      </c>
      <c r="I38" s="575">
        <f t="shared" si="0"/>
        <v>15915000</v>
      </c>
      <c r="J38" s="395">
        <f t="shared" si="0"/>
        <v>6013000</v>
      </c>
      <c r="K38" s="461">
        <f t="shared" si="0"/>
        <v>129000</v>
      </c>
      <c r="L38" s="396">
        <f t="shared" si="0"/>
        <v>40000</v>
      </c>
      <c r="M38" s="397"/>
      <c r="N38" s="77"/>
    </row>
    <row r="39" spans="1:14" ht="17.25" customHeight="1" thickBot="1" x14ac:dyDescent="0.2">
      <c r="B39" s="18" t="s">
        <v>31</v>
      </c>
      <c r="C39" s="370"/>
      <c r="D39" s="30"/>
      <c r="E39" s="394"/>
      <c r="F39" s="395"/>
      <c r="G39" s="395"/>
      <c r="H39" s="395"/>
      <c r="I39" s="575"/>
      <c r="J39" s="395"/>
      <c r="K39" s="461"/>
      <c r="L39" s="398"/>
      <c r="M39" s="20"/>
    </row>
    <row r="40" spans="1:14" ht="17.25" customHeight="1" x14ac:dyDescent="0.15">
      <c r="B40" s="371" t="s">
        <v>45</v>
      </c>
      <c r="C40" s="399"/>
      <c r="D40" s="400">
        <v>3300000</v>
      </c>
      <c r="E40" s="542">
        <v>3300000</v>
      </c>
      <c r="F40" s="402"/>
      <c r="G40" s="402"/>
      <c r="H40" s="402"/>
      <c r="I40" s="576"/>
      <c r="J40" s="402"/>
      <c r="K40" s="462"/>
      <c r="L40" s="403"/>
      <c r="M40" s="20"/>
    </row>
    <row r="41" spans="1:14" ht="17.25" customHeight="1" x14ac:dyDescent="0.15">
      <c r="B41" s="404" t="s">
        <v>24</v>
      </c>
      <c r="C41" s="374"/>
      <c r="D41" s="29">
        <v>410000</v>
      </c>
      <c r="E41" s="406">
        <v>410000</v>
      </c>
      <c r="F41" s="381"/>
      <c r="G41" s="381"/>
      <c r="H41" s="381"/>
      <c r="I41" s="573"/>
      <c r="J41" s="381"/>
      <c r="K41" s="458"/>
      <c r="L41" s="405"/>
      <c r="M41" s="20"/>
    </row>
    <row r="42" spans="1:14" ht="17.25" customHeight="1" x14ac:dyDescent="0.15">
      <c r="B42" s="23" t="s">
        <v>25</v>
      </c>
      <c r="C42" s="374"/>
      <c r="D42" s="29">
        <v>10000</v>
      </c>
      <c r="E42" s="406">
        <v>10000</v>
      </c>
      <c r="F42" s="381"/>
      <c r="G42" s="381"/>
      <c r="H42" s="381"/>
      <c r="I42" s="573"/>
      <c r="J42" s="381"/>
      <c r="K42" s="458"/>
      <c r="L42" s="405"/>
      <c r="M42" s="20"/>
    </row>
    <row r="43" spans="1:14" ht="17.25" customHeight="1" x14ac:dyDescent="0.15">
      <c r="B43" s="384" t="s">
        <v>26</v>
      </c>
      <c r="C43" s="374"/>
      <c r="D43" s="29">
        <v>120000</v>
      </c>
      <c r="E43" s="406">
        <v>120000</v>
      </c>
      <c r="F43" s="381"/>
      <c r="G43" s="381"/>
      <c r="H43" s="381"/>
      <c r="I43" s="573"/>
      <c r="J43" s="381"/>
      <c r="K43" s="458"/>
      <c r="L43" s="405"/>
      <c r="M43" s="20"/>
    </row>
    <row r="44" spans="1:14" ht="17.25" customHeight="1" x14ac:dyDescent="0.15">
      <c r="B44" s="23" t="s">
        <v>39</v>
      </c>
      <c r="C44" s="374"/>
      <c r="D44" s="29">
        <v>700000</v>
      </c>
      <c r="E44" s="406">
        <v>700000</v>
      </c>
      <c r="F44" s="381"/>
      <c r="G44" s="381"/>
      <c r="H44" s="381"/>
      <c r="I44" s="573"/>
      <c r="J44" s="381"/>
      <c r="K44" s="458"/>
      <c r="L44" s="405"/>
      <c r="M44" s="20"/>
    </row>
    <row r="45" spans="1:14" ht="17.25" customHeight="1" x14ac:dyDescent="0.15">
      <c r="B45" s="407" t="s">
        <v>79</v>
      </c>
      <c r="C45" s="374"/>
      <c r="D45" s="29">
        <v>5000</v>
      </c>
      <c r="E45" s="406">
        <v>5000</v>
      </c>
      <c r="F45" s="381"/>
      <c r="G45" s="381"/>
      <c r="H45" s="381"/>
      <c r="I45" s="573"/>
      <c r="J45" s="381"/>
      <c r="K45" s="458"/>
      <c r="L45" s="405"/>
      <c r="M45" s="20"/>
    </row>
    <row r="46" spans="1:14" ht="17.25" customHeight="1" x14ac:dyDescent="0.15">
      <c r="B46" s="23" t="s">
        <v>80</v>
      </c>
      <c r="C46" s="374"/>
      <c r="D46" s="29">
        <v>50000</v>
      </c>
      <c r="E46" s="406">
        <v>50000</v>
      </c>
      <c r="F46" s="381"/>
      <c r="G46" s="381"/>
      <c r="H46" s="381"/>
      <c r="I46" s="573"/>
      <c r="J46" s="381"/>
      <c r="K46" s="458"/>
      <c r="L46" s="405"/>
      <c r="M46" s="20"/>
    </row>
    <row r="47" spans="1:14" ht="17.25" customHeight="1" x14ac:dyDescent="0.15">
      <c r="B47" s="23" t="s">
        <v>44</v>
      </c>
      <c r="C47" s="374"/>
      <c r="D47" s="29">
        <v>71000</v>
      </c>
      <c r="E47" s="406">
        <v>71000</v>
      </c>
      <c r="F47" s="381"/>
      <c r="G47" s="381"/>
      <c r="H47" s="381"/>
      <c r="I47" s="573"/>
      <c r="J47" s="381"/>
      <c r="K47" s="458"/>
      <c r="L47" s="405"/>
      <c r="M47" s="20"/>
    </row>
    <row r="48" spans="1:14" ht="17.25" customHeight="1" x14ac:dyDescent="0.15">
      <c r="B48" s="384" t="s">
        <v>81</v>
      </c>
      <c r="C48" s="374"/>
      <c r="D48" s="29">
        <v>10000</v>
      </c>
      <c r="E48" s="406">
        <v>10000</v>
      </c>
      <c r="F48" s="381"/>
      <c r="G48" s="381"/>
      <c r="H48" s="381"/>
      <c r="I48" s="573"/>
      <c r="J48" s="381"/>
      <c r="K48" s="458"/>
      <c r="L48" s="405"/>
      <c r="M48" s="20"/>
    </row>
    <row r="49" spans="1:13" ht="17.25" customHeight="1" x14ac:dyDescent="0.15">
      <c r="B49" s="384" t="s">
        <v>82</v>
      </c>
      <c r="C49" s="374"/>
      <c r="D49" s="29">
        <v>50000</v>
      </c>
      <c r="E49" s="406">
        <v>50000</v>
      </c>
      <c r="F49" s="381"/>
      <c r="G49" s="381"/>
      <c r="H49" s="381"/>
      <c r="I49" s="573"/>
      <c r="J49" s="381"/>
      <c r="K49" s="458"/>
      <c r="L49" s="405"/>
      <c r="M49" s="20"/>
    </row>
    <row r="50" spans="1:13" ht="17.25" customHeight="1" x14ac:dyDescent="0.15">
      <c r="B50" s="408" t="s">
        <v>40</v>
      </c>
      <c r="C50" s="374"/>
      <c r="D50" s="29">
        <v>10000</v>
      </c>
      <c r="E50" s="406">
        <v>10000</v>
      </c>
      <c r="F50" s="381"/>
      <c r="G50" s="381"/>
      <c r="H50" s="381"/>
      <c r="I50" s="573"/>
      <c r="J50" s="381"/>
      <c r="K50" s="458"/>
      <c r="L50" s="405"/>
      <c r="M50" s="20"/>
    </row>
    <row r="51" spans="1:13" ht="17.25" customHeight="1" thickBot="1" x14ac:dyDescent="0.2">
      <c r="B51" s="409" t="s">
        <v>83</v>
      </c>
      <c r="C51" s="389"/>
      <c r="D51" s="66">
        <v>10000</v>
      </c>
      <c r="E51" s="543">
        <v>10000</v>
      </c>
      <c r="F51" s="391"/>
      <c r="G51" s="391"/>
      <c r="H51" s="391"/>
      <c r="I51" s="574"/>
      <c r="J51" s="391"/>
      <c r="K51" s="460"/>
      <c r="L51" s="410"/>
      <c r="M51" s="20"/>
    </row>
    <row r="52" spans="1:13" ht="17.25" customHeight="1" thickBot="1" x14ac:dyDescent="0.2">
      <c r="B52" s="411" t="s">
        <v>84</v>
      </c>
      <c r="C52" s="370"/>
      <c r="D52" s="30">
        <f>SUM(D40:D51)</f>
        <v>4746000</v>
      </c>
      <c r="E52" s="544">
        <f>SUM(E40:E51)</f>
        <v>4746000</v>
      </c>
      <c r="F52" s="395"/>
      <c r="G52" s="395"/>
      <c r="H52" s="395"/>
      <c r="I52" s="575"/>
      <c r="J52" s="395"/>
      <c r="K52" s="461"/>
      <c r="L52" s="398"/>
      <c r="M52" s="397"/>
    </row>
    <row r="53" spans="1:13" ht="17.25" customHeight="1" thickBot="1" x14ac:dyDescent="0.2">
      <c r="B53" s="412" t="s">
        <v>85</v>
      </c>
      <c r="C53" s="413"/>
      <c r="D53" s="414">
        <f>D38+D52</f>
        <v>84355000</v>
      </c>
      <c r="E53" s="545">
        <f>E38+E52</f>
        <v>7746000</v>
      </c>
      <c r="F53" s="416">
        <f t="shared" ref="F53:L53" si="1">F38+F52</f>
        <v>38467500</v>
      </c>
      <c r="G53" s="416">
        <f t="shared" si="1"/>
        <v>15548000</v>
      </c>
      <c r="H53" s="416">
        <f t="shared" si="1"/>
        <v>496500</v>
      </c>
      <c r="I53" s="468">
        <f t="shared" si="1"/>
        <v>15915000</v>
      </c>
      <c r="J53" s="416">
        <f t="shared" si="1"/>
        <v>6013000</v>
      </c>
      <c r="K53" s="463">
        <v>129000</v>
      </c>
      <c r="L53" s="417">
        <f t="shared" si="1"/>
        <v>40000</v>
      </c>
      <c r="M53" s="418"/>
    </row>
    <row r="54" spans="1:13" ht="17.25" customHeight="1" thickBot="1" x14ac:dyDescent="0.2">
      <c r="B54" s="411" t="s">
        <v>32</v>
      </c>
      <c r="C54" s="370"/>
      <c r="D54" s="30"/>
      <c r="E54" s="394"/>
      <c r="F54" s="395"/>
      <c r="G54" s="395"/>
      <c r="H54" s="395"/>
      <c r="I54" s="575"/>
      <c r="J54" s="395"/>
      <c r="K54" s="461"/>
      <c r="L54" s="398"/>
      <c r="M54" s="20"/>
    </row>
    <row r="55" spans="1:13" ht="17.25" customHeight="1" x14ac:dyDescent="0.15">
      <c r="B55" s="419" t="s">
        <v>86</v>
      </c>
      <c r="C55" s="420"/>
      <c r="D55" s="400"/>
      <c r="E55" s="421">
        <v>0</v>
      </c>
      <c r="F55" s="402"/>
      <c r="G55" s="402"/>
      <c r="H55" s="402"/>
      <c r="I55" s="576"/>
      <c r="J55" s="402"/>
      <c r="K55" s="462"/>
      <c r="L55" s="403"/>
      <c r="M55" s="20"/>
    </row>
    <row r="56" spans="1:13" ht="17.25" customHeight="1" thickBot="1" x14ac:dyDescent="0.2">
      <c r="B56" s="422" t="s">
        <v>88</v>
      </c>
      <c r="C56" s="423"/>
      <c r="D56" s="549">
        <v>2506300</v>
      </c>
      <c r="E56" s="550">
        <v>2506300</v>
      </c>
      <c r="F56" s="426"/>
      <c r="G56" s="426"/>
      <c r="H56" s="426"/>
      <c r="I56" s="577"/>
      <c r="J56" s="426"/>
      <c r="K56" s="464"/>
      <c r="L56" s="427"/>
      <c r="M56" s="20"/>
    </row>
    <row r="57" spans="1:13" ht="17.25" customHeight="1" thickTop="1" thickBot="1" x14ac:dyDescent="0.2">
      <c r="B57" s="428" t="s">
        <v>114</v>
      </c>
      <c r="C57" s="429"/>
      <c r="D57" s="551">
        <f>SUM(D55:D56)</f>
        <v>2506300</v>
      </c>
      <c r="E57" s="552">
        <f>SUM(E55:E56)</f>
        <v>2506300</v>
      </c>
      <c r="F57" s="432"/>
      <c r="G57" s="432"/>
      <c r="H57" s="432"/>
      <c r="I57" s="432"/>
      <c r="J57" s="432"/>
      <c r="K57" s="465"/>
      <c r="L57" s="433"/>
      <c r="M57" s="20"/>
    </row>
    <row r="58" spans="1:13" ht="15" thickTop="1" thickBot="1" x14ac:dyDescent="0.2">
      <c r="A58" s="183"/>
      <c r="B58" s="434" t="s">
        <v>87</v>
      </c>
      <c r="C58" s="435"/>
      <c r="D58" s="553">
        <f>D57+D53</f>
        <v>86861300</v>
      </c>
      <c r="E58" s="554">
        <f>E53+E57</f>
        <v>10252300</v>
      </c>
      <c r="F58" s="437">
        <f t="shared" ref="F58:L58" si="2">F53+F57</f>
        <v>38467500</v>
      </c>
      <c r="G58" s="437">
        <f t="shared" si="2"/>
        <v>15548000</v>
      </c>
      <c r="H58" s="437">
        <f t="shared" si="2"/>
        <v>496500</v>
      </c>
      <c r="I58" s="437">
        <f t="shared" si="2"/>
        <v>15915000</v>
      </c>
      <c r="J58" s="437">
        <f t="shared" si="2"/>
        <v>6013000</v>
      </c>
      <c r="K58" s="466">
        <f t="shared" si="2"/>
        <v>129000</v>
      </c>
      <c r="L58" s="438">
        <f t="shared" si="2"/>
        <v>40000</v>
      </c>
      <c r="M58" s="397"/>
    </row>
    <row r="59" spans="1:13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x14ac:dyDescent="0.15">
      <c r="B60" s="20"/>
      <c r="C60" s="20"/>
      <c r="D60" s="591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</sheetData>
  <mergeCells count="5">
    <mergeCell ref="B2:C3"/>
    <mergeCell ref="E2:L2"/>
    <mergeCell ref="B38:C38"/>
    <mergeCell ref="D2:D3"/>
    <mergeCell ref="E1:H1"/>
  </mergeCells>
  <phoneticPr fontId="1"/>
  <pageMargins left="0.43307086614173229" right="0.23622047244094491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78"/>
  <sheetViews>
    <sheetView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Z13" sqref="Z13"/>
    </sheetView>
  </sheetViews>
  <sheetFormatPr defaultRowHeight="13.5" x14ac:dyDescent="0.15"/>
  <cols>
    <col min="1" max="1" width="3" customWidth="1"/>
    <col min="3" max="3" width="5.375" customWidth="1"/>
    <col min="4" max="5" width="13.125" customWidth="1"/>
    <col min="6" max="6" width="13.125" style="290" customWidth="1"/>
    <col min="7" max="9" width="13.125" customWidth="1"/>
    <col min="10" max="15" width="8.25" customWidth="1"/>
    <col min="16" max="16" width="6.25" customWidth="1"/>
    <col min="17" max="17" width="13.125" customWidth="1"/>
    <col min="18" max="23" width="7.25" customWidth="1"/>
    <col min="24" max="25" width="13.125" customWidth="1"/>
    <col min="26" max="26" width="60.125" customWidth="1"/>
  </cols>
  <sheetData>
    <row r="1" spans="1:26" ht="8.25" customHeight="1" x14ac:dyDescent="0.15"/>
    <row r="2" spans="1:26" ht="8.25" customHeight="1" x14ac:dyDescent="0.15"/>
    <row r="3" spans="1:26" ht="8.25" customHeight="1" thickBot="1" x14ac:dyDescent="0.2"/>
    <row r="4" spans="1:26" ht="24" customHeight="1" thickBot="1" x14ac:dyDescent="0.2">
      <c r="A4" s="239"/>
      <c r="B4" s="280" t="s">
        <v>7</v>
      </c>
      <c r="C4" s="281"/>
      <c r="D4" s="282" t="s">
        <v>156</v>
      </c>
      <c r="E4" s="283" t="s">
        <v>135</v>
      </c>
      <c r="F4" s="289" t="s">
        <v>157</v>
      </c>
      <c r="G4" s="284" t="s">
        <v>136</v>
      </c>
      <c r="H4" s="285" t="s">
        <v>158</v>
      </c>
      <c r="I4" s="284" t="s">
        <v>137</v>
      </c>
      <c r="J4" s="286"/>
      <c r="K4" s="287"/>
      <c r="L4" s="287"/>
      <c r="M4" s="287" t="s">
        <v>155</v>
      </c>
      <c r="N4" s="287"/>
      <c r="O4" s="287"/>
      <c r="P4" s="288"/>
      <c r="Q4" s="285" t="s">
        <v>159</v>
      </c>
      <c r="R4" s="286"/>
      <c r="S4" s="287"/>
      <c r="T4" s="287"/>
      <c r="U4" s="287" t="s">
        <v>153</v>
      </c>
      <c r="V4" s="287"/>
      <c r="W4" s="287"/>
      <c r="X4" s="289" t="s">
        <v>143</v>
      </c>
      <c r="Y4" s="289" t="s">
        <v>259</v>
      </c>
      <c r="Z4" s="289" t="s">
        <v>154</v>
      </c>
    </row>
    <row r="5" spans="1:26" ht="24" customHeight="1" x14ac:dyDescent="0.15">
      <c r="B5" s="23" t="s">
        <v>15</v>
      </c>
      <c r="C5" s="24"/>
      <c r="D5" s="20"/>
      <c r="E5" s="271"/>
      <c r="F5" s="175"/>
      <c r="G5" s="275"/>
      <c r="H5" s="107"/>
      <c r="I5" s="275"/>
      <c r="J5" s="107"/>
      <c r="K5" s="108"/>
      <c r="L5" s="108"/>
      <c r="M5" s="108"/>
      <c r="N5" s="108"/>
      <c r="O5" s="108"/>
      <c r="P5" s="109"/>
      <c r="Q5" s="107"/>
      <c r="R5" s="107"/>
      <c r="S5" s="108"/>
      <c r="T5" s="108"/>
      <c r="U5" s="108"/>
      <c r="V5" s="108"/>
      <c r="W5" s="108"/>
      <c r="X5" s="175"/>
      <c r="Y5" s="109"/>
      <c r="Z5" s="109"/>
    </row>
    <row r="6" spans="1:26" ht="24" customHeight="1" x14ac:dyDescent="0.15">
      <c r="B6" s="168" t="s">
        <v>53</v>
      </c>
      <c r="C6" s="24"/>
      <c r="D6" s="29">
        <v>800000</v>
      </c>
      <c r="E6" s="272">
        <v>814311</v>
      </c>
      <c r="F6" s="146">
        <v>1000000</v>
      </c>
      <c r="G6" s="276">
        <v>1178836</v>
      </c>
      <c r="H6" s="117">
        <v>1200000</v>
      </c>
      <c r="I6" s="276">
        <v>1626790</v>
      </c>
      <c r="J6" s="113" t="s">
        <v>90</v>
      </c>
      <c r="K6" s="114"/>
      <c r="L6" s="114"/>
      <c r="M6" s="114"/>
      <c r="N6" s="114"/>
      <c r="O6" s="114"/>
      <c r="P6" s="118"/>
      <c r="Q6" s="170">
        <v>1600000</v>
      </c>
      <c r="R6" s="113" t="s">
        <v>98</v>
      </c>
      <c r="S6" s="114"/>
      <c r="T6" s="114"/>
      <c r="U6" s="114"/>
      <c r="V6" s="114"/>
      <c r="W6" s="114"/>
      <c r="X6" s="262">
        <v>1500000</v>
      </c>
      <c r="Y6" s="562">
        <v>1350775</v>
      </c>
      <c r="Z6" s="111" t="s">
        <v>133</v>
      </c>
    </row>
    <row r="7" spans="1:26" ht="24" customHeight="1" x14ac:dyDescent="0.15">
      <c r="B7" s="23" t="s">
        <v>59</v>
      </c>
      <c r="C7" s="24"/>
      <c r="D7" s="29">
        <v>400000</v>
      </c>
      <c r="E7" s="272">
        <v>695850</v>
      </c>
      <c r="F7" s="146">
        <v>700000</v>
      </c>
      <c r="G7" s="276">
        <v>1035387</v>
      </c>
      <c r="H7" s="117">
        <v>800000</v>
      </c>
      <c r="I7" s="276">
        <v>1396193</v>
      </c>
      <c r="J7" s="115"/>
      <c r="K7" s="110"/>
      <c r="L7" s="110"/>
      <c r="M7" s="110"/>
      <c r="N7" s="110"/>
      <c r="O7" s="110"/>
      <c r="P7" s="111"/>
      <c r="Q7" s="117">
        <v>1200000</v>
      </c>
      <c r="R7" s="115"/>
      <c r="S7" s="110"/>
      <c r="T7" s="110"/>
      <c r="U7" s="110"/>
      <c r="V7" s="110"/>
      <c r="W7" s="110"/>
      <c r="X7" s="263">
        <v>1100000</v>
      </c>
      <c r="Y7" s="563">
        <v>1007189</v>
      </c>
      <c r="Z7" s="111" t="s">
        <v>118</v>
      </c>
    </row>
    <row r="8" spans="1:26" ht="24" customHeight="1" x14ac:dyDescent="0.15">
      <c r="B8" s="23" t="s">
        <v>58</v>
      </c>
      <c r="C8" s="24"/>
      <c r="D8" s="29">
        <v>150000</v>
      </c>
      <c r="E8" s="272">
        <v>129247</v>
      </c>
      <c r="F8" s="146">
        <v>200000</v>
      </c>
      <c r="G8" s="276">
        <v>355140</v>
      </c>
      <c r="H8" s="117">
        <v>200000</v>
      </c>
      <c r="I8" s="276">
        <v>451212</v>
      </c>
      <c r="J8" s="115" t="s">
        <v>89</v>
      </c>
      <c r="K8" s="110"/>
      <c r="L8" s="110"/>
      <c r="M8" s="110"/>
      <c r="N8" s="110"/>
      <c r="O8" s="110"/>
      <c r="P8" s="111"/>
      <c r="Q8" s="170">
        <v>450000</v>
      </c>
      <c r="R8" s="115" t="s">
        <v>89</v>
      </c>
      <c r="S8" s="110"/>
      <c r="T8" s="110"/>
      <c r="U8" s="110"/>
      <c r="V8" s="110"/>
      <c r="W8" s="110"/>
      <c r="X8" s="263">
        <v>100000</v>
      </c>
      <c r="Y8" s="563">
        <v>75830</v>
      </c>
      <c r="Z8" s="111" t="s">
        <v>131</v>
      </c>
    </row>
    <row r="9" spans="1:26" ht="24" customHeight="1" x14ac:dyDescent="0.15">
      <c r="B9" s="666" t="s">
        <v>16</v>
      </c>
      <c r="C9" s="667"/>
      <c r="D9" s="29">
        <v>700000</v>
      </c>
      <c r="E9" s="272"/>
      <c r="F9" s="146">
        <v>100000</v>
      </c>
      <c r="G9" s="276"/>
      <c r="H9" s="117">
        <v>50000</v>
      </c>
      <c r="I9" s="276"/>
      <c r="J9" s="115" t="s">
        <v>17</v>
      </c>
      <c r="K9" s="110"/>
      <c r="L9" s="110"/>
      <c r="M9" s="110"/>
      <c r="N9" s="110"/>
      <c r="O9" s="110"/>
      <c r="P9" s="111"/>
      <c r="Q9" s="117">
        <v>20000</v>
      </c>
      <c r="R9" s="115" t="s">
        <v>17</v>
      </c>
      <c r="S9" s="110"/>
      <c r="T9" s="110"/>
      <c r="U9" s="110"/>
      <c r="V9" s="110"/>
      <c r="W9" s="110"/>
      <c r="X9" s="263">
        <v>5000</v>
      </c>
      <c r="Y9" s="563"/>
      <c r="Z9" s="111" t="s">
        <v>17</v>
      </c>
    </row>
    <row r="10" spans="1:26" ht="24" customHeight="1" x14ac:dyDescent="0.15">
      <c r="B10" s="260" t="s">
        <v>116</v>
      </c>
      <c r="C10" s="261"/>
      <c r="D10" s="29">
        <v>200000</v>
      </c>
      <c r="E10" s="272">
        <v>200970</v>
      </c>
      <c r="F10" s="146">
        <v>200000</v>
      </c>
      <c r="G10" s="276">
        <v>219548</v>
      </c>
      <c r="H10" s="117">
        <v>200000</v>
      </c>
      <c r="I10" s="276">
        <v>234536</v>
      </c>
      <c r="J10" s="115" t="s">
        <v>18</v>
      </c>
      <c r="K10" s="110"/>
      <c r="L10" s="110"/>
      <c r="M10" s="110"/>
      <c r="N10" s="110"/>
      <c r="O10" s="110"/>
      <c r="P10" s="111"/>
      <c r="Q10" s="170">
        <v>1000000</v>
      </c>
      <c r="R10" s="115" t="s">
        <v>18</v>
      </c>
      <c r="S10" s="110"/>
      <c r="T10" s="110"/>
      <c r="U10" s="110"/>
      <c r="V10" s="110"/>
      <c r="W10" s="110"/>
      <c r="X10" s="262">
        <v>1000000</v>
      </c>
      <c r="Y10" s="562">
        <v>1152861</v>
      </c>
      <c r="Z10" s="111" t="s">
        <v>18</v>
      </c>
    </row>
    <row r="11" spans="1:26" ht="24" customHeight="1" x14ac:dyDescent="0.15">
      <c r="B11" s="260" t="s">
        <v>117</v>
      </c>
      <c r="C11" s="261"/>
      <c r="D11" s="29">
        <v>468000</v>
      </c>
      <c r="E11" s="272">
        <v>459000</v>
      </c>
      <c r="F11" s="146">
        <v>460000</v>
      </c>
      <c r="G11" s="276">
        <v>512500</v>
      </c>
      <c r="H11" s="117">
        <v>460000</v>
      </c>
      <c r="I11" s="276">
        <v>483300</v>
      </c>
      <c r="J11" s="115" t="s">
        <v>19</v>
      </c>
      <c r="K11" s="110"/>
      <c r="L11" s="110"/>
      <c r="M11" s="110"/>
      <c r="N11" s="110"/>
      <c r="O11" s="110"/>
      <c r="P11" s="111"/>
      <c r="Q11" s="117">
        <v>460000</v>
      </c>
      <c r="R11" s="115" t="s">
        <v>19</v>
      </c>
      <c r="S11" s="110"/>
      <c r="T11" s="110"/>
      <c r="U11" s="110"/>
      <c r="V11" s="110"/>
      <c r="W11" s="110"/>
      <c r="X11" s="146">
        <v>460000</v>
      </c>
      <c r="Y11" s="177">
        <v>465000</v>
      </c>
      <c r="Z11" s="111" t="s">
        <v>19</v>
      </c>
    </row>
    <row r="12" spans="1:26" ht="24" customHeight="1" x14ac:dyDescent="0.15">
      <c r="B12" s="167" t="s">
        <v>54</v>
      </c>
      <c r="C12" s="261"/>
      <c r="D12" s="29">
        <v>600000</v>
      </c>
      <c r="E12" s="272">
        <v>467695</v>
      </c>
      <c r="F12" s="146">
        <v>700000</v>
      </c>
      <c r="G12" s="276">
        <v>417312</v>
      </c>
      <c r="H12" s="117">
        <v>400000</v>
      </c>
      <c r="I12" s="276">
        <v>429091</v>
      </c>
      <c r="J12" s="115" t="s">
        <v>20</v>
      </c>
      <c r="K12" s="110"/>
      <c r="L12" s="110"/>
      <c r="M12" s="110"/>
      <c r="N12" s="110"/>
      <c r="O12" s="110"/>
      <c r="P12" s="111"/>
      <c r="Q12" s="170">
        <v>420000</v>
      </c>
      <c r="R12" s="115" t="s">
        <v>97</v>
      </c>
      <c r="S12" s="110"/>
      <c r="T12" s="110"/>
      <c r="U12" s="110"/>
      <c r="V12" s="110"/>
      <c r="W12" s="110"/>
      <c r="X12" s="262">
        <v>500000</v>
      </c>
      <c r="Y12" s="562">
        <v>465148</v>
      </c>
      <c r="Z12" s="111" t="s">
        <v>97</v>
      </c>
    </row>
    <row r="13" spans="1:26" ht="24" customHeight="1" thickBot="1" x14ac:dyDescent="0.2">
      <c r="B13" s="666" t="s">
        <v>99</v>
      </c>
      <c r="C13" s="667"/>
      <c r="D13" s="66"/>
      <c r="E13" s="273"/>
      <c r="F13" s="145"/>
      <c r="G13" s="277"/>
      <c r="H13" s="116"/>
      <c r="I13" s="277"/>
      <c r="J13" s="128"/>
      <c r="K13" s="129"/>
      <c r="L13" s="129"/>
      <c r="M13" s="129"/>
      <c r="N13" s="129"/>
      <c r="O13" s="129"/>
      <c r="P13" s="130"/>
      <c r="Q13" s="116">
        <v>400000</v>
      </c>
      <c r="R13" s="131" t="s">
        <v>100</v>
      </c>
      <c r="S13" s="129"/>
      <c r="T13" s="129"/>
      <c r="U13" s="129"/>
      <c r="V13" s="129"/>
      <c r="W13" s="129"/>
      <c r="X13" s="264">
        <v>1000000</v>
      </c>
      <c r="Y13" s="564">
        <v>1344594</v>
      </c>
      <c r="Z13" s="172" t="s">
        <v>100</v>
      </c>
    </row>
    <row r="14" spans="1:26" ht="24" customHeight="1" thickBot="1" x14ac:dyDescent="0.2">
      <c r="B14" s="25" t="s">
        <v>55</v>
      </c>
      <c r="C14" s="26"/>
      <c r="D14" s="30">
        <f>SUM(D6:D12)</f>
        <v>3318000</v>
      </c>
      <c r="E14" s="274">
        <f>SUM(E6:E13)</f>
        <v>2767073</v>
      </c>
      <c r="F14" s="236">
        <f>SUM(F6:F12)</f>
        <v>3360000</v>
      </c>
      <c r="G14" s="278">
        <f>SUM(G6:G13)</f>
        <v>3718723</v>
      </c>
      <c r="H14" s="237">
        <f>SUM(H6:H12)</f>
        <v>3310000</v>
      </c>
      <c r="I14" s="278">
        <f>SUM(I6:I13)</f>
        <v>4621122</v>
      </c>
      <c r="J14" s="104"/>
      <c r="K14" s="105"/>
      <c r="L14" s="105"/>
      <c r="M14" s="105"/>
      <c r="N14" s="105"/>
      <c r="O14" s="238"/>
      <c r="P14" s="106"/>
      <c r="Q14" s="237">
        <f>SUM(Q6:Q13)</f>
        <v>5550000</v>
      </c>
      <c r="R14" s="104"/>
      <c r="S14" s="105"/>
      <c r="T14" s="105"/>
      <c r="U14" s="105"/>
      <c r="V14" s="105"/>
      <c r="W14" s="238"/>
      <c r="X14" s="265">
        <f>SUM(X6:X13)</f>
        <v>5665000</v>
      </c>
      <c r="Y14" s="236">
        <f>SUM(Y6:Y13)</f>
        <v>5861397</v>
      </c>
      <c r="Z14" s="60"/>
    </row>
    <row r="15" spans="1:26" ht="15.75" customHeight="1" x14ac:dyDescent="0.15">
      <c r="B15" s="268"/>
      <c r="C15" s="268"/>
      <c r="D15" s="269"/>
      <c r="E15" s="269"/>
      <c r="F15" s="270"/>
      <c r="G15" s="270"/>
      <c r="H15" s="270"/>
      <c r="I15" s="270"/>
      <c r="J15" s="132"/>
      <c r="K15" s="132"/>
      <c r="L15" s="132"/>
      <c r="M15" s="132"/>
      <c r="N15" s="132"/>
      <c r="O15" s="270"/>
      <c r="P15" s="132"/>
      <c r="Q15" s="270"/>
      <c r="R15" s="132"/>
      <c r="S15" s="132"/>
      <c r="T15" s="132"/>
      <c r="U15" s="132"/>
      <c r="V15" s="132"/>
      <c r="W15" s="270"/>
      <c r="X15" s="270"/>
      <c r="Y15" s="270"/>
      <c r="Z15" s="61"/>
    </row>
    <row r="16" spans="1:26" ht="15.75" customHeight="1" thickBot="1" x14ac:dyDescent="0.2">
      <c r="A16" s="239"/>
      <c r="B16" s="239"/>
      <c r="C16" s="239"/>
      <c r="D16" s="239"/>
      <c r="E16" s="239"/>
      <c r="F16" s="291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</row>
    <row r="17" spans="1:26" ht="24" customHeight="1" thickBot="1" x14ac:dyDescent="0.2">
      <c r="A17" s="239"/>
      <c r="B17" s="280" t="s">
        <v>7</v>
      </c>
      <c r="C17" s="281"/>
      <c r="D17" s="282" t="s">
        <v>156</v>
      </c>
      <c r="E17" s="283" t="s">
        <v>135</v>
      </c>
      <c r="F17" s="289" t="s">
        <v>157</v>
      </c>
      <c r="G17" s="284" t="s">
        <v>136</v>
      </c>
      <c r="H17" s="285" t="s">
        <v>158</v>
      </c>
      <c r="I17" s="284" t="s">
        <v>137</v>
      </c>
      <c r="J17" s="286"/>
      <c r="K17" s="287"/>
      <c r="L17" s="287"/>
      <c r="M17" s="287" t="s">
        <v>129</v>
      </c>
      <c r="N17" s="287"/>
      <c r="O17" s="287"/>
      <c r="P17" s="288"/>
      <c r="Q17" s="285" t="s">
        <v>159</v>
      </c>
      <c r="R17" s="286"/>
      <c r="S17" s="287"/>
      <c r="T17" s="287"/>
      <c r="U17" s="287" t="s">
        <v>103</v>
      </c>
      <c r="V17" s="287"/>
      <c r="W17" s="287"/>
      <c r="X17" s="289" t="s">
        <v>143</v>
      </c>
      <c r="Y17" s="289"/>
      <c r="Z17" s="289" t="s">
        <v>154</v>
      </c>
    </row>
    <row r="18" spans="1:26" ht="24" customHeight="1" x14ac:dyDescent="0.15">
      <c r="B18" s="23" t="s">
        <v>15</v>
      </c>
      <c r="C18" s="24"/>
      <c r="D18" s="20"/>
      <c r="E18" s="271"/>
      <c r="F18" s="175"/>
      <c r="G18" s="275"/>
      <c r="H18" s="107"/>
      <c r="I18" s="275"/>
      <c r="J18" s="107"/>
      <c r="K18" s="108"/>
      <c r="L18" s="108"/>
      <c r="M18" s="108"/>
      <c r="N18" s="108"/>
      <c r="O18" s="108"/>
      <c r="P18" s="109"/>
      <c r="Q18" s="107"/>
      <c r="R18" s="107"/>
      <c r="S18" s="108"/>
      <c r="T18" s="108"/>
      <c r="U18" s="108"/>
      <c r="V18" s="108"/>
      <c r="W18" s="108"/>
      <c r="X18" s="175"/>
      <c r="Y18" s="109"/>
      <c r="Z18" s="109"/>
    </row>
    <row r="19" spans="1:26" ht="24" customHeight="1" x14ac:dyDescent="0.15">
      <c r="B19" s="168" t="s">
        <v>53</v>
      </c>
      <c r="C19" s="24"/>
      <c r="D19" s="29">
        <v>800000</v>
      </c>
      <c r="E19" s="272">
        <v>814311</v>
      </c>
      <c r="F19" s="146">
        <v>1000000</v>
      </c>
      <c r="G19" s="276">
        <v>1178836</v>
      </c>
      <c r="H19" s="117">
        <v>1200000</v>
      </c>
      <c r="I19" s="276">
        <v>1626790</v>
      </c>
      <c r="J19" s="113" t="s">
        <v>90</v>
      </c>
      <c r="K19" s="114"/>
      <c r="L19" s="114"/>
      <c r="M19" s="114"/>
      <c r="N19" s="114"/>
      <c r="O19" s="114"/>
      <c r="P19" s="118"/>
      <c r="Q19" s="170">
        <v>1600000</v>
      </c>
      <c r="R19" s="113" t="s">
        <v>98</v>
      </c>
      <c r="S19" s="114"/>
      <c r="T19" s="114"/>
      <c r="U19" s="114"/>
      <c r="V19" s="114"/>
      <c r="W19" s="114"/>
      <c r="X19" s="262">
        <v>1500000</v>
      </c>
      <c r="Y19" s="562">
        <v>1350775</v>
      </c>
      <c r="Z19" s="111" t="s">
        <v>133</v>
      </c>
    </row>
    <row r="20" spans="1:26" ht="24" customHeight="1" x14ac:dyDescent="0.15">
      <c r="B20" s="23" t="s">
        <v>59</v>
      </c>
      <c r="C20" s="24"/>
      <c r="D20" s="29">
        <v>400000</v>
      </c>
      <c r="E20" s="272">
        <v>695850</v>
      </c>
      <c r="F20" s="146">
        <v>700000</v>
      </c>
      <c r="G20" s="276">
        <v>1035387</v>
      </c>
      <c r="H20" s="117">
        <v>800000</v>
      </c>
      <c r="I20" s="276">
        <v>1396193</v>
      </c>
      <c r="J20" s="115"/>
      <c r="K20" s="110"/>
      <c r="L20" s="110"/>
      <c r="M20" s="110"/>
      <c r="N20" s="110"/>
      <c r="O20" s="110"/>
      <c r="P20" s="111"/>
      <c r="Q20" s="117">
        <v>1200000</v>
      </c>
      <c r="R20" s="115"/>
      <c r="S20" s="110"/>
      <c r="T20" s="110"/>
      <c r="U20" s="110"/>
      <c r="V20" s="110"/>
      <c r="W20" s="110"/>
      <c r="X20" s="263">
        <v>1100000</v>
      </c>
      <c r="Y20" s="563">
        <v>1007189</v>
      </c>
      <c r="Z20" s="111" t="s">
        <v>118</v>
      </c>
    </row>
    <row r="21" spans="1:26" ht="24" customHeight="1" x14ac:dyDescent="0.15">
      <c r="B21" s="23" t="s">
        <v>58</v>
      </c>
      <c r="C21" s="24"/>
      <c r="D21" s="29">
        <v>150000</v>
      </c>
      <c r="E21" s="272">
        <v>129247</v>
      </c>
      <c r="F21" s="146">
        <v>200000</v>
      </c>
      <c r="G21" s="276">
        <v>355140</v>
      </c>
      <c r="H21" s="117">
        <v>200000</v>
      </c>
      <c r="I21" s="276">
        <v>451212</v>
      </c>
      <c r="J21" s="115" t="s">
        <v>89</v>
      </c>
      <c r="K21" s="110"/>
      <c r="L21" s="110"/>
      <c r="M21" s="110"/>
      <c r="N21" s="110"/>
      <c r="O21" s="110"/>
      <c r="P21" s="111"/>
      <c r="Q21" s="170">
        <v>450000</v>
      </c>
      <c r="R21" s="115" t="s">
        <v>89</v>
      </c>
      <c r="S21" s="110"/>
      <c r="T21" s="110"/>
      <c r="U21" s="110"/>
      <c r="V21" s="110"/>
      <c r="W21" s="110"/>
      <c r="X21" s="263">
        <v>100000</v>
      </c>
      <c r="Y21" s="563">
        <v>75830</v>
      </c>
      <c r="Z21" s="111" t="s">
        <v>131</v>
      </c>
    </row>
    <row r="22" spans="1:26" ht="24" customHeight="1" x14ac:dyDescent="0.15">
      <c r="B22" s="666" t="s">
        <v>16</v>
      </c>
      <c r="C22" s="667"/>
      <c r="D22" s="29">
        <v>700000</v>
      </c>
      <c r="E22" s="272"/>
      <c r="F22" s="146">
        <v>100000</v>
      </c>
      <c r="G22" s="276"/>
      <c r="H22" s="117">
        <v>50000</v>
      </c>
      <c r="I22" s="276"/>
      <c r="J22" s="115" t="s">
        <v>17</v>
      </c>
      <c r="K22" s="110"/>
      <c r="L22" s="110"/>
      <c r="M22" s="110"/>
      <c r="N22" s="110"/>
      <c r="O22" s="110"/>
      <c r="P22" s="111"/>
      <c r="Q22" s="117">
        <v>20000</v>
      </c>
      <c r="R22" s="115" t="s">
        <v>17</v>
      </c>
      <c r="S22" s="110"/>
      <c r="T22" s="110"/>
      <c r="U22" s="110"/>
      <c r="V22" s="110"/>
      <c r="W22" s="110"/>
      <c r="X22" s="263">
        <v>5000</v>
      </c>
      <c r="Y22" s="563"/>
      <c r="Z22" s="111" t="s">
        <v>17</v>
      </c>
    </row>
    <row r="23" spans="1:26" ht="24" customHeight="1" x14ac:dyDescent="0.15">
      <c r="B23" s="266" t="s">
        <v>116</v>
      </c>
      <c r="C23" s="267"/>
      <c r="D23" s="29">
        <v>200000</v>
      </c>
      <c r="E23" s="272">
        <v>200970</v>
      </c>
      <c r="F23" s="146">
        <v>200000</v>
      </c>
      <c r="G23" s="276">
        <v>219548</v>
      </c>
      <c r="H23" s="117">
        <v>200000</v>
      </c>
      <c r="I23" s="276">
        <v>234536</v>
      </c>
      <c r="J23" s="115" t="s">
        <v>18</v>
      </c>
      <c r="K23" s="110"/>
      <c r="L23" s="110"/>
      <c r="M23" s="110"/>
      <c r="N23" s="110"/>
      <c r="O23" s="110"/>
      <c r="P23" s="111"/>
      <c r="Q23" s="170">
        <v>1000000</v>
      </c>
      <c r="R23" s="115" t="s">
        <v>18</v>
      </c>
      <c r="S23" s="110"/>
      <c r="T23" s="110"/>
      <c r="U23" s="110"/>
      <c r="V23" s="110"/>
      <c r="W23" s="110"/>
      <c r="X23" s="262">
        <v>1000000</v>
      </c>
      <c r="Y23" s="562">
        <v>1152861</v>
      </c>
      <c r="Z23" s="111" t="s">
        <v>18</v>
      </c>
    </row>
    <row r="24" spans="1:26" ht="24" customHeight="1" x14ac:dyDescent="0.15">
      <c r="B24" s="266" t="s">
        <v>117</v>
      </c>
      <c r="C24" s="267"/>
      <c r="D24" s="29">
        <v>468000</v>
      </c>
      <c r="E24" s="272">
        <v>459000</v>
      </c>
      <c r="F24" s="146">
        <v>460000</v>
      </c>
      <c r="G24" s="276">
        <v>512500</v>
      </c>
      <c r="H24" s="117">
        <v>460000</v>
      </c>
      <c r="I24" s="276">
        <v>483300</v>
      </c>
      <c r="J24" s="115" t="s">
        <v>19</v>
      </c>
      <c r="K24" s="110"/>
      <c r="L24" s="110"/>
      <c r="M24" s="110"/>
      <c r="N24" s="110"/>
      <c r="O24" s="110"/>
      <c r="P24" s="111"/>
      <c r="Q24" s="117">
        <v>460000</v>
      </c>
      <c r="R24" s="115" t="s">
        <v>19</v>
      </c>
      <c r="S24" s="110"/>
      <c r="T24" s="110"/>
      <c r="U24" s="110"/>
      <c r="V24" s="110"/>
      <c r="W24" s="110"/>
      <c r="X24" s="146">
        <v>460000</v>
      </c>
      <c r="Y24" s="177">
        <v>465000</v>
      </c>
      <c r="Z24" s="111" t="s">
        <v>19</v>
      </c>
    </row>
    <row r="25" spans="1:26" ht="24" customHeight="1" x14ac:dyDescent="0.15">
      <c r="B25" s="167" t="s">
        <v>54</v>
      </c>
      <c r="C25" s="267"/>
      <c r="D25" s="29">
        <v>600000</v>
      </c>
      <c r="E25" s="272">
        <v>467695</v>
      </c>
      <c r="F25" s="146">
        <v>700000</v>
      </c>
      <c r="G25" s="276">
        <v>417312</v>
      </c>
      <c r="H25" s="117">
        <v>400000</v>
      </c>
      <c r="I25" s="276">
        <v>429091</v>
      </c>
      <c r="J25" s="115" t="s">
        <v>20</v>
      </c>
      <c r="K25" s="110"/>
      <c r="L25" s="110"/>
      <c r="M25" s="110"/>
      <c r="N25" s="110"/>
      <c r="O25" s="110"/>
      <c r="P25" s="111"/>
      <c r="Q25" s="170">
        <v>420000</v>
      </c>
      <c r="R25" s="115" t="s">
        <v>97</v>
      </c>
      <c r="S25" s="110"/>
      <c r="T25" s="110"/>
      <c r="U25" s="110"/>
      <c r="V25" s="110"/>
      <c r="W25" s="110"/>
      <c r="X25" s="262">
        <v>500000</v>
      </c>
      <c r="Y25" s="562">
        <v>465148</v>
      </c>
      <c r="Z25" s="111" t="s">
        <v>97</v>
      </c>
    </row>
    <row r="26" spans="1:26" ht="24" customHeight="1" thickBot="1" x14ac:dyDescent="0.2">
      <c r="B26" s="666" t="s">
        <v>99</v>
      </c>
      <c r="C26" s="667"/>
      <c r="D26" s="66"/>
      <c r="E26" s="273"/>
      <c r="F26" s="145"/>
      <c r="G26" s="277"/>
      <c r="H26" s="116"/>
      <c r="I26" s="277"/>
      <c r="J26" s="128"/>
      <c r="K26" s="129"/>
      <c r="L26" s="129"/>
      <c r="M26" s="129"/>
      <c r="N26" s="129"/>
      <c r="O26" s="129"/>
      <c r="P26" s="130"/>
      <c r="Q26" s="116">
        <v>400000</v>
      </c>
      <c r="R26" s="131" t="s">
        <v>100</v>
      </c>
      <c r="S26" s="129"/>
      <c r="T26" s="129"/>
      <c r="U26" s="129"/>
      <c r="V26" s="129"/>
      <c r="W26" s="129"/>
      <c r="X26" s="264">
        <v>1000000</v>
      </c>
      <c r="Y26" s="564">
        <v>1344594</v>
      </c>
      <c r="Z26" s="172" t="s">
        <v>100</v>
      </c>
    </row>
    <row r="27" spans="1:26" ht="24" customHeight="1" thickBot="1" x14ac:dyDescent="0.2">
      <c r="B27" s="25" t="s">
        <v>55</v>
      </c>
      <c r="C27" s="26"/>
      <c r="D27" s="30">
        <f>SUM(D19:D25)</f>
        <v>3318000</v>
      </c>
      <c r="E27" s="274">
        <f>SUM(E19:E26)</f>
        <v>2767073</v>
      </c>
      <c r="F27" s="236">
        <f>SUM(F19:F25)</f>
        <v>3360000</v>
      </c>
      <c r="G27" s="278">
        <f>SUM(G19:G26)</f>
        <v>3718723</v>
      </c>
      <c r="H27" s="237">
        <f>SUM(H19:H25)</f>
        <v>3310000</v>
      </c>
      <c r="I27" s="278">
        <f>SUM(I19:I26)</f>
        <v>4621122</v>
      </c>
      <c r="J27" s="104"/>
      <c r="K27" s="105"/>
      <c r="L27" s="105"/>
      <c r="M27" s="105"/>
      <c r="N27" s="105"/>
      <c r="O27" s="238"/>
      <c r="P27" s="106"/>
      <c r="Q27" s="237">
        <f>SUM(Q19:Q26)</f>
        <v>5550000</v>
      </c>
      <c r="R27" s="104"/>
      <c r="S27" s="105"/>
      <c r="T27" s="105"/>
      <c r="U27" s="105"/>
      <c r="V27" s="105"/>
      <c r="W27" s="238"/>
      <c r="X27" s="265">
        <f>SUM(X19:X26)</f>
        <v>5665000</v>
      </c>
      <c r="Y27" s="236">
        <f>SUM(Y19:Y26)</f>
        <v>5861397</v>
      </c>
      <c r="Z27" s="60"/>
    </row>
    <row r="28" spans="1:26" ht="15.75" customHeight="1" x14ac:dyDescent="0.15">
      <c r="E28" s="279"/>
      <c r="G28" s="279"/>
      <c r="I28" s="279"/>
    </row>
    <row r="29" spans="1:26" ht="15.75" customHeight="1" thickBot="1" x14ac:dyDescent="0.2">
      <c r="E29" s="279"/>
      <c r="G29" s="279"/>
      <c r="I29" s="279"/>
    </row>
    <row r="30" spans="1:26" ht="24" customHeight="1" thickBot="1" x14ac:dyDescent="0.2">
      <c r="A30" s="239"/>
      <c r="B30" s="280" t="s">
        <v>7</v>
      </c>
      <c r="C30" s="281"/>
      <c r="D30" s="282" t="s">
        <v>156</v>
      </c>
      <c r="E30" s="283" t="s">
        <v>135</v>
      </c>
      <c r="F30" s="289" t="s">
        <v>157</v>
      </c>
      <c r="G30" s="284" t="s">
        <v>136</v>
      </c>
      <c r="H30" s="285" t="s">
        <v>158</v>
      </c>
      <c r="I30" s="284" t="s">
        <v>137</v>
      </c>
      <c r="J30" s="286"/>
      <c r="K30" s="287"/>
      <c r="L30" s="287"/>
      <c r="M30" s="287" t="s">
        <v>129</v>
      </c>
      <c r="N30" s="287"/>
      <c r="O30" s="287"/>
      <c r="P30" s="288"/>
      <c r="Q30" s="285" t="s">
        <v>159</v>
      </c>
      <c r="R30" s="286"/>
      <c r="S30" s="287"/>
      <c r="T30" s="287"/>
      <c r="U30" s="287" t="s">
        <v>103</v>
      </c>
      <c r="V30" s="287"/>
      <c r="W30" s="287"/>
      <c r="X30" s="289" t="s">
        <v>143</v>
      </c>
      <c r="Y30" s="289"/>
      <c r="Z30" s="289" t="s">
        <v>154</v>
      </c>
    </row>
    <row r="31" spans="1:26" ht="24" customHeight="1" x14ac:dyDescent="0.15">
      <c r="B31" s="23" t="s">
        <v>15</v>
      </c>
      <c r="C31" s="24"/>
      <c r="D31" s="20"/>
      <c r="E31" s="271"/>
      <c r="F31" s="175"/>
      <c r="G31" s="275"/>
      <c r="H31" s="107"/>
      <c r="I31" s="275"/>
      <c r="J31" s="107"/>
      <c r="K31" s="108"/>
      <c r="L31" s="108"/>
      <c r="M31" s="108"/>
      <c r="N31" s="108"/>
      <c r="O31" s="108"/>
      <c r="P31" s="109"/>
      <c r="Q31" s="107"/>
      <c r="R31" s="107"/>
      <c r="S31" s="108"/>
      <c r="T31" s="108"/>
      <c r="U31" s="108"/>
      <c r="V31" s="108"/>
      <c r="W31" s="108"/>
      <c r="X31" s="175"/>
      <c r="Y31" s="109"/>
      <c r="Z31" s="109"/>
    </row>
    <row r="32" spans="1:26" ht="24" customHeight="1" x14ac:dyDescent="0.15">
      <c r="B32" s="168" t="s">
        <v>53</v>
      </c>
      <c r="C32" s="24"/>
      <c r="D32" s="29">
        <v>800000</v>
      </c>
      <c r="E32" s="272">
        <v>814311</v>
      </c>
      <c r="F32" s="146">
        <v>1000000</v>
      </c>
      <c r="G32" s="276">
        <v>1178836</v>
      </c>
      <c r="H32" s="117">
        <v>1200000</v>
      </c>
      <c r="I32" s="276">
        <v>1626790</v>
      </c>
      <c r="J32" s="113" t="s">
        <v>90</v>
      </c>
      <c r="K32" s="114"/>
      <c r="L32" s="114"/>
      <c r="M32" s="114"/>
      <c r="N32" s="114"/>
      <c r="O32" s="114"/>
      <c r="P32" s="118"/>
      <c r="Q32" s="170">
        <v>1600000</v>
      </c>
      <c r="R32" s="113" t="s">
        <v>98</v>
      </c>
      <c r="S32" s="114"/>
      <c r="T32" s="114"/>
      <c r="U32" s="114"/>
      <c r="V32" s="114"/>
      <c r="W32" s="114"/>
      <c r="X32" s="262">
        <v>1500000</v>
      </c>
      <c r="Y32" s="562">
        <v>1350775</v>
      </c>
      <c r="Z32" s="111" t="s">
        <v>133</v>
      </c>
    </row>
    <row r="33" spans="1:26" ht="24" customHeight="1" x14ac:dyDescent="0.15">
      <c r="B33" s="23" t="s">
        <v>59</v>
      </c>
      <c r="C33" s="24"/>
      <c r="D33" s="29">
        <v>400000</v>
      </c>
      <c r="E33" s="272">
        <v>695850</v>
      </c>
      <c r="F33" s="146">
        <v>700000</v>
      </c>
      <c r="G33" s="276">
        <v>1035387</v>
      </c>
      <c r="H33" s="117">
        <v>800000</v>
      </c>
      <c r="I33" s="276">
        <v>1396193</v>
      </c>
      <c r="J33" s="115"/>
      <c r="K33" s="110"/>
      <c r="L33" s="110"/>
      <c r="M33" s="110"/>
      <c r="N33" s="110"/>
      <c r="O33" s="110"/>
      <c r="P33" s="111"/>
      <c r="Q33" s="117">
        <v>1200000</v>
      </c>
      <c r="R33" s="115"/>
      <c r="S33" s="110"/>
      <c r="T33" s="110"/>
      <c r="U33" s="110"/>
      <c r="V33" s="110"/>
      <c r="W33" s="110"/>
      <c r="X33" s="263">
        <v>1100000</v>
      </c>
      <c r="Y33" s="563">
        <v>1007189</v>
      </c>
      <c r="Z33" s="111" t="s">
        <v>118</v>
      </c>
    </row>
    <row r="34" spans="1:26" ht="24" customHeight="1" x14ac:dyDescent="0.15">
      <c r="B34" s="23" t="s">
        <v>58</v>
      </c>
      <c r="C34" s="24"/>
      <c r="D34" s="29">
        <v>150000</v>
      </c>
      <c r="E34" s="272">
        <v>129247</v>
      </c>
      <c r="F34" s="146">
        <v>200000</v>
      </c>
      <c r="G34" s="276">
        <v>355140</v>
      </c>
      <c r="H34" s="117">
        <v>200000</v>
      </c>
      <c r="I34" s="276">
        <v>451212</v>
      </c>
      <c r="J34" s="115" t="s">
        <v>89</v>
      </c>
      <c r="K34" s="110"/>
      <c r="L34" s="110"/>
      <c r="M34" s="110"/>
      <c r="N34" s="110"/>
      <c r="O34" s="110"/>
      <c r="P34" s="111"/>
      <c r="Q34" s="170">
        <v>450000</v>
      </c>
      <c r="R34" s="115" t="s">
        <v>89</v>
      </c>
      <c r="S34" s="110"/>
      <c r="T34" s="110"/>
      <c r="U34" s="110"/>
      <c r="V34" s="110"/>
      <c r="W34" s="110"/>
      <c r="X34" s="263">
        <v>100000</v>
      </c>
      <c r="Y34" s="563">
        <v>75830</v>
      </c>
      <c r="Z34" s="111" t="s">
        <v>131</v>
      </c>
    </row>
    <row r="35" spans="1:26" ht="24" customHeight="1" x14ac:dyDescent="0.15">
      <c r="B35" s="666" t="s">
        <v>16</v>
      </c>
      <c r="C35" s="667"/>
      <c r="D35" s="29">
        <v>700000</v>
      </c>
      <c r="E35" s="272"/>
      <c r="F35" s="146">
        <v>100000</v>
      </c>
      <c r="G35" s="276"/>
      <c r="H35" s="117">
        <v>50000</v>
      </c>
      <c r="I35" s="276"/>
      <c r="J35" s="115" t="s">
        <v>17</v>
      </c>
      <c r="K35" s="110"/>
      <c r="L35" s="110"/>
      <c r="M35" s="110"/>
      <c r="N35" s="110"/>
      <c r="O35" s="110"/>
      <c r="P35" s="111"/>
      <c r="Q35" s="117">
        <v>20000</v>
      </c>
      <c r="R35" s="115" t="s">
        <v>17</v>
      </c>
      <c r="S35" s="110"/>
      <c r="T35" s="110"/>
      <c r="U35" s="110"/>
      <c r="V35" s="110"/>
      <c r="W35" s="110"/>
      <c r="X35" s="263">
        <v>5000</v>
      </c>
      <c r="Y35" s="563"/>
      <c r="Z35" s="111" t="s">
        <v>17</v>
      </c>
    </row>
    <row r="36" spans="1:26" ht="24" customHeight="1" x14ac:dyDescent="0.15">
      <c r="B36" s="266" t="s">
        <v>116</v>
      </c>
      <c r="C36" s="267"/>
      <c r="D36" s="29">
        <v>200000</v>
      </c>
      <c r="E36" s="272">
        <v>200970</v>
      </c>
      <c r="F36" s="146">
        <v>200000</v>
      </c>
      <c r="G36" s="276">
        <v>219548</v>
      </c>
      <c r="H36" s="117">
        <v>200000</v>
      </c>
      <c r="I36" s="276">
        <v>234536</v>
      </c>
      <c r="J36" s="115" t="s">
        <v>18</v>
      </c>
      <c r="K36" s="110"/>
      <c r="L36" s="110"/>
      <c r="M36" s="110"/>
      <c r="N36" s="110"/>
      <c r="O36" s="110"/>
      <c r="P36" s="111"/>
      <c r="Q36" s="170">
        <v>1000000</v>
      </c>
      <c r="R36" s="115" t="s">
        <v>18</v>
      </c>
      <c r="S36" s="110"/>
      <c r="T36" s="110"/>
      <c r="U36" s="110"/>
      <c r="V36" s="110"/>
      <c r="W36" s="110"/>
      <c r="X36" s="262">
        <v>1000000</v>
      </c>
      <c r="Y36" s="562">
        <v>1152861</v>
      </c>
      <c r="Z36" s="111" t="s">
        <v>18</v>
      </c>
    </row>
    <row r="37" spans="1:26" ht="24" customHeight="1" x14ac:dyDescent="0.15">
      <c r="B37" s="266" t="s">
        <v>117</v>
      </c>
      <c r="C37" s="267"/>
      <c r="D37" s="29">
        <v>468000</v>
      </c>
      <c r="E37" s="272">
        <v>459000</v>
      </c>
      <c r="F37" s="146">
        <v>460000</v>
      </c>
      <c r="G37" s="276">
        <v>512500</v>
      </c>
      <c r="H37" s="117">
        <v>460000</v>
      </c>
      <c r="I37" s="276">
        <v>483300</v>
      </c>
      <c r="J37" s="115" t="s">
        <v>19</v>
      </c>
      <c r="K37" s="110"/>
      <c r="L37" s="110"/>
      <c r="M37" s="110"/>
      <c r="N37" s="110"/>
      <c r="O37" s="110"/>
      <c r="P37" s="111"/>
      <c r="Q37" s="117">
        <v>460000</v>
      </c>
      <c r="R37" s="115" t="s">
        <v>19</v>
      </c>
      <c r="S37" s="110"/>
      <c r="T37" s="110"/>
      <c r="U37" s="110"/>
      <c r="V37" s="110"/>
      <c r="W37" s="110"/>
      <c r="X37" s="146">
        <v>460000</v>
      </c>
      <c r="Y37" s="177">
        <v>465000</v>
      </c>
      <c r="Z37" s="111" t="s">
        <v>19</v>
      </c>
    </row>
    <row r="38" spans="1:26" ht="24" customHeight="1" x14ac:dyDescent="0.15">
      <c r="B38" s="167" t="s">
        <v>54</v>
      </c>
      <c r="C38" s="267"/>
      <c r="D38" s="29">
        <v>600000</v>
      </c>
      <c r="E38" s="272">
        <v>467695</v>
      </c>
      <c r="F38" s="146">
        <v>700000</v>
      </c>
      <c r="G38" s="276">
        <v>417312</v>
      </c>
      <c r="H38" s="117">
        <v>400000</v>
      </c>
      <c r="I38" s="276">
        <v>429091</v>
      </c>
      <c r="J38" s="115" t="s">
        <v>20</v>
      </c>
      <c r="K38" s="110"/>
      <c r="L38" s="110"/>
      <c r="M38" s="110"/>
      <c r="N38" s="110"/>
      <c r="O38" s="110"/>
      <c r="P38" s="111"/>
      <c r="Q38" s="170">
        <v>420000</v>
      </c>
      <c r="R38" s="115" t="s">
        <v>97</v>
      </c>
      <c r="S38" s="110"/>
      <c r="T38" s="110"/>
      <c r="U38" s="110"/>
      <c r="V38" s="110"/>
      <c r="W38" s="110"/>
      <c r="X38" s="262">
        <v>500000</v>
      </c>
      <c r="Y38" s="562">
        <v>465148</v>
      </c>
      <c r="Z38" s="111" t="s">
        <v>97</v>
      </c>
    </row>
    <row r="39" spans="1:26" ht="24" customHeight="1" thickBot="1" x14ac:dyDescent="0.2">
      <c r="B39" s="666" t="s">
        <v>99</v>
      </c>
      <c r="C39" s="667"/>
      <c r="D39" s="66"/>
      <c r="E39" s="273"/>
      <c r="F39" s="145"/>
      <c r="G39" s="277"/>
      <c r="H39" s="116"/>
      <c r="I39" s="277"/>
      <c r="J39" s="128"/>
      <c r="K39" s="129"/>
      <c r="L39" s="129"/>
      <c r="M39" s="129"/>
      <c r="N39" s="129"/>
      <c r="O39" s="129"/>
      <c r="P39" s="130"/>
      <c r="Q39" s="116">
        <v>400000</v>
      </c>
      <c r="R39" s="131" t="s">
        <v>100</v>
      </c>
      <c r="S39" s="129"/>
      <c r="T39" s="129"/>
      <c r="U39" s="129"/>
      <c r="V39" s="129"/>
      <c r="W39" s="129"/>
      <c r="X39" s="264">
        <v>1000000</v>
      </c>
      <c r="Y39" s="564">
        <v>1344594</v>
      </c>
      <c r="Z39" s="172" t="s">
        <v>100</v>
      </c>
    </row>
    <row r="40" spans="1:26" ht="24" customHeight="1" thickBot="1" x14ac:dyDescent="0.2">
      <c r="B40" s="25" t="s">
        <v>55</v>
      </c>
      <c r="C40" s="26"/>
      <c r="D40" s="30">
        <f>SUM(D32:D38)</f>
        <v>3318000</v>
      </c>
      <c r="E40" s="274">
        <f>SUM(E32:E39)</f>
        <v>2767073</v>
      </c>
      <c r="F40" s="236">
        <f>SUM(F32:F38)</f>
        <v>3360000</v>
      </c>
      <c r="G40" s="278">
        <f>SUM(G32:G39)</f>
        <v>3718723</v>
      </c>
      <c r="H40" s="237">
        <f>SUM(H32:H38)</f>
        <v>3310000</v>
      </c>
      <c r="I40" s="278">
        <f>SUM(I32:I39)</f>
        <v>4621122</v>
      </c>
      <c r="J40" s="104"/>
      <c r="K40" s="105"/>
      <c r="L40" s="105"/>
      <c r="M40" s="105"/>
      <c r="N40" s="105"/>
      <c r="O40" s="238"/>
      <c r="P40" s="106"/>
      <c r="Q40" s="237">
        <f>SUM(Q32:Q39)</f>
        <v>5550000</v>
      </c>
      <c r="R40" s="104"/>
      <c r="S40" s="105"/>
      <c r="T40" s="105"/>
      <c r="U40" s="105"/>
      <c r="V40" s="105"/>
      <c r="W40" s="238"/>
      <c r="X40" s="265">
        <f>SUM(X32:X39)</f>
        <v>5665000</v>
      </c>
      <c r="Y40" s="236">
        <f>SUM(Y32:Y39)</f>
        <v>5861397</v>
      </c>
      <c r="Z40" s="60"/>
    </row>
    <row r="41" spans="1:26" ht="15.75" customHeight="1" x14ac:dyDescent="0.15">
      <c r="E41" s="279"/>
      <c r="G41" s="279"/>
      <c r="I41" s="279"/>
    </row>
    <row r="42" spans="1:26" ht="15.75" customHeight="1" thickBot="1" x14ac:dyDescent="0.2">
      <c r="E42" s="279"/>
      <c r="G42" s="279"/>
      <c r="I42" s="279"/>
    </row>
    <row r="43" spans="1:26" ht="24" customHeight="1" thickBot="1" x14ac:dyDescent="0.2">
      <c r="A43" s="239"/>
      <c r="B43" s="280" t="s">
        <v>7</v>
      </c>
      <c r="C43" s="281"/>
      <c r="D43" s="282" t="s">
        <v>156</v>
      </c>
      <c r="E43" s="283" t="s">
        <v>135</v>
      </c>
      <c r="F43" s="289" t="s">
        <v>157</v>
      </c>
      <c r="G43" s="284" t="s">
        <v>136</v>
      </c>
      <c r="H43" s="285" t="s">
        <v>158</v>
      </c>
      <c r="I43" s="284" t="s">
        <v>137</v>
      </c>
      <c r="J43" s="286"/>
      <c r="K43" s="287"/>
      <c r="L43" s="287"/>
      <c r="M43" s="287" t="s">
        <v>129</v>
      </c>
      <c r="N43" s="287"/>
      <c r="O43" s="287"/>
      <c r="P43" s="288"/>
      <c r="Q43" s="285" t="s">
        <v>159</v>
      </c>
      <c r="R43" s="286"/>
      <c r="S43" s="287"/>
      <c r="T43" s="287"/>
      <c r="U43" s="287" t="s">
        <v>103</v>
      </c>
      <c r="V43" s="287"/>
      <c r="W43" s="287"/>
      <c r="X43" s="289" t="s">
        <v>143</v>
      </c>
      <c r="Y43" s="289"/>
      <c r="Z43" s="289" t="s">
        <v>154</v>
      </c>
    </row>
    <row r="44" spans="1:26" ht="24" customHeight="1" x14ac:dyDescent="0.15">
      <c r="B44" s="23" t="s">
        <v>15</v>
      </c>
      <c r="C44" s="24"/>
      <c r="D44" s="20"/>
      <c r="E44" s="271"/>
      <c r="F44" s="175"/>
      <c r="G44" s="275"/>
      <c r="H44" s="107"/>
      <c r="I44" s="275"/>
      <c r="J44" s="107"/>
      <c r="K44" s="108"/>
      <c r="L44" s="108"/>
      <c r="M44" s="108"/>
      <c r="N44" s="108"/>
      <c r="O44" s="108"/>
      <c r="P44" s="109"/>
      <c r="Q44" s="107"/>
      <c r="R44" s="107"/>
      <c r="S44" s="108"/>
      <c r="T44" s="108"/>
      <c r="U44" s="108"/>
      <c r="V44" s="108"/>
      <c r="W44" s="108"/>
      <c r="X44" s="175"/>
      <c r="Y44" s="109"/>
      <c r="Z44" s="109"/>
    </row>
    <row r="45" spans="1:26" ht="24" customHeight="1" x14ac:dyDescent="0.15">
      <c r="B45" s="168" t="s">
        <v>53</v>
      </c>
      <c r="C45" s="24"/>
      <c r="D45" s="29">
        <v>800000</v>
      </c>
      <c r="E45" s="272">
        <v>814311</v>
      </c>
      <c r="F45" s="146">
        <v>1000000</v>
      </c>
      <c r="G45" s="276">
        <v>1178836</v>
      </c>
      <c r="H45" s="117">
        <v>1200000</v>
      </c>
      <c r="I45" s="276">
        <v>1626790</v>
      </c>
      <c r="J45" s="113" t="s">
        <v>90</v>
      </c>
      <c r="K45" s="114"/>
      <c r="L45" s="114"/>
      <c r="M45" s="114"/>
      <c r="N45" s="114"/>
      <c r="O45" s="114"/>
      <c r="P45" s="118"/>
      <c r="Q45" s="170">
        <v>1600000</v>
      </c>
      <c r="R45" s="113" t="s">
        <v>98</v>
      </c>
      <c r="S45" s="114"/>
      <c r="T45" s="114"/>
      <c r="U45" s="114"/>
      <c r="V45" s="114"/>
      <c r="W45" s="114"/>
      <c r="X45" s="262">
        <v>1500000</v>
      </c>
      <c r="Y45" s="562">
        <v>1350775</v>
      </c>
      <c r="Z45" s="111" t="s">
        <v>133</v>
      </c>
    </row>
    <row r="46" spans="1:26" ht="24" customHeight="1" x14ac:dyDescent="0.15">
      <c r="B46" s="23" t="s">
        <v>59</v>
      </c>
      <c r="C46" s="24"/>
      <c r="D46" s="29">
        <v>400000</v>
      </c>
      <c r="E46" s="272">
        <v>695850</v>
      </c>
      <c r="F46" s="146">
        <v>700000</v>
      </c>
      <c r="G46" s="276">
        <v>1035387</v>
      </c>
      <c r="H46" s="117">
        <v>800000</v>
      </c>
      <c r="I46" s="276">
        <v>1396193</v>
      </c>
      <c r="J46" s="115"/>
      <c r="K46" s="110"/>
      <c r="L46" s="110"/>
      <c r="M46" s="110"/>
      <c r="N46" s="110"/>
      <c r="O46" s="110"/>
      <c r="P46" s="111"/>
      <c r="Q46" s="117">
        <v>1200000</v>
      </c>
      <c r="R46" s="115"/>
      <c r="S46" s="110"/>
      <c r="T46" s="110"/>
      <c r="U46" s="110"/>
      <c r="V46" s="110"/>
      <c r="W46" s="110"/>
      <c r="X46" s="263">
        <v>1100000</v>
      </c>
      <c r="Y46" s="563">
        <v>1007189</v>
      </c>
      <c r="Z46" s="111" t="s">
        <v>118</v>
      </c>
    </row>
    <row r="47" spans="1:26" ht="24" customHeight="1" x14ac:dyDescent="0.15">
      <c r="B47" s="23" t="s">
        <v>58</v>
      </c>
      <c r="C47" s="24"/>
      <c r="D47" s="29">
        <v>150000</v>
      </c>
      <c r="E47" s="272">
        <v>129247</v>
      </c>
      <c r="F47" s="146">
        <v>200000</v>
      </c>
      <c r="G47" s="276">
        <v>355140</v>
      </c>
      <c r="H47" s="117">
        <v>200000</v>
      </c>
      <c r="I47" s="276">
        <v>451212</v>
      </c>
      <c r="J47" s="115" t="s">
        <v>89</v>
      </c>
      <c r="K47" s="110"/>
      <c r="L47" s="110"/>
      <c r="M47" s="110"/>
      <c r="N47" s="110"/>
      <c r="O47" s="110"/>
      <c r="P47" s="111"/>
      <c r="Q47" s="170">
        <v>450000</v>
      </c>
      <c r="R47" s="115" t="s">
        <v>89</v>
      </c>
      <c r="S47" s="110"/>
      <c r="T47" s="110"/>
      <c r="U47" s="110"/>
      <c r="V47" s="110"/>
      <c r="W47" s="110"/>
      <c r="X47" s="263">
        <v>100000</v>
      </c>
      <c r="Y47" s="563">
        <v>75830</v>
      </c>
      <c r="Z47" s="111" t="s">
        <v>131</v>
      </c>
    </row>
    <row r="48" spans="1:26" ht="24" customHeight="1" x14ac:dyDescent="0.15">
      <c r="B48" s="666" t="s">
        <v>16</v>
      </c>
      <c r="C48" s="667"/>
      <c r="D48" s="29">
        <v>700000</v>
      </c>
      <c r="E48" s="272"/>
      <c r="F48" s="146">
        <v>100000</v>
      </c>
      <c r="G48" s="276"/>
      <c r="H48" s="117">
        <v>50000</v>
      </c>
      <c r="I48" s="276"/>
      <c r="J48" s="115" t="s">
        <v>17</v>
      </c>
      <c r="K48" s="110"/>
      <c r="L48" s="110"/>
      <c r="M48" s="110"/>
      <c r="N48" s="110"/>
      <c r="O48" s="110"/>
      <c r="P48" s="111"/>
      <c r="Q48" s="117">
        <v>20000</v>
      </c>
      <c r="R48" s="115" t="s">
        <v>17</v>
      </c>
      <c r="S48" s="110"/>
      <c r="T48" s="110"/>
      <c r="U48" s="110"/>
      <c r="V48" s="110"/>
      <c r="W48" s="110"/>
      <c r="X48" s="263">
        <v>5000</v>
      </c>
      <c r="Y48" s="563"/>
      <c r="Z48" s="111" t="s">
        <v>17</v>
      </c>
    </row>
    <row r="49" spans="2:26" ht="24" customHeight="1" x14ac:dyDescent="0.15">
      <c r="B49" s="266" t="s">
        <v>116</v>
      </c>
      <c r="C49" s="267"/>
      <c r="D49" s="29">
        <v>200000</v>
      </c>
      <c r="E49" s="272">
        <v>200970</v>
      </c>
      <c r="F49" s="146">
        <v>200000</v>
      </c>
      <c r="G49" s="276">
        <v>219548</v>
      </c>
      <c r="H49" s="117">
        <v>200000</v>
      </c>
      <c r="I49" s="276">
        <v>234536</v>
      </c>
      <c r="J49" s="115" t="s">
        <v>18</v>
      </c>
      <c r="K49" s="110"/>
      <c r="L49" s="110"/>
      <c r="M49" s="110"/>
      <c r="N49" s="110"/>
      <c r="O49" s="110"/>
      <c r="P49" s="111"/>
      <c r="Q49" s="170">
        <v>1000000</v>
      </c>
      <c r="R49" s="115" t="s">
        <v>18</v>
      </c>
      <c r="S49" s="110"/>
      <c r="T49" s="110"/>
      <c r="U49" s="110"/>
      <c r="V49" s="110"/>
      <c r="W49" s="110"/>
      <c r="X49" s="262">
        <v>1000000</v>
      </c>
      <c r="Y49" s="562">
        <v>1152861</v>
      </c>
      <c r="Z49" s="111" t="s">
        <v>18</v>
      </c>
    </row>
    <row r="50" spans="2:26" ht="24" customHeight="1" x14ac:dyDescent="0.15">
      <c r="B50" s="266" t="s">
        <v>117</v>
      </c>
      <c r="C50" s="267"/>
      <c r="D50" s="29">
        <v>468000</v>
      </c>
      <c r="E50" s="272">
        <v>459000</v>
      </c>
      <c r="F50" s="146">
        <v>460000</v>
      </c>
      <c r="G50" s="276">
        <v>512500</v>
      </c>
      <c r="H50" s="117">
        <v>460000</v>
      </c>
      <c r="I50" s="276">
        <v>483300</v>
      </c>
      <c r="J50" s="115" t="s">
        <v>19</v>
      </c>
      <c r="K50" s="110"/>
      <c r="L50" s="110"/>
      <c r="M50" s="110"/>
      <c r="N50" s="110"/>
      <c r="O50" s="110"/>
      <c r="P50" s="111"/>
      <c r="Q50" s="117">
        <v>460000</v>
      </c>
      <c r="R50" s="115" t="s">
        <v>19</v>
      </c>
      <c r="S50" s="110"/>
      <c r="T50" s="110"/>
      <c r="U50" s="110"/>
      <c r="V50" s="110"/>
      <c r="W50" s="110"/>
      <c r="X50" s="146">
        <v>460000</v>
      </c>
      <c r="Y50" s="177">
        <v>465000</v>
      </c>
      <c r="Z50" s="111" t="s">
        <v>19</v>
      </c>
    </row>
    <row r="51" spans="2:26" ht="24" customHeight="1" x14ac:dyDescent="0.15">
      <c r="B51" s="167" t="s">
        <v>54</v>
      </c>
      <c r="C51" s="267"/>
      <c r="D51" s="29">
        <v>600000</v>
      </c>
      <c r="E51" s="272">
        <v>467695</v>
      </c>
      <c r="F51" s="146">
        <v>700000</v>
      </c>
      <c r="G51" s="276">
        <v>417312</v>
      </c>
      <c r="H51" s="117">
        <v>400000</v>
      </c>
      <c r="I51" s="276">
        <v>429091</v>
      </c>
      <c r="J51" s="115" t="s">
        <v>20</v>
      </c>
      <c r="K51" s="110"/>
      <c r="L51" s="110"/>
      <c r="M51" s="110"/>
      <c r="N51" s="110"/>
      <c r="O51" s="110"/>
      <c r="P51" s="111"/>
      <c r="Q51" s="170">
        <v>420000</v>
      </c>
      <c r="R51" s="115" t="s">
        <v>97</v>
      </c>
      <c r="S51" s="110"/>
      <c r="T51" s="110"/>
      <c r="U51" s="110"/>
      <c r="V51" s="110"/>
      <c r="W51" s="110"/>
      <c r="X51" s="262">
        <v>500000</v>
      </c>
      <c r="Y51" s="562">
        <v>465148</v>
      </c>
      <c r="Z51" s="111" t="s">
        <v>97</v>
      </c>
    </row>
    <row r="52" spans="2:26" ht="24" customHeight="1" thickBot="1" x14ac:dyDescent="0.2">
      <c r="B52" s="666" t="s">
        <v>99</v>
      </c>
      <c r="C52" s="667"/>
      <c r="D52" s="66"/>
      <c r="E52" s="273"/>
      <c r="F52" s="145"/>
      <c r="G52" s="277"/>
      <c r="H52" s="116"/>
      <c r="I52" s="277"/>
      <c r="J52" s="128"/>
      <c r="K52" s="129"/>
      <c r="L52" s="129"/>
      <c r="M52" s="129"/>
      <c r="N52" s="129"/>
      <c r="O52" s="129"/>
      <c r="P52" s="130"/>
      <c r="Q52" s="116">
        <v>400000</v>
      </c>
      <c r="R52" s="131" t="s">
        <v>100</v>
      </c>
      <c r="S52" s="129"/>
      <c r="T52" s="129"/>
      <c r="U52" s="129"/>
      <c r="V52" s="129"/>
      <c r="W52" s="129"/>
      <c r="X52" s="264">
        <v>1000000</v>
      </c>
      <c r="Y52" s="564">
        <v>1344594</v>
      </c>
      <c r="Z52" s="172" t="s">
        <v>100</v>
      </c>
    </row>
    <row r="53" spans="2:26" ht="24" customHeight="1" thickBot="1" x14ac:dyDescent="0.2">
      <c r="B53" s="25" t="s">
        <v>55</v>
      </c>
      <c r="C53" s="26"/>
      <c r="D53" s="30">
        <f>SUM(D45:D51)</f>
        <v>3318000</v>
      </c>
      <c r="E53" s="274">
        <f>SUM(E45:E52)</f>
        <v>2767073</v>
      </c>
      <c r="F53" s="236">
        <f>SUM(F45:F51)</f>
        <v>3360000</v>
      </c>
      <c r="G53" s="278">
        <f>SUM(G45:G52)</f>
        <v>3718723</v>
      </c>
      <c r="H53" s="237">
        <f>SUM(H45:H51)</f>
        <v>3310000</v>
      </c>
      <c r="I53" s="278">
        <f>SUM(I45:I52)</f>
        <v>4621122</v>
      </c>
      <c r="J53" s="104"/>
      <c r="K53" s="105"/>
      <c r="L53" s="105"/>
      <c r="M53" s="105"/>
      <c r="N53" s="105"/>
      <c r="O53" s="238"/>
      <c r="P53" s="106"/>
      <c r="Q53" s="237">
        <f>SUM(Q45:Q52)</f>
        <v>5550000</v>
      </c>
      <c r="R53" s="104"/>
      <c r="S53" s="105"/>
      <c r="T53" s="105"/>
      <c r="U53" s="105"/>
      <c r="V53" s="105"/>
      <c r="W53" s="238"/>
      <c r="X53" s="265">
        <f>SUM(X45:X52)</f>
        <v>5665000</v>
      </c>
      <c r="Y53" s="236">
        <f>SUM(Y45:Y52)</f>
        <v>5861397</v>
      </c>
      <c r="Z53" s="60"/>
    </row>
    <row r="54" spans="2:26" ht="17.25" customHeight="1" x14ac:dyDescent="0.15">
      <c r="E54" s="279"/>
      <c r="I54" s="279"/>
    </row>
    <row r="55" spans="2:26" ht="17.25" customHeight="1" x14ac:dyDescent="0.15">
      <c r="E55" s="279"/>
      <c r="I55" s="279"/>
    </row>
    <row r="56" spans="2:26" ht="17.25" customHeight="1" x14ac:dyDescent="0.15">
      <c r="E56" s="279"/>
      <c r="I56" s="279"/>
    </row>
    <row r="57" spans="2:26" ht="17.25" customHeight="1" x14ac:dyDescent="0.15">
      <c r="E57" s="279"/>
      <c r="I57" s="279"/>
    </row>
    <row r="58" spans="2:26" ht="17.25" customHeight="1" x14ac:dyDescent="0.15">
      <c r="E58" s="279"/>
      <c r="I58" s="279"/>
    </row>
    <row r="59" spans="2:26" ht="17.25" customHeight="1" x14ac:dyDescent="0.15">
      <c r="E59" s="279"/>
      <c r="I59" s="279"/>
    </row>
    <row r="60" spans="2:26" ht="17.25" customHeight="1" x14ac:dyDescent="0.15">
      <c r="E60" s="279"/>
      <c r="I60" s="279"/>
    </row>
    <row r="61" spans="2:26" ht="17.25" customHeight="1" x14ac:dyDescent="0.15">
      <c r="E61" s="279"/>
      <c r="I61" s="279"/>
    </row>
    <row r="62" spans="2:26" x14ac:dyDescent="0.15">
      <c r="E62" s="279"/>
      <c r="I62" s="279"/>
    </row>
    <row r="63" spans="2:26" x14ac:dyDescent="0.15">
      <c r="E63" s="279"/>
      <c r="I63" s="279"/>
    </row>
    <row r="64" spans="2:26" ht="15.75" customHeight="1" x14ac:dyDescent="0.15">
      <c r="E64" s="279"/>
      <c r="I64" s="279"/>
    </row>
    <row r="65" spans="5:9" ht="15.75" customHeight="1" x14ac:dyDescent="0.15">
      <c r="E65" s="279"/>
      <c r="I65" s="279"/>
    </row>
    <row r="66" spans="5:9" ht="15.75" customHeight="1" x14ac:dyDescent="0.15">
      <c r="E66" s="279"/>
      <c r="I66" s="279"/>
    </row>
    <row r="67" spans="5:9" ht="15.75" customHeight="1" x14ac:dyDescent="0.15">
      <c r="E67" s="279"/>
      <c r="I67" s="279"/>
    </row>
    <row r="68" spans="5:9" ht="15.75" customHeight="1" x14ac:dyDescent="0.15">
      <c r="E68" s="279"/>
      <c r="I68" s="279"/>
    </row>
    <row r="69" spans="5:9" ht="15.75" customHeight="1" x14ac:dyDescent="0.15">
      <c r="E69" s="279"/>
      <c r="I69" s="279"/>
    </row>
    <row r="70" spans="5:9" ht="15.75" customHeight="1" x14ac:dyDescent="0.15">
      <c r="E70" s="279"/>
      <c r="I70" s="279"/>
    </row>
    <row r="71" spans="5:9" ht="15.75" customHeight="1" x14ac:dyDescent="0.15">
      <c r="E71" s="279"/>
      <c r="I71" s="279"/>
    </row>
    <row r="72" spans="5:9" ht="15.75" customHeight="1" x14ac:dyDescent="0.15">
      <c r="E72" s="279"/>
      <c r="I72" s="279"/>
    </row>
    <row r="73" spans="5:9" ht="15.75" customHeight="1" x14ac:dyDescent="0.15">
      <c r="E73" s="279"/>
      <c r="I73" s="279"/>
    </row>
    <row r="74" spans="5:9" ht="15.75" customHeight="1" x14ac:dyDescent="0.15">
      <c r="E74" s="279"/>
      <c r="I74" s="279"/>
    </row>
    <row r="75" spans="5:9" ht="15.75" customHeight="1" x14ac:dyDescent="0.15">
      <c r="E75" s="279"/>
      <c r="I75" s="279"/>
    </row>
    <row r="76" spans="5:9" ht="15.75" customHeight="1" x14ac:dyDescent="0.15">
      <c r="E76" s="279"/>
      <c r="I76" s="279"/>
    </row>
    <row r="77" spans="5:9" ht="15.75" customHeight="1" x14ac:dyDescent="0.15"/>
    <row r="78" spans="5:9" ht="15.75" customHeight="1" x14ac:dyDescent="0.15"/>
  </sheetData>
  <mergeCells count="8">
    <mergeCell ref="B39:C39"/>
    <mergeCell ref="B48:C48"/>
    <mergeCell ref="B52:C52"/>
    <mergeCell ref="B9:C9"/>
    <mergeCell ref="B13:C13"/>
    <mergeCell ref="B22:C22"/>
    <mergeCell ref="B26:C26"/>
    <mergeCell ref="B35:C35"/>
  </mergeCells>
  <phoneticPr fontId="1"/>
  <pageMargins left="0.25" right="0.25" top="0.75" bottom="0.75" header="0.3" footer="0.3"/>
  <pageSetup paperSize="8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経常収入</vt:lpstr>
      <vt:lpstr>経常支出</vt:lpstr>
      <vt:lpstr>支出明細</vt:lpstr>
      <vt:lpstr>Sheet1</vt:lpstr>
      <vt:lpstr>R3収入</vt:lpstr>
      <vt:lpstr>R3支出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miyasakahisao</dc:creator>
  <cp:lastModifiedBy>yoh</cp:lastModifiedBy>
  <cp:lastPrinted>2021-03-08T06:45:55Z</cp:lastPrinted>
  <dcterms:created xsi:type="dcterms:W3CDTF">2016-01-02T01:55:36Z</dcterms:created>
  <dcterms:modified xsi:type="dcterms:W3CDTF">2021-03-08T08:03:05Z</dcterms:modified>
</cp:coreProperties>
</file>