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 firstSheet="1" activeTab="1"/>
  </bookViews>
  <sheets>
    <sheet name="貸借対照表" sheetId="1" r:id="rId1"/>
    <sheet name="損益計算書" sheetId="2" r:id="rId2"/>
    <sheet name="事業収益費用" sheetId="3" r:id="rId3"/>
  </sheets>
  <definedNames>
    <definedName name="_xlnm.Print_Area" localSheetId="2">事業収益費用!$I$1:$N$59</definedName>
    <definedName name="_xlnm.Print_Area" localSheetId="1">損益計算書!$I$1:$N$61</definedName>
    <definedName name="_xlnm.Print_Titles" localSheetId="2">事業収益費用!$A:$B,事業収益費用!$1:$1</definedName>
    <definedName name="_xlnm.Print_Titles" localSheetId="1">損益計算書!$A:$B,損益計算書!$1:$58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2"/>
  <c r="C6" i="2" s="1"/>
  <c r="I5" i="2"/>
  <c r="I46" i="3"/>
  <c r="K20" i="3"/>
  <c r="N20" i="3"/>
  <c r="M20" i="3"/>
  <c r="L20" i="3"/>
  <c r="J20" i="3"/>
  <c r="H20" i="3"/>
  <c r="G20" i="3"/>
  <c r="F20" i="3"/>
  <c r="E20" i="3"/>
  <c r="D20" i="3"/>
  <c r="C20" i="3"/>
  <c r="C55" i="2"/>
  <c r="C37" i="3"/>
  <c r="D54" i="2"/>
  <c r="N27" i="2"/>
  <c r="M27" i="2"/>
  <c r="L27" i="2"/>
  <c r="K27" i="2"/>
  <c r="J27" i="2"/>
  <c r="H27" i="2"/>
  <c r="G27" i="2"/>
  <c r="F27" i="2"/>
  <c r="E27" i="2"/>
  <c r="D27" i="2"/>
  <c r="I11" i="3"/>
  <c r="I12" i="3"/>
  <c r="C12" i="3"/>
  <c r="N13" i="3"/>
  <c r="N7" i="2" s="1"/>
  <c r="M13" i="3"/>
  <c r="M7" i="2" s="1"/>
  <c r="L13" i="3"/>
  <c r="L7" i="2" s="1"/>
  <c r="K13" i="3"/>
  <c r="K7" i="2" s="1"/>
  <c r="J13" i="3"/>
  <c r="H13" i="3"/>
  <c r="H7" i="2" s="1"/>
  <c r="G13" i="3"/>
  <c r="G7" i="2" s="1"/>
  <c r="F13" i="3"/>
  <c r="F7" i="2" s="1"/>
  <c r="E13" i="3"/>
  <c r="E7" i="2" s="1"/>
  <c r="D13" i="3"/>
  <c r="D7" i="2" s="1"/>
  <c r="C11" i="3"/>
  <c r="J7" i="2"/>
  <c r="N6" i="2"/>
  <c r="M6" i="2"/>
  <c r="L6" i="2"/>
  <c r="K6" i="2"/>
  <c r="J6" i="2"/>
  <c r="D6" i="2"/>
  <c r="E6" i="2"/>
  <c r="F6" i="2"/>
  <c r="G6" i="2"/>
  <c r="H6" i="2"/>
  <c r="D28" i="3"/>
  <c r="E28" i="3"/>
  <c r="F28" i="3"/>
  <c r="G28" i="3"/>
  <c r="H28" i="3"/>
  <c r="C54" i="3"/>
  <c r="D59" i="3" s="1"/>
  <c r="C25" i="2"/>
  <c r="C46" i="3"/>
  <c r="C19" i="3"/>
  <c r="C14" i="3"/>
  <c r="C29" i="3"/>
  <c r="C31" i="3"/>
  <c r="C32" i="3"/>
  <c r="C36" i="3"/>
  <c r="I18" i="3"/>
  <c r="I53" i="2"/>
  <c r="I54" i="2" s="1"/>
  <c r="I24" i="2"/>
  <c r="J56" i="2"/>
  <c r="C18" i="3"/>
  <c r="E54" i="3"/>
  <c r="F56" i="3" s="1"/>
  <c r="I25" i="2"/>
  <c r="N57" i="2"/>
  <c r="I55" i="2"/>
  <c r="I56" i="2" s="1"/>
  <c r="C53" i="2"/>
  <c r="E56" i="2"/>
  <c r="F56" i="2"/>
  <c r="G56" i="2"/>
  <c r="H56" i="2"/>
  <c r="K56" i="2"/>
  <c r="K57" i="2" s="1"/>
  <c r="L56" i="2"/>
  <c r="M56" i="2"/>
  <c r="N56" i="2"/>
  <c r="E54" i="2"/>
  <c r="E57" i="2" s="1"/>
  <c r="F54" i="2"/>
  <c r="F57" i="2" s="1"/>
  <c r="G54" i="2"/>
  <c r="G57" i="2" s="1"/>
  <c r="H54" i="2"/>
  <c r="H57" i="2" s="1"/>
  <c r="J54" i="2"/>
  <c r="K54" i="2"/>
  <c r="L54" i="2"/>
  <c r="L57" i="2" s="1"/>
  <c r="M54" i="2"/>
  <c r="M57" i="2" s="1"/>
  <c r="N54" i="2"/>
  <c r="D56" i="2"/>
  <c r="J49" i="2"/>
  <c r="J15" i="2"/>
  <c r="J11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3" i="2"/>
  <c r="I22" i="2"/>
  <c r="I21" i="2"/>
  <c r="I20" i="2"/>
  <c r="I19" i="2"/>
  <c r="I18" i="2"/>
  <c r="I14" i="2"/>
  <c r="I13" i="2"/>
  <c r="I12" i="2"/>
  <c r="I10" i="2"/>
  <c r="I9" i="2"/>
  <c r="I8" i="2"/>
  <c r="I4" i="2"/>
  <c r="C13" i="2"/>
  <c r="C21" i="2"/>
  <c r="D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6" i="2"/>
  <c r="C24" i="2"/>
  <c r="C23" i="2"/>
  <c r="C22" i="2"/>
  <c r="C20" i="2"/>
  <c r="C19" i="2"/>
  <c r="C18" i="2"/>
  <c r="D15" i="2"/>
  <c r="D11" i="2"/>
  <c r="C14" i="2"/>
  <c r="C12" i="2"/>
  <c r="C10" i="2"/>
  <c r="C9" i="2"/>
  <c r="C8" i="2"/>
  <c r="C4" i="2"/>
  <c r="J49" i="3"/>
  <c r="D49" i="3"/>
  <c r="I8" i="3"/>
  <c r="I9" i="3"/>
  <c r="C8" i="3"/>
  <c r="C9" i="3"/>
  <c r="C5" i="3"/>
  <c r="C6" i="3"/>
  <c r="C7" i="3"/>
  <c r="C10" i="3"/>
  <c r="I48" i="3"/>
  <c r="I47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K11" i="2"/>
  <c r="K15" i="2"/>
  <c r="K49" i="2"/>
  <c r="I27" i="3"/>
  <c r="I26" i="3"/>
  <c r="I25" i="3"/>
  <c r="I24" i="3"/>
  <c r="I23" i="3"/>
  <c r="I22" i="3"/>
  <c r="I21" i="3"/>
  <c r="I17" i="3"/>
  <c r="I16" i="3"/>
  <c r="I15" i="3"/>
  <c r="I20" i="3" s="1"/>
  <c r="C48" i="3"/>
  <c r="C47" i="3"/>
  <c r="C45" i="3"/>
  <c r="C44" i="3"/>
  <c r="C43" i="3"/>
  <c r="C27" i="3"/>
  <c r="C26" i="3"/>
  <c r="C25" i="3"/>
  <c r="C24" i="3"/>
  <c r="C23" i="3"/>
  <c r="C22" i="3"/>
  <c r="C21" i="3"/>
  <c r="C17" i="3"/>
  <c r="C16" i="3"/>
  <c r="C15" i="3"/>
  <c r="I5" i="3"/>
  <c r="I6" i="3"/>
  <c r="I7" i="3"/>
  <c r="I10" i="3"/>
  <c r="I4" i="3"/>
  <c r="K49" i="3"/>
  <c r="L49" i="3"/>
  <c r="M49" i="3"/>
  <c r="N49" i="3"/>
  <c r="K28" i="3"/>
  <c r="L28" i="3"/>
  <c r="M28" i="3"/>
  <c r="N28" i="3"/>
  <c r="E49" i="2"/>
  <c r="F49" i="2"/>
  <c r="G49" i="2"/>
  <c r="H49" i="2"/>
  <c r="L49" i="2"/>
  <c r="M49" i="2"/>
  <c r="N49" i="2"/>
  <c r="E15" i="2"/>
  <c r="F15" i="2"/>
  <c r="G15" i="2"/>
  <c r="H15" i="2"/>
  <c r="L15" i="2"/>
  <c r="M15" i="2"/>
  <c r="N15" i="2"/>
  <c r="E11" i="2"/>
  <c r="F11" i="2"/>
  <c r="G11" i="2"/>
  <c r="H11" i="2"/>
  <c r="L11" i="2"/>
  <c r="M11" i="2"/>
  <c r="N11" i="2"/>
  <c r="H16" i="1"/>
  <c r="C16" i="1"/>
  <c r="H15" i="1"/>
  <c r="C15" i="1"/>
  <c r="C17" i="1" s="1"/>
  <c r="H14" i="1"/>
  <c r="C14" i="1"/>
  <c r="H12" i="1"/>
  <c r="C12" i="1"/>
  <c r="H11" i="1"/>
  <c r="C11" i="1"/>
  <c r="H10" i="1"/>
  <c r="C10" i="1"/>
  <c r="H9" i="1"/>
  <c r="C9" i="1"/>
  <c r="H8" i="1"/>
  <c r="C8" i="1"/>
  <c r="H7" i="1"/>
  <c r="H13" i="1" s="1"/>
  <c r="C7" i="1"/>
  <c r="J20" i="1"/>
  <c r="K20" i="1"/>
  <c r="K18" i="1"/>
  <c r="D17" i="1"/>
  <c r="E17" i="1"/>
  <c r="F17" i="1"/>
  <c r="F20" i="1" s="1"/>
  <c r="G17" i="1"/>
  <c r="I17" i="1"/>
  <c r="J17" i="1"/>
  <c r="K17" i="1"/>
  <c r="L17" i="1"/>
  <c r="L20" i="1" s="1"/>
  <c r="D13" i="1"/>
  <c r="E13" i="1"/>
  <c r="F13" i="1"/>
  <c r="G13" i="1"/>
  <c r="I13" i="1"/>
  <c r="I18" i="1" s="1"/>
  <c r="J13" i="1"/>
  <c r="J18" i="1" s="1"/>
  <c r="K13" i="1"/>
  <c r="L13" i="1"/>
  <c r="L18" i="1" s="1"/>
  <c r="H5" i="1"/>
  <c r="H4" i="1"/>
  <c r="C5" i="1"/>
  <c r="C4" i="1"/>
  <c r="D6" i="1"/>
  <c r="E6" i="1"/>
  <c r="F6" i="1"/>
  <c r="G6" i="1"/>
  <c r="I6" i="1"/>
  <c r="I20" i="1" s="1"/>
  <c r="J6" i="1"/>
  <c r="K6" i="1"/>
  <c r="L6" i="1"/>
  <c r="I27" i="2" l="1"/>
  <c r="I6" i="2"/>
  <c r="I13" i="3"/>
  <c r="I7" i="2" s="1"/>
  <c r="D57" i="2"/>
  <c r="C27" i="2"/>
  <c r="C13" i="3"/>
  <c r="K50" i="3"/>
  <c r="C28" i="3"/>
  <c r="L50" i="3"/>
  <c r="L51" i="3" s="1"/>
  <c r="K50" i="2"/>
  <c r="L50" i="2"/>
  <c r="D50" i="3"/>
  <c r="D51" i="3" s="1"/>
  <c r="N50" i="3"/>
  <c r="M50" i="3"/>
  <c r="J50" i="3"/>
  <c r="J17" i="2" s="1"/>
  <c r="J50" i="2"/>
  <c r="J57" i="2"/>
  <c r="I57" i="2"/>
  <c r="J16" i="2"/>
  <c r="F55" i="3"/>
  <c r="F58" i="3"/>
  <c r="F57" i="3"/>
  <c r="I15" i="2"/>
  <c r="H50" i="2"/>
  <c r="C15" i="2"/>
  <c r="I49" i="2"/>
  <c r="N50" i="2"/>
  <c r="I11" i="2"/>
  <c r="C11" i="2"/>
  <c r="M50" i="2"/>
  <c r="G50" i="2"/>
  <c r="F50" i="2"/>
  <c r="D16" i="2"/>
  <c r="E50" i="2"/>
  <c r="D50" i="2"/>
  <c r="C49" i="2"/>
  <c r="D55" i="3"/>
  <c r="D58" i="3"/>
  <c r="D57" i="3"/>
  <c r="D56" i="3"/>
  <c r="I49" i="3"/>
  <c r="I28" i="3"/>
  <c r="E18" i="1"/>
  <c r="H6" i="1"/>
  <c r="G20" i="1"/>
  <c r="C13" i="1"/>
  <c r="C18" i="1" s="1"/>
  <c r="D18" i="1"/>
  <c r="H17" i="1"/>
  <c r="H20" i="1" s="1"/>
  <c r="K16" i="2"/>
  <c r="G16" i="2"/>
  <c r="F16" i="2"/>
  <c r="E16" i="2"/>
  <c r="M16" i="2"/>
  <c r="L16" i="2"/>
  <c r="N16" i="2"/>
  <c r="H16" i="2"/>
  <c r="G18" i="1"/>
  <c r="F18" i="1"/>
  <c r="E20" i="1"/>
  <c r="D20" i="1"/>
  <c r="H18" i="1"/>
  <c r="C6" i="1"/>
  <c r="C20" i="1" s="1"/>
  <c r="L17" i="2" l="1"/>
  <c r="L51" i="2" s="1"/>
  <c r="L52" i="2" s="1"/>
  <c r="L58" i="2" s="1"/>
  <c r="I16" i="2"/>
  <c r="D17" i="2"/>
  <c r="D51" i="2" s="1"/>
  <c r="D52" i="2" s="1"/>
  <c r="D58" i="2" s="1"/>
  <c r="I50" i="3"/>
  <c r="J51" i="3"/>
  <c r="J51" i="2"/>
  <c r="J52" i="2" s="1"/>
  <c r="J58" i="2" s="1"/>
  <c r="K51" i="3"/>
  <c r="K17" i="2"/>
  <c r="K51" i="2" s="1"/>
  <c r="K52" i="2" s="1"/>
  <c r="K58" i="2" s="1"/>
  <c r="N51" i="3"/>
  <c r="N17" i="2"/>
  <c r="N51" i="2" s="1"/>
  <c r="N52" i="2" s="1"/>
  <c r="N58" i="2" s="1"/>
  <c r="M51" i="3"/>
  <c r="M17" i="2"/>
  <c r="M51" i="2" s="1"/>
  <c r="M52" i="2" s="1"/>
  <c r="M58" i="2" s="1"/>
  <c r="I50" i="2"/>
  <c r="C50" i="2"/>
  <c r="D54" i="3"/>
  <c r="C7" i="2"/>
  <c r="C16" i="2" s="1"/>
  <c r="C38" i="3"/>
  <c r="C39" i="3"/>
  <c r="C40" i="3"/>
  <c r="C41" i="3"/>
  <c r="C42" i="3"/>
  <c r="I51" i="3" l="1"/>
  <c r="I17" i="2"/>
  <c r="I51" i="2" s="1"/>
  <c r="I52" i="2" s="1"/>
  <c r="I58" i="2" s="1"/>
  <c r="I61" i="2" s="1"/>
  <c r="C54" i="2"/>
  <c r="C56" i="2"/>
  <c r="C57" i="2" l="1"/>
  <c r="C33" i="3"/>
  <c r="C34" i="3"/>
  <c r="C35" i="3"/>
  <c r="E49" i="3"/>
  <c r="E50" i="3" s="1"/>
  <c r="E51" i="3" s="1"/>
  <c r="H49" i="3"/>
  <c r="H50" i="3" s="1"/>
  <c r="H17" i="2" s="1"/>
  <c r="H51" i="2" s="1"/>
  <c r="H52" i="2" s="1"/>
  <c r="H58" i="2" s="1"/>
  <c r="F49" i="3"/>
  <c r="F50" i="3" s="1"/>
  <c r="C30" i="3"/>
  <c r="G49" i="3"/>
  <c r="G50" i="3" s="1"/>
  <c r="F17" i="2" l="1"/>
  <c r="F51" i="2" s="1"/>
  <c r="F52" i="2" s="1"/>
  <c r="F58" i="2" s="1"/>
  <c r="F51" i="3"/>
  <c r="C49" i="3"/>
  <c r="C50" i="3" s="1"/>
  <c r="C51" i="3" s="1"/>
  <c r="H51" i="3"/>
  <c r="G17" i="2"/>
  <c r="G51" i="2" s="1"/>
  <c r="G52" i="2" s="1"/>
  <c r="G58" i="2" s="1"/>
  <c r="G51" i="3"/>
  <c r="E17" i="2"/>
  <c r="E51" i="2" s="1"/>
  <c r="E52" i="2" s="1"/>
  <c r="E58" i="2" s="1"/>
  <c r="C17" i="2" l="1"/>
  <c r="C51" i="2" s="1"/>
  <c r="C52" i="2" s="1"/>
  <c r="C58" i="2" s="1"/>
  <c r="C61" i="2" s="1"/>
</calcChain>
</file>

<file path=xl/sharedStrings.xml><?xml version="1.0" encoding="utf-8"?>
<sst xmlns="http://schemas.openxmlformats.org/spreadsheetml/2006/main" count="191" uniqueCount="129">
  <si>
    <t>科目ｺｰﾄﾞ</t>
    <rPh sb="0" eb="2">
      <t>カモク</t>
    </rPh>
    <phoneticPr fontId="2"/>
  </si>
  <si>
    <t>勘定科目</t>
    <rPh sb="0" eb="2">
      <t>カンジョウ</t>
    </rPh>
    <rPh sb="2" eb="4">
      <t>カモク</t>
    </rPh>
    <phoneticPr fontId="2"/>
  </si>
  <si>
    <t>全体</t>
    <rPh sb="0" eb="2">
      <t>ゼンタイ</t>
    </rPh>
    <phoneticPr fontId="2"/>
  </si>
  <si>
    <t>A型</t>
    <rPh sb="1" eb="2">
      <t>ガタ</t>
    </rPh>
    <phoneticPr fontId="2"/>
  </si>
  <si>
    <t>B型和歌山</t>
    <rPh sb="1" eb="2">
      <t>ガタ</t>
    </rPh>
    <rPh sb="2" eb="5">
      <t>ワカヤマ</t>
    </rPh>
    <phoneticPr fontId="2"/>
  </si>
  <si>
    <t>ルモンコウヤ</t>
    <phoneticPr fontId="2"/>
  </si>
  <si>
    <t>ハイツ関戸</t>
    <rPh sb="3" eb="5">
      <t>セキド</t>
    </rPh>
    <phoneticPr fontId="2"/>
  </si>
  <si>
    <t>売掛金</t>
    <rPh sb="0" eb="2">
      <t>ウリカケ</t>
    </rPh>
    <rPh sb="2" eb="3">
      <t>キン</t>
    </rPh>
    <phoneticPr fontId="2"/>
  </si>
  <si>
    <t>未収入金</t>
    <rPh sb="0" eb="2">
      <t>ミシュウ</t>
    </rPh>
    <rPh sb="2" eb="4">
      <t>ニュウキン</t>
    </rPh>
    <phoneticPr fontId="2"/>
  </si>
  <si>
    <t>当座資金合計</t>
    <rPh sb="0" eb="2">
      <t>トウザ</t>
    </rPh>
    <rPh sb="2" eb="4">
      <t>シキン</t>
    </rPh>
    <rPh sb="4" eb="6">
      <t>ゴウケイ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</si>
  <si>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</si>
  <si>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買掛金</t>
    <rPh sb="0" eb="3">
      <t>カイカケキン</t>
    </rPh>
    <phoneticPr fontId="2"/>
  </si>
  <si>
    <t>未払金</t>
    <rPh sb="0" eb="3">
      <t>ミバライキン</t>
    </rPh>
    <phoneticPr fontId="2"/>
  </si>
  <si>
    <t>預り金</t>
    <rPh sb="0" eb="1">
      <t>アズカ</t>
    </rPh>
    <rPh sb="2" eb="3">
      <t>キン</t>
    </rPh>
    <phoneticPr fontId="2"/>
  </si>
  <si>
    <t>未払費用</t>
    <rPh sb="0" eb="2">
      <t>ミバライ</t>
    </rPh>
    <rPh sb="2" eb="4">
      <t>ヒヨウ</t>
    </rPh>
    <phoneticPr fontId="2"/>
  </si>
  <si>
    <t>仮受金</t>
    <rPh sb="0" eb="2">
      <t>カリウケ</t>
    </rPh>
    <rPh sb="2" eb="3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</si>
  <si>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</si>
  <si>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</si>
  <si>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長期未払金</t>
    <rPh sb="0" eb="2">
      <t>チョウキ</t>
    </rPh>
    <rPh sb="2" eb="5">
      <t>ミバライキン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</si>
  <si>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</si>
  <si>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</si>
  <si>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</si>
  <si>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</si>
  <si>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訓練等給付金収入</t>
    <rPh sb="0" eb="2">
      <t>クンレン</t>
    </rPh>
    <rPh sb="2" eb="3">
      <t>トウ</t>
    </rPh>
    <rPh sb="3" eb="6">
      <t>キュウフキン</t>
    </rPh>
    <rPh sb="6" eb="8">
      <t>シュウニュウ</t>
    </rPh>
    <phoneticPr fontId="2"/>
  </si>
  <si>
    <t>事業収益計</t>
    <rPh sb="0" eb="2">
      <t>ジギョウ</t>
    </rPh>
    <rPh sb="2" eb="4">
      <t>シュウエキ</t>
    </rPh>
    <rPh sb="4" eb="5">
      <t>ケイ</t>
    </rPh>
    <phoneticPr fontId="2"/>
  </si>
  <si>
    <t>報奨金</t>
    <rPh sb="0" eb="3">
      <t>ホウショウキン</t>
    </rPh>
    <phoneticPr fontId="2"/>
  </si>
  <si>
    <t>特定求職困難者助成金</t>
    <rPh sb="0" eb="2">
      <t>トクテイ</t>
    </rPh>
    <rPh sb="2" eb="4">
      <t>キュウショク</t>
    </rPh>
    <rPh sb="4" eb="6">
      <t>コンナン</t>
    </rPh>
    <rPh sb="6" eb="7">
      <t>シャ</t>
    </rPh>
    <rPh sb="7" eb="10">
      <t>ジョセイキン</t>
    </rPh>
    <phoneticPr fontId="2"/>
  </si>
  <si>
    <t>その他補助金</t>
    <rPh sb="2" eb="3">
      <t>タ</t>
    </rPh>
    <rPh sb="3" eb="6">
      <t>ホジョキン</t>
    </rPh>
    <phoneticPr fontId="2"/>
  </si>
  <si>
    <t>受取補助金計</t>
    <rPh sb="0" eb="2">
      <t>ウケトリ</t>
    </rPh>
    <rPh sb="2" eb="5">
      <t>ホジョキン</t>
    </rPh>
    <rPh sb="5" eb="6">
      <t>ケイ</t>
    </rPh>
    <phoneticPr fontId="2"/>
  </si>
  <si>
    <t>受取利息</t>
    <rPh sb="0" eb="2">
      <t>ウケトリ</t>
    </rPh>
    <rPh sb="2" eb="4">
      <t>リソク</t>
    </rPh>
    <phoneticPr fontId="2"/>
  </si>
  <si>
    <t>雑収益</t>
    <rPh sb="0" eb="3">
      <t>ザツシュウエキ</t>
    </rPh>
    <phoneticPr fontId="2"/>
  </si>
  <si>
    <t>雑収益計</t>
    <rPh sb="0" eb="3">
      <t>ザツシュウエキ</t>
    </rPh>
    <rPh sb="3" eb="4">
      <t>ケイ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</si>
  <si>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</si>
  <si>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人件費合計</t>
    <rPh sb="0" eb="3">
      <t>ジンケンヒ</t>
    </rPh>
    <rPh sb="3" eb="5">
      <t>ゴウケイ</t>
    </rPh>
    <phoneticPr fontId="2"/>
  </si>
  <si>
    <t>役員報酬</t>
    <rPh sb="0" eb="2">
      <t>ヤクイン</t>
    </rPh>
    <rPh sb="2" eb="4">
      <t>ホウシュウ</t>
    </rPh>
    <phoneticPr fontId="2"/>
  </si>
  <si>
    <t>管理部門給与</t>
    <rPh sb="0" eb="2">
      <t>カンリ</t>
    </rPh>
    <rPh sb="2" eb="4">
      <t>ブモン</t>
    </rPh>
    <rPh sb="4" eb="6">
      <t>キュウヨ</t>
    </rPh>
    <phoneticPr fontId="2"/>
  </si>
  <si>
    <t>A型指導者給与</t>
    <rPh sb="1" eb="2">
      <t>ガタ</t>
    </rPh>
    <rPh sb="2" eb="5">
      <t>シドウシャ</t>
    </rPh>
    <rPh sb="5" eb="7">
      <t>キュウヨ</t>
    </rPh>
    <phoneticPr fontId="2"/>
  </si>
  <si>
    <t>B型和歌山指導者給与</t>
    <rPh sb="1" eb="2">
      <t>ガタ</t>
    </rPh>
    <rPh sb="2" eb="5">
      <t>ワカヤマ</t>
    </rPh>
    <rPh sb="5" eb="8">
      <t>シドウシャ</t>
    </rPh>
    <rPh sb="8" eb="10">
      <t>キュウヨ</t>
    </rPh>
    <phoneticPr fontId="2"/>
  </si>
  <si>
    <t>ルモンコウヤ指導者給与</t>
    <rPh sb="6" eb="9">
      <t>シドウシャ</t>
    </rPh>
    <rPh sb="9" eb="11">
      <t>キュウヨ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</si>
  <si>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</si>
  <si>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</si>
  <si>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</si>
  <si>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ハイツ関戸給与</t>
    <rPh sb="3" eb="5">
      <t>セキド</t>
    </rPh>
    <rPh sb="5" eb="7">
      <t>キュウヨ</t>
    </rPh>
    <phoneticPr fontId="2"/>
  </si>
  <si>
    <t>通勤交通費</t>
    <rPh sb="0" eb="2">
      <t>ツウキン</t>
    </rPh>
    <rPh sb="2" eb="5">
      <t>コウツウヒ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</si>
  <si>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</si>
  <si>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</si>
  <si>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</si>
  <si>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</si>
  <si>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交際費</t>
    <rPh sb="0" eb="2">
      <t>コウサイ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</si>
  <si>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</si>
  <si>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</si>
  <si>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研修費</t>
    <rPh sb="0" eb="3">
      <t>ケンシュウヒ</t>
    </rPh>
    <phoneticPr fontId="2"/>
  </si>
  <si>
    <t>燃料費</t>
    <rPh sb="0" eb="3">
      <t>ネンリョウヒ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</si>
  <si>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</si>
  <si>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</si>
  <si>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地代家賃</t>
    <rPh sb="0" eb="2">
      <t>チダイ</t>
    </rPh>
    <rPh sb="2" eb="4">
      <t>ヤチン</t>
    </rPh>
    <phoneticPr fontId="2"/>
  </si>
  <si>
    <t>通勤バス運転委嘱料</t>
    <rPh sb="0" eb="2">
      <t>ツウキン</t>
    </rPh>
    <rPh sb="4" eb="6">
      <t>ウンテン</t>
    </rPh>
    <rPh sb="6" eb="8">
      <t>イショク</t>
    </rPh>
    <rPh sb="8" eb="9">
      <t>リョウ</t>
    </rPh>
    <phoneticPr fontId="2"/>
  </si>
  <si>
    <t>事務手数料</t>
    <rPh sb="0" eb="5">
      <t>ジムテスウリョウ</t>
    </rPh>
    <phoneticPr fontId="2"/>
  </si>
  <si>
    <t>諸会費</t>
    <rPh sb="0" eb="3">
      <t>ショカイヒ</t>
    </rPh>
    <phoneticPr fontId="2"/>
  </si>
  <si>
    <t>支払報酬</t>
    <rPh sb="0" eb="2">
      <t>シハライ</t>
    </rPh>
    <rPh sb="2" eb="4">
      <t>ホウシュウ</t>
    </rPh>
    <phoneticPr fontId="2"/>
  </si>
  <si>
    <t>会議費</t>
    <rPh sb="0" eb="3">
      <t>カイギヒ</t>
    </rPh>
    <phoneticPr fontId="2"/>
  </si>
  <si>
    <t>租税公課</t>
    <rPh sb="0" eb="2">
      <t>ソゼイ</t>
    </rPh>
    <rPh sb="2" eb="4">
      <t>コウカ</t>
    </rPh>
    <phoneticPr fontId="2"/>
  </si>
  <si>
    <t>支払利息</t>
    <rPh sb="0" eb="2">
      <t>シハライ</t>
    </rPh>
    <rPh sb="2" eb="4">
      <t>リソク</t>
    </rPh>
    <phoneticPr fontId="2"/>
  </si>
  <si>
    <t>雑費</t>
    <rPh sb="0" eb="2">
      <t>ザッピ</t>
    </rPh>
    <phoneticPr fontId="2"/>
  </si>
  <si>
    <t>その他管理費用</t>
    <rPh sb="2" eb="3">
      <t>タ</t>
    </rPh>
    <rPh sb="3" eb="5">
      <t>カンリ</t>
    </rPh>
    <rPh sb="5" eb="7">
      <t>ヒヨウ</t>
    </rPh>
    <phoneticPr fontId="2"/>
  </si>
  <si>
    <t>プラグ売上</t>
    <rPh sb="3" eb="5">
      <t>ウリアゲ</t>
    </rPh>
    <phoneticPr fontId="2"/>
  </si>
  <si>
    <t>バフ加工売上</t>
    <rPh sb="2" eb="4">
      <t>カコウ</t>
    </rPh>
    <rPh sb="4" eb="6">
      <t>ウリアゲ</t>
    </rPh>
    <phoneticPr fontId="2"/>
  </si>
  <si>
    <t>その他受託事業売上</t>
    <rPh sb="2" eb="3">
      <t>タ</t>
    </rPh>
    <rPh sb="3" eb="5">
      <t>ジュタク</t>
    </rPh>
    <rPh sb="5" eb="7">
      <t>ジギョウ</t>
    </rPh>
    <rPh sb="7" eb="9">
      <t>ウリアゲ</t>
    </rPh>
    <phoneticPr fontId="2"/>
  </si>
  <si>
    <t>高野事業売上</t>
    <rPh sb="0" eb="2">
      <t>コウヤ</t>
    </rPh>
    <rPh sb="2" eb="4">
      <t>ジギョウ</t>
    </rPh>
    <rPh sb="4" eb="6">
      <t>ウリアゲ</t>
    </rPh>
    <phoneticPr fontId="2"/>
  </si>
  <si>
    <t>仕入れ</t>
    <rPh sb="0" eb="2">
      <t>シイ</t>
    </rPh>
    <phoneticPr fontId="2"/>
  </si>
  <si>
    <t>印刷費</t>
    <rPh sb="0" eb="2">
      <t>インサツ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</si>
  <si>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</si>
  <si>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事業原価</t>
    <rPh sb="0" eb="2">
      <t>ジギョウ</t>
    </rPh>
    <rPh sb="2" eb="4">
      <t>ゲンカ</t>
    </rPh>
    <phoneticPr fontId="2"/>
  </si>
  <si>
    <t>A型一般社員給与</t>
    <rPh sb="1" eb="2">
      <t>ガタ</t>
    </rPh>
    <rPh sb="2" eb="4">
      <t>イッパン</t>
    </rPh>
    <rPh sb="4" eb="6">
      <t>シャイン</t>
    </rPh>
    <rPh sb="6" eb="8">
      <t>キュウヨ</t>
    </rPh>
    <phoneticPr fontId="2"/>
  </si>
  <si>
    <t>A型利用者給与・賞与</t>
    <rPh sb="1" eb="2">
      <t>ガタ</t>
    </rPh>
    <rPh sb="2" eb="5">
      <t>リヨウシャ</t>
    </rPh>
    <rPh sb="5" eb="7">
      <t>キュウヨ</t>
    </rPh>
    <rPh sb="8" eb="10">
      <t>ショウヨ</t>
    </rPh>
    <phoneticPr fontId="2"/>
  </si>
  <si>
    <t>B型和歌山利用者給与・賞与</t>
    <rPh sb="1" eb="5">
      <t>ガタワカヤマ</t>
    </rPh>
    <rPh sb="8" eb="10">
      <t>キュウヨ</t>
    </rPh>
    <rPh sb="11" eb="13">
      <t>ショウヨ</t>
    </rPh>
    <phoneticPr fontId="2"/>
  </si>
  <si>
    <t>ﾙﾓﾝｺｳﾔ利用者給与・賞与</t>
    <rPh sb="6" eb="9">
      <t>リヨウシャ</t>
    </rPh>
    <rPh sb="9" eb="11">
      <t>キュウヨ</t>
    </rPh>
    <rPh sb="12" eb="14">
      <t>ショウヨ</t>
    </rPh>
    <phoneticPr fontId="2"/>
  </si>
  <si>
    <t>人件費</t>
    <rPh sb="0" eb="3">
      <t>ジンケンヒ</t>
    </rPh>
    <phoneticPr fontId="2"/>
  </si>
  <si>
    <t>その他事業費</t>
    <rPh sb="2" eb="3">
      <t>タ</t>
    </rPh>
    <rPh sb="3" eb="6">
      <t>ジギョウヒ</t>
    </rPh>
    <phoneticPr fontId="2"/>
  </si>
  <si>
    <t>水道光熱費</t>
    <rPh sb="0" eb="2">
      <t>スイドウ</t>
    </rPh>
    <rPh sb="2" eb="5">
      <t>コウネツヒ</t>
    </rPh>
    <phoneticPr fontId="2"/>
  </si>
  <si>
    <t>運賃</t>
    <rPh sb="0" eb="2">
      <t>ウンチン</t>
    </rPh>
    <phoneticPr fontId="2"/>
  </si>
  <si>
    <t>外注費</t>
    <rPh sb="0" eb="3">
      <t>ガイチュウヒ</t>
    </rPh>
    <phoneticPr fontId="2"/>
  </si>
  <si>
    <t>事業費合計</t>
    <rPh sb="0" eb="3">
      <t>ジギョウヒ</t>
    </rPh>
    <rPh sb="3" eb="5">
      <t>ゴウケイ</t>
    </rPh>
    <phoneticPr fontId="2"/>
  </si>
  <si>
    <t>差額</t>
    <rPh sb="0" eb="2">
      <t>サガク</t>
    </rPh>
    <phoneticPr fontId="2"/>
  </si>
  <si>
    <t>単位</t>
    <rPh sb="0" eb="2">
      <t>タンイ</t>
    </rPh>
    <phoneticPr fontId="2"/>
  </si>
  <si>
    <t>千円</t>
    <rPh sb="0" eb="2">
      <t>センエン</t>
    </rPh>
    <phoneticPr fontId="2"/>
  </si>
  <si>
    <t>GH家賃収入</t>
    <rPh sb="2" eb="4">
      <t>ヤチン</t>
    </rPh>
    <rPh sb="4" eb="6">
      <t>シュウニュウ</t>
    </rPh>
    <phoneticPr fontId="2"/>
  </si>
  <si>
    <t>一般社員賞与</t>
    <rPh sb="0" eb="2">
      <t>イッパン</t>
    </rPh>
    <rPh sb="2" eb="4">
      <t>シャイン</t>
    </rPh>
    <rPh sb="4" eb="6">
      <t>ショウヨ</t>
    </rPh>
    <phoneticPr fontId="2"/>
  </si>
  <si>
    <t>人員</t>
    <rPh sb="0" eb="2">
      <t>ジンイン</t>
    </rPh>
    <phoneticPr fontId="2"/>
  </si>
  <si>
    <t>A型利用者・職員</t>
    <rPh sb="1" eb="2">
      <t>ガタ</t>
    </rPh>
    <rPh sb="2" eb="5">
      <t>リヨウシャ</t>
    </rPh>
    <rPh sb="6" eb="8">
      <t>ショクイン</t>
    </rPh>
    <phoneticPr fontId="2"/>
  </si>
  <si>
    <t>B型和歌山利用者・職員</t>
    <rPh sb="1" eb="2">
      <t>ガタ</t>
    </rPh>
    <rPh sb="2" eb="5">
      <t>ワカヤマ</t>
    </rPh>
    <rPh sb="5" eb="8">
      <t>リヨウシャ</t>
    </rPh>
    <rPh sb="9" eb="11">
      <t>ショクイン</t>
    </rPh>
    <phoneticPr fontId="2"/>
  </si>
  <si>
    <t>ル・モン・コウヤ職員・利用者</t>
    <rPh sb="8" eb="10">
      <t>ショクイン</t>
    </rPh>
    <rPh sb="11" eb="14">
      <t>リヨウシャ</t>
    </rPh>
    <phoneticPr fontId="2"/>
  </si>
  <si>
    <t>ハイツ関戸職員・利用者</t>
    <rPh sb="3" eb="5">
      <t>セキド</t>
    </rPh>
    <rPh sb="5" eb="7">
      <t>ショクイン</t>
    </rPh>
    <rPh sb="8" eb="11">
      <t>リヨウシャ</t>
    </rPh>
    <phoneticPr fontId="2"/>
  </si>
  <si>
    <t>管理職員</t>
    <rPh sb="0" eb="2">
      <t>カンリ</t>
    </rPh>
    <rPh sb="2" eb="4">
      <t>ショクイン</t>
    </rPh>
    <phoneticPr fontId="2"/>
  </si>
  <si>
    <t>管理</t>
    <rPh sb="0" eb="2">
      <t>カンリ</t>
    </rPh>
    <phoneticPr fontId="2"/>
  </si>
  <si>
    <t>配布率</t>
    <rPh sb="0" eb="2">
      <t>ハイフ</t>
    </rPh>
    <rPh sb="2" eb="3">
      <t>リツ</t>
    </rPh>
    <phoneticPr fontId="2"/>
  </si>
  <si>
    <t>配布率製造</t>
    <rPh sb="0" eb="2">
      <t>ハイフ</t>
    </rPh>
    <rPh sb="2" eb="3">
      <t>リツ</t>
    </rPh>
    <rPh sb="3" eb="5">
      <t>セイゾウ</t>
    </rPh>
    <phoneticPr fontId="2"/>
  </si>
  <si>
    <t>6期予算案</t>
    <rPh sb="1" eb="2">
      <t>キ</t>
    </rPh>
    <rPh sb="2" eb="4">
      <t>ヨサン</t>
    </rPh>
    <rPh sb="4" eb="5">
      <t>アン</t>
    </rPh>
    <phoneticPr fontId="2"/>
  </si>
  <si>
    <t>5期予想</t>
    <rPh sb="1" eb="2">
      <t>キ</t>
    </rPh>
    <rPh sb="2" eb="4">
      <t>ヨソウ</t>
    </rPh>
    <phoneticPr fontId="2"/>
  </si>
  <si>
    <t>リサイクル事業売上</t>
    <rPh sb="5" eb="7">
      <t>ジギョウ</t>
    </rPh>
    <rPh sb="7" eb="9">
      <t>ウリアゲ</t>
    </rPh>
    <phoneticPr fontId="2"/>
  </si>
  <si>
    <t>Tｼｬﾂ事業売上</t>
    <rPh sb="4" eb="6">
      <t>ジギョウ</t>
    </rPh>
    <rPh sb="6" eb="8">
      <t>ウリアゲ</t>
    </rPh>
    <phoneticPr fontId="2"/>
  </si>
  <si>
    <t>管理費合計</t>
    <rPh sb="0" eb="5">
      <t>カンリヒゴウケイ</t>
    </rPh>
    <phoneticPr fontId="2"/>
  </si>
  <si>
    <t>経常費用計</t>
    <rPh sb="0" eb="5">
      <t>ケイジョウヒヨウケイ</t>
    </rPh>
    <phoneticPr fontId="2"/>
  </si>
  <si>
    <t>事業費合計</t>
    <rPh sb="0" eb="5">
      <t>ジギョウヒゴウケイ</t>
    </rPh>
    <phoneticPr fontId="2"/>
  </si>
  <si>
    <t>当期経常損益</t>
    <rPh sb="0" eb="6">
      <t>トウキケイジョウソンエキ</t>
    </rPh>
    <phoneticPr fontId="2"/>
  </si>
  <si>
    <t>受取寄付金</t>
    <rPh sb="0" eb="5">
      <t>ウケトリキフキン</t>
    </rPh>
    <phoneticPr fontId="2"/>
  </si>
  <si>
    <t>賞与引当金取崩</t>
    <rPh sb="0" eb="7">
      <t>ショウヨヒキアテキントリクズシ</t>
    </rPh>
    <phoneticPr fontId="2"/>
  </si>
  <si>
    <t>賞与引当金繰入</t>
    <rPh sb="0" eb="7">
      <t>ショウヨヒキアテキンクリイレ</t>
    </rPh>
    <phoneticPr fontId="2"/>
  </si>
  <si>
    <t>その他営業外収益</t>
    <rPh sb="2" eb="8">
      <t>タエイギョウガイシュウエキ</t>
    </rPh>
    <phoneticPr fontId="2"/>
  </si>
  <si>
    <t>その他営業外費用</t>
    <rPh sb="2" eb="6">
      <t>タエイギョウガイ</t>
    </rPh>
    <rPh sb="6" eb="8">
      <t>ヒヨウ</t>
    </rPh>
    <phoneticPr fontId="2"/>
  </si>
  <si>
    <t>当期一般財産増減</t>
    <rPh sb="0" eb="8">
      <t>トウキイッパンザイサンゾウゲン</t>
    </rPh>
    <phoneticPr fontId="2"/>
  </si>
  <si>
    <t>当期経常増減計</t>
    <rPh sb="0" eb="2">
      <t>トウキ</t>
    </rPh>
    <rPh sb="2" eb="4">
      <t>ケイジョウ</t>
    </rPh>
    <rPh sb="4" eb="7">
      <t>ゾウゲンケイ</t>
    </rPh>
    <phoneticPr fontId="2"/>
  </si>
  <si>
    <t>食材費</t>
    <rPh sb="0" eb="3">
      <t>ショクザイヒ</t>
    </rPh>
    <phoneticPr fontId="2"/>
  </si>
  <si>
    <t>税込み</t>
    <rPh sb="0" eb="2">
      <t>ゼイコ</t>
    </rPh>
    <phoneticPr fontId="2"/>
  </si>
  <si>
    <t>期末棚卸高</t>
    <rPh sb="0" eb="5">
      <t>キマツタナオロシダカ</t>
    </rPh>
    <phoneticPr fontId="2"/>
  </si>
  <si>
    <t>機首棚卸高</t>
    <rPh sb="0" eb="5">
      <t>キシュタナオロシダカ</t>
    </rPh>
    <phoneticPr fontId="2"/>
  </si>
  <si>
    <t>荷造運賃</t>
    <rPh sb="0" eb="4">
      <t>ニヅクリウンチン</t>
    </rPh>
    <phoneticPr fontId="2"/>
  </si>
  <si>
    <t>円</t>
    <rPh sb="0" eb="1">
      <t>エン</t>
    </rPh>
    <phoneticPr fontId="2"/>
  </si>
  <si>
    <t>6期実績予想</t>
    <rPh sb="1" eb="2">
      <t>キ</t>
    </rPh>
    <rPh sb="2" eb="4">
      <t>ジッセキ</t>
    </rPh>
    <rPh sb="4" eb="6">
      <t>ヨソウ</t>
    </rPh>
    <phoneticPr fontId="2"/>
  </si>
  <si>
    <t>７期予算案</t>
    <rPh sb="1" eb="2">
      <t>キ</t>
    </rPh>
    <rPh sb="2" eb="4">
      <t>ヨサン</t>
    </rPh>
    <rPh sb="4" eb="5">
      <t>アン</t>
    </rPh>
    <phoneticPr fontId="2"/>
  </si>
  <si>
    <t>7期予算案</t>
    <rPh sb="1" eb="2">
      <t>キ</t>
    </rPh>
    <rPh sb="2" eb="4">
      <t>ヨサン</t>
    </rPh>
    <rPh sb="4" eb="5">
      <t>アン</t>
    </rPh>
    <phoneticPr fontId="2"/>
  </si>
  <si>
    <t>利用者負担金収入</t>
    <rPh sb="0" eb="8">
      <t>リヨウシャフタンキンシュウニュウ</t>
    </rPh>
    <phoneticPr fontId="2"/>
  </si>
  <si>
    <t>受取会費計</t>
    <phoneticPr fontId="2"/>
  </si>
  <si>
    <t>清掃事業</t>
    <rPh sb="0" eb="4">
      <t>セイソウジギョウ</t>
    </rPh>
    <phoneticPr fontId="2"/>
  </si>
  <si>
    <t>野菜収入</t>
    <rPh sb="0" eb="4">
      <t>ヤサイシュウニュウ</t>
    </rPh>
    <phoneticPr fontId="2"/>
  </si>
  <si>
    <t>＊消費税額</t>
    <rPh sb="1" eb="5">
      <t>ショウヒゼイガク</t>
    </rPh>
    <phoneticPr fontId="2"/>
  </si>
  <si>
    <t>税引き後</t>
    <rPh sb="0" eb="2">
      <t>ゼイビ</t>
    </rPh>
    <rPh sb="3" eb="4">
      <t>ゴ</t>
    </rPh>
    <phoneticPr fontId="2"/>
  </si>
  <si>
    <t>7期予算案</t>
    <rPh sb="1" eb="2">
      <t>キ</t>
    </rPh>
    <rPh sb="2" eb="5">
      <t>ヨサンアン</t>
    </rPh>
    <phoneticPr fontId="2"/>
  </si>
  <si>
    <t>2023/2/28現在</t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</si>
</sst>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2" borderId="0" xfId="1" applyFont="1" applyFill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9" fontId="0" fillId="0" borderId="1" xfId="2" applyFont="1" applyBorder="1">
      <alignment vertical="center"/>
    </xf>
    <xf numFmtId="10" fontId="0" fillId="0" borderId="1" xfId="2" applyNumberFormat="1" applyFont="1" applyBorder="1">
      <alignment vertical="center"/>
    </xf>
    <xf numFmtId="38" fontId="0" fillId="0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2" borderId="3" xfId="1" applyFont="1" applyFill="1" applyBorder="1">
      <alignment vertical="center"/>
    </xf>
    <xf numFmtId="38" fontId="0" fillId="3" borderId="3" xfId="1" applyFont="1" applyFill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3" fillId="0" borderId="0" xfId="1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" sqref="H3"/>
    </sheetView>
  </sheetViews>
  <sheetFormatPr defaultRowHeight="18.75" x14ac:dyDescent="0.4"/>
  <cols>
    <col min="1" max="1" width="9" style="1"/>
    <col min="2" max="2" width="15.625" style="1" customWidth="1"/>
    <col min="3" max="12" width="12.625" style="1" customWidth="1"/>
    <col min="13" max="16384" width="9" style="1"/>
  </cols>
  <sheetData>
    <row r="1" spans="1:12" x14ac:dyDescent="0.4">
      <c r="A1" s="1" t="s">
        <v>97</v>
      </c>
    </row>
    <row r="2" spans="1:12" s="2" customFormat="1" x14ac:dyDescent="0.4">
      <c r="A2" s="27" t="s">
        <v>0</v>
      </c>
      <c r="B2" s="27" t="s">
        <v>1</v>
      </c>
      <c r="C2" s="27" t="s">
        <v>98</v>
      </c>
      <c r="D2" s="27"/>
      <c r="E2" s="27"/>
      <c r="F2" s="27"/>
      <c r="G2" s="27"/>
      <c r="H2" s="27" t="s">
        <v>97</v>
      </c>
      <c r="I2" s="27"/>
      <c r="J2" s="27"/>
      <c r="K2" s="27"/>
      <c r="L2" s="27"/>
    </row>
    <row r="3" spans="1:12" s="2" customFormat="1" x14ac:dyDescent="0.4">
      <c r="A3" s="27"/>
      <c r="B3" s="27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1:12" x14ac:dyDescent="0.4">
      <c r="A4" s="1">
        <v>1122</v>
      </c>
      <c r="B4" s="1" t="s">
        <v>7</v>
      </c>
      <c r="C4" s="1">
        <f>SUM(D4:G4)</f>
        <v>0</v>
      </c>
      <c r="H4" s="1">
        <f>SUM(I4:L4)</f>
        <v>0</v>
      </c>
    </row>
    <row r="5" spans="1:12" x14ac:dyDescent="0.4">
      <c r="A5" s="1">
        <v>1125</v>
      </c>
      <c r="B5" s="1" t="s">
        <v>8</v>
      </c>
      <c r="C5" s="1">
        <f>SUM(D5:G5)</f>
        <v>0</v>
      </c>
      <c r="H5" s="1">
        <f>SUM(I5:L5)</f>
        <v>0</v>
      </c>
    </row>
    <row r="6" spans="1:12" x14ac:dyDescent="0.4">
      <c r="B6" s="3" t="s">
        <v>9</v>
      </c>
      <c r="C6" s="3">
        <f>SUM(C4:C5)</f>
        <v>0</v>
      </c>
      <c r="D6" s="3">
        <f t="shared" ref="D6:L6" si="0">SUM(D4:D5)</f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</row>
    <row r="7" spans="1:12" x14ac:dyDescent="0.4">
      <c r="A7" s="1">
        <v>2112</v>
      </c>
      <c r="B7" s="1" t="s">
        <v>11</v>
      </c>
      <c r="C7" s="1">
        <f t="shared" ref="C7:C12" si="1">SUM(D7:G7)</f>
        <v>0</v>
      </c>
      <c r="H7" s="1">
        <f t="shared" ref="H7:H12" si="2">SUM(I7:L7)</f>
        <v>0</v>
      </c>
    </row>
    <row r="8" spans="1:12" x14ac:dyDescent="0.4">
      <c r="A8" s="1">
        <v>2114</v>
      </c>
      <c r="B8" s="1" t="s">
        <v>12</v>
      </c>
      <c r="C8" s="1">
        <f t="shared" si="1"/>
        <v>0</v>
      </c>
      <c r="H8" s="1">
        <f t="shared" si="2"/>
        <v>0</v>
      </c>
    </row>
    <row r="9" spans="1:12" x14ac:dyDescent="0.4">
      <c r="A9" s="1">
        <v>2121</v>
      </c>
      <c r="B9" s="1" t="s">
        <v>14</v>
      </c>
      <c r="C9" s="1">
        <f t="shared" si="1"/>
        <v>0</v>
      </c>
      <c r="H9" s="1">
        <f t="shared" si="2"/>
        <v>0</v>
      </c>
    </row>
    <row r="10" spans="1:12" x14ac:dyDescent="0.4">
      <c r="A10" s="1">
        <v>2123</v>
      </c>
      <c r="B10" s="1" t="s">
        <v>13</v>
      </c>
      <c r="C10" s="1">
        <f t="shared" si="1"/>
        <v>0</v>
      </c>
      <c r="H10" s="1">
        <f t="shared" si="2"/>
        <v>0</v>
      </c>
    </row>
    <row r="11" spans="1:12" x14ac:dyDescent="0.4">
      <c r="A11" s="1">
        <v>2124</v>
      </c>
      <c r="B11" s="1" t="s">
        <v>15</v>
      </c>
      <c r="C11" s="1">
        <f t="shared" si="1"/>
        <v>0</v>
      </c>
      <c r="H11" s="1">
        <f t="shared" si="2"/>
        <v>0</v>
      </c>
    </row>
    <row r="12" spans="1:12" x14ac:dyDescent="0.4">
      <c r="A12" s="1">
        <v>2128</v>
      </c>
      <c r="B12" s="1" t="s">
        <v>16</v>
      </c>
      <c r="C12" s="1">
        <f t="shared" si="1"/>
        <v>0</v>
      </c>
      <c r="H12" s="1">
        <f t="shared" si="2"/>
        <v>0</v>
      </c>
    </row>
    <row r="13" spans="1:12" x14ac:dyDescent="0.4">
      <c r="B13" s="3" t="s">
        <v>10</v>
      </c>
      <c r="C13" s="3">
        <f>SUM(C7:C12)</f>
        <v>0</v>
      </c>
      <c r="D13" s="3">
        <f t="shared" ref="D13:L13" si="3">SUM(D7:D12)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</row>
    <row r="14" spans="1:12" x14ac:dyDescent="0.4">
      <c r="A14" s="1">
        <v>2211</v>
      </c>
      <c r="B14" s="1" t="s">
        <v>17</v>
      </c>
      <c r="C14" s="1">
        <f t="shared" ref="C14:C16" si="4">SUM(D14:G14)</f>
        <v>0</v>
      </c>
      <c r="H14" s="1">
        <f t="shared" ref="H14:H16" si="5">SUM(I14:L14)</f>
        <v>0</v>
      </c>
    </row>
    <row r="15" spans="1:12" x14ac:dyDescent="0.4">
      <c r="A15" s="1">
        <v>2219</v>
      </c>
      <c r="B15" s="1" t="s">
        <v>18</v>
      </c>
      <c r="C15" s="1">
        <f t="shared" si="4"/>
        <v>0</v>
      </c>
      <c r="H15" s="1">
        <f t="shared" si="5"/>
        <v>0</v>
      </c>
    </row>
    <row r="16" spans="1:12" x14ac:dyDescent="0.4">
      <c r="A16" s="1">
        <v>2241</v>
      </c>
      <c r="B16" s="1" t="s">
        <v>19</v>
      </c>
      <c r="C16" s="1">
        <f t="shared" si="4"/>
        <v>0</v>
      </c>
      <c r="H16" s="1">
        <f t="shared" si="5"/>
        <v>0</v>
      </c>
    </row>
    <row r="17" spans="2:12" x14ac:dyDescent="0.4">
      <c r="B17" s="3" t="s">
        <v>20</v>
      </c>
      <c r="C17" s="3">
        <f>SUM(C14:C16)</f>
        <v>0</v>
      </c>
      <c r="D17" s="3">
        <f t="shared" ref="D17:L17" si="6">SUM(D14:D16)</f>
        <v>0</v>
      </c>
      <c r="E17" s="3">
        <f t="shared" si="6"/>
        <v>0</v>
      </c>
      <c r="F17" s="3">
        <f t="shared" si="6"/>
        <v>0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3">
        <f t="shared" si="6"/>
        <v>0</v>
      </c>
      <c r="K17" s="3">
        <f t="shared" si="6"/>
        <v>0</v>
      </c>
      <c r="L17" s="3">
        <f t="shared" si="6"/>
        <v>0</v>
      </c>
    </row>
    <row r="18" spans="2:12" x14ac:dyDescent="0.4">
      <c r="B18" s="3" t="s">
        <v>21</v>
      </c>
      <c r="C18" s="3">
        <f>C13+C17</f>
        <v>0</v>
      </c>
      <c r="D18" s="3">
        <f t="shared" ref="D18:L18" si="7">D13+D17</f>
        <v>0</v>
      </c>
      <c r="E18" s="3">
        <f t="shared" si="7"/>
        <v>0</v>
      </c>
      <c r="F18" s="3">
        <f t="shared" si="7"/>
        <v>0</v>
      </c>
      <c r="G18" s="3">
        <f t="shared" si="7"/>
        <v>0</v>
      </c>
      <c r="H18" s="3">
        <f t="shared" si="7"/>
        <v>0</v>
      </c>
      <c r="I18" s="3">
        <f t="shared" si="7"/>
        <v>0</v>
      </c>
      <c r="J18" s="3">
        <f t="shared" si="7"/>
        <v>0</v>
      </c>
      <c r="K18" s="3">
        <f t="shared" si="7"/>
        <v>0</v>
      </c>
      <c r="L18" s="3">
        <f t="shared" si="7"/>
        <v>0</v>
      </c>
    </row>
    <row r="20" spans="2:12" x14ac:dyDescent="0.4">
      <c r="B20" s="3" t="s">
        <v>22</v>
      </c>
      <c r="C20" s="3">
        <f>C6-C17</f>
        <v>0</v>
      </c>
      <c r="D20" s="3">
        <f t="shared" ref="D20:L20" si="8">D6-D17</f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3">
        <f t="shared" si="8"/>
        <v>0</v>
      </c>
      <c r="J20" s="3">
        <f t="shared" si="8"/>
        <v>0</v>
      </c>
      <c r="K20" s="3">
        <f t="shared" si="8"/>
        <v>0</v>
      </c>
      <c r="L20" s="3">
        <f t="shared" si="8"/>
        <v>0</v>
      </c>
    </row>
  </sheetData>
  <mergeCells count="4">
    <mergeCell ref="A2:A3"/>
    <mergeCell ref="B2:B3"/>
    <mergeCell ref="C2:G2"/>
    <mergeCell ref="H2:L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80" zoomScaleNormal="80" zoomScaleSheetLayoutView="7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I4" sqref="I3:I4"/>
    </sheetView>
  </sheetViews>
  <sheetFormatPr defaultRowHeight="18.75" x14ac:dyDescent="0.4"/>
  <cols>
    <col min="2" max="2" width="21.375" bestFit="1" customWidth="1"/>
    <col min="3" max="8" width="12.625" hidden="1" customWidth="1"/>
    <col min="9" max="14" width="16.625" customWidth="1"/>
  </cols>
  <sheetData>
    <row r="1" spans="1:14" s="13" customFormat="1" ht="24" x14ac:dyDescent="0.4">
      <c r="A1" s="24"/>
      <c r="B1" s="24" t="s">
        <v>128</v>
      </c>
      <c r="E1" s="13" t="s">
        <v>113</v>
      </c>
      <c r="F1" s="13" t="s">
        <v>84</v>
      </c>
      <c r="G1" s="13" t="s">
        <v>117</v>
      </c>
      <c r="I1" s="13" t="s">
        <v>127</v>
      </c>
      <c r="L1" s="13" t="s">
        <v>113</v>
      </c>
      <c r="M1" s="13" t="s">
        <v>84</v>
      </c>
      <c r="N1" s="13" t="s">
        <v>85</v>
      </c>
    </row>
    <row r="2" spans="1:14" s="2" customFormat="1" x14ac:dyDescent="0.4">
      <c r="A2" s="28" t="s">
        <v>0</v>
      </c>
      <c r="B2" s="28" t="s">
        <v>1</v>
      </c>
      <c r="C2" s="29" t="s">
        <v>118</v>
      </c>
      <c r="D2" s="29"/>
      <c r="E2" s="29"/>
      <c r="F2" s="29"/>
      <c r="G2" s="29"/>
      <c r="H2" s="30"/>
      <c r="I2" s="31" t="s">
        <v>119</v>
      </c>
      <c r="J2" s="29"/>
      <c r="K2" s="29"/>
      <c r="L2" s="29"/>
      <c r="M2" s="29"/>
      <c r="N2" s="29"/>
    </row>
    <row r="3" spans="1:14" s="2" customFormat="1" x14ac:dyDescent="0.4">
      <c r="A3" s="28"/>
      <c r="B3" s="28"/>
      <c r="C3" s="4" t="s">
        <v>2</v>
      </c>
      <c r="D3" s="4" t="s">
        <v>94</v>
      </c>
      <c r="E3" s="4" t="s">
        <v>3</v>
      </c>
      <c r="F3" s="4" t="s">
        <v>4</v>
      </c>
      <c r="G3" s="4" t="s">
        <v>5</v>
      </c>
      <c r="H3" s="18" t="s">
        <v>6</v>
      </c>
      <c r="I3" s="14" t="s">
        <v>2</v>
      </c>
      <c r="J3" s="4" t="s">
        <v>94</v>
      </c>
      <c r="K3" s="4" t="s">
        <v>3</v>
      </c>
      <c r="L3" s="4" t="s">
        <v>4</v>
      </c>
      <c r="M3" s="4" t="s">
        <v>5</v>
      </c>
      <c r="N3" s="4" t="s">
        <v>6</v>
      </c>
    </row>
    <row r="4" spans="1:14" x14ac:dyDescent="0.4">
      <c r="A4" s="25">
        <v>4321</v>
      </c>
      <c r="B4" s="25" t="s">
        <v>23</v>
      </c>
      <c r="C4" s="6">
        <f>SUM(D4:H4)</f>
        <v>82479699</v>
      </c>
      <c r="D4" s="6"/>
      <c r="E4" s="6">
        <v>50262736</v>
      </c>
      <c r="F4" s="6">
        <v>19852278</v>
      </c>
      <c r="G4" s="6">
        <v>6297093</v>
      </c>
      <c r="H4" s="19">
        <v>6067592</v>
      </c>
      <c r="I4" s="15">
        <f>SUM(J4:N4)</f>
        <v>77950000</v>
      </c>
      <c r="J4" s="6"/>
      <c r="K4" s="6">
        <v>47500000</v>
      </c>
      <c r="L4" s="6">
        <v>18150000</v>
      </c>
      <c r="M4" s="6">
        <v>6300000</v>
      </c>
      <c r="N4" s="6">
        <v>6000000</v>
      </c>
    </row>
    <row r="5" spans="1:14" x14ac:dyDescent="0.4">
      <c r="A5" s="25">
        <v>4322</v>
      </c>
      <c r="B5" s="25" t="s">
        <v>121</v>
      </c>
      <c r="C5" s="6">
        <f>SUM(D5:H5)</f>
        <v>345996</v>
      </c>
      <c r="D5" s="6"/>
      <c r="E5" s="6"/>
      <c r="F5" s="6">
        <v>199477</v>
      </c>
      <c r="G5" s="6">
        <v>20444</v>
      </c>
      <c r="H5" s="19">
        <v>126075</v>
      </c>
      <c r="I5" s="15">
        <f>SUM(J5:N5)</f>
        <v>371000</v>
      </c>
      <c r="J5" s="6"/>
      <c r="K5" s="6"/>
      <c r="L5" s="6">
        <v>200000</v>
      </c>
      <c r="M5" s="6">
        <v>41000</v>
      </c>
      <c r="N5" s="6">
        <v>130000</v>
      </c>
    </row>
    <row r="6" spans="1:14" x14ac:dyDescent="0.4">
      <c r="A6" s="25"/>
      <c r="B6" s="25" t="s">
        <v>122</v>
      </c>
      <c r="C6" s="8">
        <f>SUM(C4:C5)</f>
        <v>82825695</v>
      </c>
      <c r="D6" s="8">
        <f t="shared" ref="D6:H6" si="0">SUM(D4:D5)</f>
        <v>0</v>
      </c>
      <c r="E6" s="8">
        <f t="shared" si="0"/>
        <v>50262736</v>
      </c>
      <c r="F6" s="8">
        <f t="shared" si="0"/>
        <v>20051755</v>
      </c>
      <c r="G6" s="8">
        <f t="shared" si="0"/>
        <v>6317537</v>
      </c>
      <c r="H6" s="8">
        <f t="shared" si="0"/>
        <v>6193667</v>
      </c>
      <c r="I6" s="16">
        <f>SUM(I4:I5)</f>
        <v>78321000</v>
      </c>
      <c r="J6" s="8">
        <f t="shared" ref="J6" si="1">SUM(J4:J5)</f>
        <v>0</v>
      </c>
      <c r="K6" s="8">
        <f t="shared" ref="K6" si="2">SUM(K4:K5)</f>
        <v>47500000</v>
      </c>
      <c r="L6" s="8">
        <f t="shared" ref="L6" si="3">SUM(L4:L5)</f>
        <v>18350000</v>
      </c>
      <c r="M6" s="8">
        <f t="shared" ref="M6" si="4">SUM(M4:M5)</f>
        <v>6341000</v>
      </c>
      <c r="N6" s="8">
        <f t="shared" ref="N6" si="5">SUM(N4:N5)</f>
        <v>6130000</v>
      </c>
    </row>
    <row r="7" spans="1:14" x14ac:dyDescent="0.4">
      <c r="A7" s="25"/>
      <c r="B7" s="25" t="s">
        <v>24</v>
      </c>
      <c r="C7" s="8">
        <f>事業収益費用!C13</f>
        <v>125845423</v>
      </c>
      <c r="D7" s="8">
        <f>事業収益費用!D13</f>
        <v>0</v>
      </c>
      <c r="E7" s="8">
        <f>事業収益費用!E13</f>
        <v>80998590</v>
      </c>
      <c r="F7" s="8">
        <f>事業収益費用!F13</f>
        <v>38330170</v>
      </c>
      <c r="G7" s="8">
        <f>事業収益費用!G13</f>
        <v>3660563</v>
      </c>
      <c r="H7" s="20">
        <f>事業収益費用!H13</f>
        <v>2856100</v>
      </c>
      <c r="I7" s="16">
        <f>事業収益費用!I13</f>
        <v>121040000</v>
      </c>
      <c r="J7" s="8">
        <f>事業収益費用!J13</f>
        <v>0</v>
      </c>
      <c r="K7" s="8">
        <f>事業収益費用!K13</f>
        <v>72000000</v>
      </c>
      <c r="L7" s="8">
        <f>事業収益費用!L13</f>
        <v>40240000</v>
      </c>
      <c r="M7" s="8">
        <f>事業収益費用!M13</f>
        <v>5300000</v>
      </c>
      <c r="N7" s="8">
        <f>事業収益費用!N13</f>
        <v>3500000</v>
      </c>
    </row>
    <row r="8" spans="1:14" x14ac:dyDescent="0.4">
      <c r="A8" s="25">
        <v>4331</v>
      </c>
      <c r="B8" s="25" t="s">
        <v>25</v>
      </c>
      <c r="C8" s="6">
        <f t="shared" ref="C8:C14" si="6">SUM(D8:H8)</f>
        <v>8880000</v>
      </c>
      <c r="D8" s="6"/>
      <c r="E8" s="6">
        <v>8880000</v>
      </c>
      <c r="F8" s="6"/>
      <c r="G8" s="6"/>
      <c r="H8" s="19"/>
      <c r="I8" s="15">
        <f t="shared" ref="I8:I14" si="7">SUM(J8:N8)</f>
        <v>9450000</v>
      </c>
      <c r="J8" s="6">
        <v>9450000</v>
      </c>
      <c r="K8" s="6"/>
      <c r="L8" s="6"/>
      <c r="M8" s="6"/>
      <c r="N8" s="6"/>
    </row>
    <row r="9" spans="1:14" x14ac:dyDescent="0.4">
      <c r="A9" s="25">
        <v>4332</v>
      </c>
      <c r="B9" s="25" t="s">
        <v>26</v>
      </c>
      <c r="C9" s="6">
        <f t="shared" si="6"/>
        <v>1000000</v>
      </c>
      <c r="D9" s="6"/>
      <c r="E9" s="6">
        <v>1000000</v>
      </c>
      <c r="F9" s="6"/>
      <c r="G9" s="6"/>
      <c r="H9" s="19"/>
      <c r="I9" s="15">
        <f t="shared" si="7"/>
        <v>600000</v>
      </c>
      <c r="J9" s="6"/>
      <c r="K9" s="6">
        <v>600000</v>
      </c>
      <c r="L9" s="6"/>
      <c r="M9" s="6"/>
      <c r="N9" s="6"/>
    </row>
    <row r="10" spans="1:14" x14ac:dyDescent="0.4">
      <c r="A10" s="25">
        <v>4333</v>
      </c>
      <c r="B10" s="25" t="s">
        <v>27</v>
      </c>
      <c r="C10" s="6">
        <f t="shared" si="6"/>
        <v>1047500</v>
      </c>
      <c r="D10" s="6"/>
      <c r="E10" s="6">
        <v>918419</v>
      </c>
      <c r="F10" s="6"/>
      <c r="G10" s="6">
        <v>57550</v>
      </c>
      <c r="H10" s="19">
        <v>71531</v>
      </c>
      <c r="I10" s="15">
        <f t="shared" si="7"/>
        <v>0</v>
      </c>
      <c r="J10" s="6"/>
      <c r="K10" s="6"/>
      <c r="L10" s="6"/>
      <c r="M10" s="6"/>
      <c r="N10" s="6"/>
    </row>
    <row r="11" spans="1:14" x14ac:dyDescent="0.4">
      <c r="A11" s="25"/>
      <c r="B11" s="25" t="s">
        <v>28</v>
      </c>
      <c r="C11" s="8">
        <f>SUM(C8:C10)</f>
        <v>10927500</v>
      </c>
      <c r="D11" s="8">
        <f t="shared" ref="D11:N11" si="8">SUM(D8:D10)</f>
        <v>0</v>
      </c>
      <c r="E11" s="8">
        <f t="shared" si="8"/>
        <v>10798419</v>
      </c>
      <c r="F11" s="8">
        <f t="shared" si="8"/>
        <v>0</v>
      </c>
      <c r="G11" s="8">
        <f t="shared" si="8"/>
        <v>57550</v>
      </c>
      <c r="H11" s="20">
        <f t="shared" si="8"/>
        <v>71531</v>
      </c>
      <c r="I11" s="16">
        <f>SUM(I8:I10)</f>
        <v>10050000</v>
      </c>
      <c r="J11" s="8">
        <f t="shared" si="8"/>
        <v>9450000</v>
      </c>
      <c r="K11" s="8">
        <f t="shared" si="8"/>
        <v>600000</v>
      </c>
      <c r="L11" s="8">
        <f t="shared" si="8"/>
        <v>0</v>
      </c>
      <c r="M11" s="8">
        <f t="shared" si="8"/>
        <v>0</v>
      </c>
      <c r="N11" s="8">
        <f t="shared" si="8"/>
        <v>0</v>
      </c>
    </row>
    <row r="12" spans="1:14" x14ac:dyDescent="0.4">
      <c r="A12" s="25">
        <v>4371</v>
      </c>
      <c r="B12" s="25" t="s">
        <v>29</v>
      </c>
      <c r="C12" s="6">
        <f t="shared" si="6"/>
        <v>0</v>
      </c>
      <c r="D12" s="6"/>
      <c r="E12" s="6"/>
      <c r="F12" s="6"/>
      <c r="G12" s="6"/>
      <c r="H12" s="19"/>
      <c r="I12" s="15">
        <f t="shared" si="7"/>
        <v>0</v>
      </c>
      <c r="J12" s="6"/>
      <c r="K12" s="6"/>
      <c r="L12" s="6"/>
      <c r="M12" s="6"/>
      <c r="N12" s="6"/>
    </row>
    <row r="13" spans="1:14" x14ac:dyDescent="0.4">
      <c r="A13" s="25">
        <v>4361</v>
      </c>
      <c r="B13" s="25" t="s">
        <v>105</v>
      </c>
      <c r="C13" s="6">
        <f t="shared" ref="C13" si="9">SUM(D13:H13)</f>
        <v>670000</v>
      </c>
      <c r="D13" s="6">
        <v>670000</v>
      </c>
      <c r="E13" s="6"/>
      <c r="F13" s="6"/>
      <c r="G13" s="6"/>
      <c r="H13" s="19"/>
      <c r="I13" s="15">
        <f t="shared" si="7"/>
        <v>600000</v>
      </c>
      <c r="J13" s="6">
        <v>600000</v>
      </c>
      <c r="K13" s="6"/>
      <c r="L13" s="6"/>
      <c r="M13" s="6"/>
      <c r="N13" s="6"/>
    </row>
    <row r="14" spans="1:14" x14ac:dyDescent="0.4">
      <c r="A14" s="25">
        <v>4379</v>
      </c>
      <c r="B14" s="25" t="s">
        <v>30</v>
      </c>
      <c r="C14" s="6">
        <f t="shared" si="6"/>
        <v>268401</v>
      </c>
      <c r="D14" s="6">
        <v>192170</v>
      </c>
      <c r="E14" s="6">
        <v>1536</v>
      </c>
      <c r="F14" s="6"/>
      <c r="G14" s="6">
        <v>74695</v>
      </c>
      <c r="H14" s="19"/>
      <c r="I14" s="15">
        <f t="shared" si="7"/>
        <v>0</v>
      </c>
      <c r="J14" s="6"/>
      <c r="K14" s="6"/>
      <c r="L14" s="6"/>
      <c r="M14" s="6"/>
      <c r="N14" s="6"/>
    </row>
    <row r="15" spans="1:14" x14ac:dyDescent="0.4">
      <c r="A15" s="25"/>
      <c r="B15" s="25" t="s">
        <v>31</v>
      </c>
      <c r="C15" s="8">
        <f>SUM(C12:C14)</f>
        <v>938401</v>
      </c>
      <c r="D15" s="8">
        <f t="shared" ref="D15" si="10">SUM(D12:D14)</f>
        <v>862170</v>
      </c>
      <c r="E15" s="8">
        <f t="shared" ref="E15:N15" si="11">SUM(E12:E14)</f>
        <v>1536</v>
      </c>
      <c r="F15" s="8">
        <f t="shared" si="11"/>
        <v>0</v>
      </c>
      <c r="G15" s="8">
        <f t="shared" si="11"/>
        <v>74695</v>
      </c>
      <c r="H15" s="20">
        <f t="shared" si="11"/>
        <v>0</v>
      </c>
      <c r="I15" s="16">
        <f>SUM(I12:I14)</f>
        <v>600000</v>
      </c>
      <c r="J15" s="8">
        <f t="shared" ref="J15" si="12">SUM(J12:J14)</f>
        <v>600000</v>
      </c>
      <c r="K15" s="8">
        <f t="shared" si="11"/>
        <v>0</v>
      </c>
      <c r="L15" s="8">
        <f t="shared" si="11"/>
        <v>0</v>
      </c>
      <c r="M15" s="8">
        <f t="shared" si="11"/>
        <v>0</v>
      </c>
      <c r="N15" s="8">
        <f t="shared" si="11"/>
        <v>0</v>
      </c>
    </row>
    <row r="16" spans="1:14" x14ac:dyDescent="0.4">
      <c r="A16" s="25"/>
      <c r="B16" s="25" t="s">
        <v>32</v>
      </c>
      <c r="C16" s="8">
        <f>SUM(C6,C7,C11,C15)</f>
        <v>220537019</v>
      </c>
      <c r="D16" s="8">
        <f t="shared" ref="D16" si="13">SUM(D6,D7,D11,D15)</f>
        <v>862170</v>
      </c>
      <c r="E16" s="8">
        <f t="shared" ref="E16:N16" si="14">SUM(E6,E7,E11,E15)</f>
        <v>142061281</v>
      </c>
      <c r="F16" s="8">
        <f t="shared" si="14"/>
        <v>58381925</v>
      </c>
      <c r="G16" s="8">
        <f t="shared" si="14"/>
        <v>10110345</v>
      </c>
      <c r="H16" s="20">
        <f t="shared" si="14"/>
        <v>9121298</v>
      </c>
      <c r="I16" s="16">
        <f>SUM(I6,I7,I11,I15)</f>
        <v>210011000</v>
      </c>
      <c r="J16" s="8">
        <f t="shared" ref="J16" si="15">SUM(J6,J7,J11,J15)</f>
        <v>10050000</v>
      </c>
      <c r="K16" s="8">
        <f t="shared" si="14"/>
        <v>120100000</v>
      </c>
      <c r="L16" s="8">
        <f t="shared" si="14"/>
        <v>58590000</v>
      </c>
      <c r="M16" s="8">
        <f t="shared" si="14"/>
        <v>11641000</v>
      </c>
      <c r="N16" s="8">
        <f t="shared" si="14"/>
        <v>9630000</v>
      </c>
    </row>
    <row r="17" spans="1:14" x14ac:dyDescent="0.4">
      <c r="A17" s="25"/>
      <c r="B17" s="25" t="s">
        <v>103</v>
      </c>
      <c r="C17" s="8">
        <f>事業収益費用!C50</f>
        <v>104180844</v>
      </c>
      <c r="D17" s="8">
        <f>事業収益費用!D50</f>
        <v>6877169</v>
      </c>
      <c r="E17" s="8">
        <f>事業収益費用!E50</f>
        <v>60023843</v>
      </c>
      <c r="F17" s="8">
        <f>事業収益費用!F50</f>
        <v>28587112</v>
      </c>
      <c r="G17" s="8">
        <f>事業収益費用!G50</f>
        <v>5706564</v>
      </c>
      <c r="H17" s="20">
        <f>事業収益費用!H50</f>
        <v>2986156</v>
      </c>
      <c r="I17" s="16">
        <f>事業収益費用!I50</f>
        <v>105383084</v>
      </c>
      <c r="J17" s="8">
        <f>事業収益費用!J50</f>
        <v>6943793</v>
      </c>
      <c r="K17" s="8">
        <f>事業収益費用!K50</f>
        <v>62132389</v>
      </c>
      <c r="L17" s="8">
        <f>事業収益費用!L50</f>
        <v>27668881</v>
      </c>
      <c r="M17" s="8">
        <f>事業収益費用!M50</f>
        <v>5670145</v>
      </c>
      <c r="N17" s="8">
        <f>事業収益費用!N50</f>
        <v>2967876</v>
      </c>
    </row>
    <row r="18" spans="1:14" x14ac:dyDescent="0.4">
      <c r="A18" s="25">
        <v>6211</v>
      </c>
      <c r="B18" s="25" t="s">
        <v>34</v>
      </c>
      <c r="C18" s="6">
        <f t="shared" ref="C18:C48" si="16">SUM(D18:H18)</f>
        <v>2782182</v>
      </c>
      <c r="D18" s="6">
        <v>2782182</v>
      </c>
      <c r="E18" s="6"/>
      <c r="F18" s="6"/>
      <c r="G18" s="6"/>
      <c r="H18" s="19"/>
      <c r="I18" s="15">
        <f t="shared" ref="I18:I48" si="17">SUM(J18:N18)</f>
        <v>3000000</v>
      </c>
      <c r="J18" s="6">
        <v>3000000</v>
      </c>
      <c r="K18" s="6"/>
      <c r="L18" s="6"/>
      <c r="M18" s="6"/>
      <c r="N18" s="6"/>
    </row>
    <row r="19" spans="1:14" x14ac:dyDescent="0.4">
      <c r="A19" s="25">
        <v>6212</v>
      </c>
      <c r="B19" s="25" t="s">
        <v>35</v>
      </c>
      <c r="C19" s="6">
        <f t="shared" si="16"/>
        <v>10974710</v>
      </c>
      <c r="D19" s="6">
        <v>10974710</v>
      </c>
      <c r="E19" s="6"/>
      <c r="F19" s="6"/>
      <c r="G19" s="6"/>
      <c r="H19" s="19"/>
      <c r="I19" s="15">
        <f t="shared" si="17"/>
        <v>10832853</v>
      </c>
      <c r="J19" s="6">
        <v>10832853</v>
      </c>
      <c r="K19" s="6"/>
      <c r="L19" s="6"/>
      <c r="M19" s="6"/>
      <c r="N19" s="6"/>
    </row>
    <row r="20" spans="1:14" x14ac:dyDescent="0.4">
      <c r="A20" s="25">
        <v>6213</v>
      </c>
      <c r="B20" s="25" t="s">
        <v>36</v>
      </c>
      <c r="C20" s="6">
        <f t="shared" si="16"/>
        <v>20241100</v>
      </c>
      <c r="D20" s="6">
        <v>20241100</v>
      </c>
      <c r="E20" s="6"/>
      <c r="F20" s="6"/>
      <c r="G20" s="6"/>
      <c r="H20" s="19"/>
      <c r="I20" s="15">
        <f t="shared" si="17"/>
        <v>19881349</v>
      </c>
      <c r="J20" s="6">
        <v>19881349</v>
      </c>
      <c r="K20" s="6"/>
      <c r="L20" s="6"/>
      <c r="M20" s="6"/>
      <c r="N20" s="6"/>
    </row>
    <row r="21" spans="1:14" x14ac:dyDescent="0.4">
      <c r="A21" s="25">
        <v>6214</v>
      </c>
      <c r="B21" s="25" t="s">
        <v>37</v>
      </c>
      <c r="C21" s="6">
        <f t="shared" si="16"/>
        <v>10406133</v>
      </c>
      <c r="D21" s="6">
        <v>10406133</v>
      </c>
      <c r="E21" s="6"/>
      <c r="F21" s="6"/>
      <c r="G21" s="6"/>
      <c r="H21" s="19"/>
      <c r="I21" s="15">
        <f t="shared" si="17"/>
        <v>10290867</v>
      </c>
      <c r="J21" s="6">
        <v>10290867</v>
      </c>
      <c r="K21" s="6"/>
      <c r="L21" s="6"/>
      <c r="M21" s="6"/>
      <c r="N21" s="6"/>
    </row>
    <row r="22" spans="1:14" x14ac:dyDescent="0.4">
      <c r="A22" s="25"/>
      <c r="B22" s="25" t="s">
        <v>38</v>
      </c>
      <c r="C22" s="6">
        <f t="shared" si="16"/>
        <v>11077326</v>
      </c>
      <c r="D22" s="6">
        <v>11077326</v>
      </c>
      <c r="E22" s="6"/>
      <c r="F22" s="6"/>
      <c r="G22" s="6"/>
      <c r="H22" s="19"/>
      <c r="I22" s="15">
        <f t="shared" si="17"/>
        <v>10946146</v>
      </c>
      <c r="J22" s="6">
        <v>10946146</v>
      </c>
      <c r="K22" s="6"/>
      <c r="L22" s="6"/>
      <c r="M22" s="6"/>
      <c r="N22" s="6"/>
    </row>
    <row r="23" spans="1:14" x14ac:dyDescent="0.4">
      <c r="A23" s="25"/>
      <c r="B23" s="25" t="s">
        <v>42</v>
      </c>
      <c r="C23" s="6">
        <f t="shared" si="16"/>
        <v>10970252</v>
      </c>
      <c r="D23" s="6">
        <v>10970252</v>
      </c>
      <c r="E23" s="6"/>
      <c r="F23" s="6"/>
      <c r="G23" s="6"/>
      <c r="H23" s="19"/>
      <c r="I23" s="15">
        <f t="shared" si="17"/>
        <v>11299360</v>
      </c>
      <c r="J23" s="6">
        <v>11299360</v>
      </c>
      <c r="K23" s="6"/>
      <c r="L23" s="6"/>
      <c r="M23" s="6"/>
      <c r="N23" s="6"/>
    </row>
    <row r="24" spans="1:14" x14ac:dyDescent="0.4">
      <c r="A24" s="25">
        <v>6215</v>
      </c>
      <c r="B24" s="25" t="s">
        <v>39</v>
      </c>
      <c r="C24" s="6">
        <f t="shared" si="16"/>
        <v>2194025</v>
      </c>
      <c r="D24" s="6">
        <v>2194025</v>
      </c>
      <c r="E24" s="6"/>
      <c r="F24" s="6"/>
      <c r="G24" s="6"/>
      <c r="H24" s="19"/>
      <c r="I24" s="15">
        <f t="shared" si="17"/>
        <v>2259846</v>
      </c>
      <c r="J24" s="6">
        <v>2259846</v>
      </c>
      <c r="K24" s="6"/>
      <c r="L24" s="6"/>
      <c r="M24" s="6"/>
      <c r="N24" s="6"/>
    </row>
    <row r="25" spans="1:14" x14ac:dyDescent="0.4">
      <c r="A25" s="25">
        <v>6219</v>
      </c>
      <c r="B25" s="25" t="s">
        <v>40</v>
      </c>
      <c r="C25" s="6">
        <f t="shared" si="16"/>
        <v>7642215</v>
      </c>
      <c r="D25" s="6">
        <v>7642215</v>
      </c>
      <c r="E25" s="6"/>
      <c r="F25" s="6"/>
      <c r="G25" s="6"/>
      <c r="H25" s="19"/>
      <c r="I25" s="15">
        <f t="shared" si="17"/>
        <v>8024326</v>
      </c>
      <c r="J25" s="6">
        <v>8024326</v>
      </c>
      <c r="K25" s="6"/>
      <c r="L25" s="6"/>
      <c r="M25" s="6"/>
      <c r="N25" s="6"/>
    </row>
    <row r="26" spans="1:14" x14ac:dyDescent="0.4">
      <c r="A26" s="25">
        <v>6217</v>
      </c>
      <c r="B26" s="25" t="s">
        <v>41</v>
      </c>
      <c r="C26" s="6">
        <f t="shared" si="16"/>
        <v>9572785</v>
      </c>
      <c r="D26" s="6">
        <v>9572785</v>
      </c>
      <c r="E26" s="6"/>
      <c r="F26" s="6"/>
      <c r="G26" s="6"/>
      <c r="H26" s="19"/>
      <c r="I26" s="15">
        <f t="shared" si="17"/>
        <v>9859969</v>
      </c>
      <c r="J26" s="6">
        <v>9859969</v>
      </c>
      <c r="K26" s="6"/>
      <c r="L26" s="6"/>
      <c r="M26" s="6"/>
      <c r="N26" s="6"/>
    </row>
    <row r="27" spans="1:14" x14ac:dyDescent="0.4">
      <c r="A27" s="25"/>
      <c r="B27" s="25" t="s">
        <v>33</v>
      </c>
      <c r="C27" s="8">
        <f>SUM(C18:C21,C22:C26)</f>
        <v>85860728</v>
      </c>
      <c r="D27" s="8">
        <f t="shared" ref="D27:N27" si="18">SUM(D18:D21,D22:D26)</f>
        <v>85860728</v>
      </c>
      <c r="E27" s="8">
        <f t="shared" si="18"/>
        <v>0</v>
      </c>
      <c r="F27" s="8">
        <f t="shared" si="18"/>
        <v>0</v>
      </c>
      <c r="G27" s="8">
        <f t="shared" si="18"/>
        <v>0</v>
      </c>
      <c r="H27" s="8">
        <f t="shared" si="18"/>
        <v>0</v>
      </c>
      <c r="I27" s="8">
        <f t="shared" si="18"/>
        <v>86394716</v>
      </c>
      <c r="J27" s="8">
        <f t="shared" si="18"/>
        <v>86394716</v>
      </c>
      <c r="K27" s="8">
        <f t="shared" si="18"/>
        <v>0</v>
      </c>
      <c r="L27" s="8">
        <f t="shared" si="18"/>
        <v>0</v>
      </c>
      <c r="M27" s="8">
        <f t="shared" si="18"/>
        <v>0</v>
      </c>
      <c r="N27" s="8">
        <f t="shared" si="18"/>
        <v>0</v>
      </c>
    </row>
    <row r="28" spans="1:14" x14ac:dyDescent="0.4">
      <c r="A28" s="25">
        <v>6221</v>
      </c>
      <c r="B28" s="25" t="s">
        <v>43</v>
      </c>
      <c r="C28" s="6">
        <f t="shared" si="16"/>
        <v>2492453</v>
      </c>
      <c r="D28" s="6">
        <v>2492453</v>
      </c>
      <c r="E28" s="6"/>
      <c r="F28" s="6"/>
      <c r="G28" s="6"/>
      <c r="H28" s="19"/>
      <c r="I28" s="15">
        <f t="shared" si="17"/>
        <v>2492453</v>
      </c>
      <c r="J28" s="6">
        <v>2492453</v>
      </c>
      <c r="K28" s="6"/>
      <c r="L28" s="6"/>
      <c r="M28" s="6"/>
      <c r="N28" s="6"/>
    </row>
    <row r="29" spans="1:14" x14ac:dyDescent="0.4">
      <c r="A29" s="25">
        <v>6222</v>
      </c>
      <c r="B29" s="25" t="s">
        <v>44</v>
      </c>
      <c r="C29" s="6">
        <f t="shared" si="16"/>
        <v>1672518</v>
      </c>
      <c r="D29" s="6">
        <v>1499185</v>
      </c>
      <c r="E29" s="6"/>
      <c r="F29" s="6">
        <v>173333</v>
      </c>
      <c r="G29" s="6"/>
      <c r="H29" s="19"/>
      <c r="I29" s="15">
        <f t="shared" si="17"/>
        <v>1780000</v>
      </c>
      <c r="J29" s="6">
        <v>1600000</v>
      </c>
      <c r="K29" s="6"/>
      <c r="L29" s="6">
        <v>180000</v>
      </c>
      <c r="M29" s="6"/>
      <c r="N29" s="6"/>
    </row>
    <row r="30" spans="1:14" x14ac:dyDescent="0.4">
      <c r="A30" s="25">
        <v>6223</v>
      </c>
      <c r="B30" s="25" t="s">
        <v>45</v>
      </c>
      <c r="C30" s="6">
        <f t="shared" si="16"/>
        <v>6666</v>
      </c>
      <c r="D30" s="6">
        <v>6666</v>
      </c>
      <c r="E30" s="6"/>
      <c r="F30" s="6"/>
      <c r="G30" s="6"/>
      <c r="H30" s="19"/>
      <c r="I30" s="15">
        <f t="shared" si="17"/>
        <v>7000</v>
      </c>
      <c r="J30" s="6">
        <v>7000</v>
      </c>
      <c r="K30" s="6"/>
      <c r="L30" s="6"/>
      <c r="M30" s="6"/>
      <c r="N30" s="6"/>
    </row>
    <row r="31" spans="1:14" x14ac:dyDescent="0.4">
      <c r="A31" s="25">
        <v>6224</v>
      </c>
      <c r="B31" s="25" t="s">
        <v>46</v>
      </c>
      <c r="C31" s="6">
        <f t="shared" si="16"/>
        <v>149305</v>
      </c>
      <c r="D31" s="6">
        <v>146372</v>
      </c>
      <c r="E31" s="6"/>
      <c r="F31" s="6">
        <v>2933</v>
      </c>
      <c r="G31" s="6"/>
      <c r="H31" s="19"/>
      <c r="I31" s="15">
        <f t="shared" si="17"/>
        <v>150000</v>
      </c>
      <c r="J31" s="6">
        <v>150000</v>
      </c>
      <c r="K31" s="6"/>
      <c r="L31" s="6"/>
      <c r="M31" s="6"/>
      <c r="N31" s="6"/>
    </row>
    <row r="32" spans="1:14" x14ac:dyDescent="0.4">
      <c r="A32" s="25">
        <v>6261</v>
      </c>
      <c r="B32" s="25" t="s">
        <v>47</v>
      </c>
      <c r="C32" s="6">
        <f t="shared" si="16"/>
        <v>766164</v>
      </c>
      <c r="D32" s="6">
        <v>712165</v>
      </c>
      <c r="E32" s="6"/>
      <c r="F32" s="6"/>
      <c r="G32" s="6">
        <v>53999</v>
      </c>
      <c r="H32" s="19"/>
      <c r="I32" s="15">
        <f t="shared" si="17"/>
        <v>766164</v>
      </c>
      <c r="J32" s="6">
        <v>712165</v>
      </c>
      <c r="K32" s="6"/>
      <c r="L32" s="6"/>
      <c r="M32" s="6">
        <v>53999</v>
      </c>
      <c r="N32" s="6"/>
    </row>
    <row r="33" spans="1:14" x14ac:dyDescent="0.4">
      <c r="A33" s="25">
        <v>6225</v>
      </c>
      <c r="B33" s="25" t="s">
        <v>48</v>
      </c>
      <c r="C33" s="6">
        <f t="shared" si="16"/>
        <v>4320</v>
      </c>
      <c r="D33" s="6">
        <v>4320</v>
      </c>
      <c r="E33" s="6"/>
      <c r="F33" s="6"/>
      <c r="G33" s="6"/>
      <c r="H33" s="19"/>
      <c r="I33" s="15">
        <f t="shared" si="17"/>
        <v>5000</v>
      </c>
      <c r="J33" s="6">
        <v>5000</v>
      </c>
      <c r="K33" s="6"/>
      <c r="L33" s="6"/>
      <c r="M33" s="6"/>
      <c r="N33" s="6"/>
    </row>
    <row r="34" spans="1:14" x14ac:dyDescent="0.4">
      <c r="A34" s="25">
        <v>6226</v>
      </c>
      <c r="B34" s="25" t="s">
        <v>49</v>
      </c>
      <c r="C34" s="6">
        <f t="shared" si="16"/>
        <v>244837</v>
      </c>
      <c r="D34" s="6">
        <v>244837</v>
      </c>
      <c r="E34" s="6"/>
      <c r="F34" s="6"/>
      <c r="G34" s="6"/>
      <c r="H34" s="19"/>
      <c r="I34" s="15">
        <f t="shared" si="17"/>
        <v>250000</v>
      </c>
      <c r="J34" s="6">
        <v>250000</v>
      </c>
      <c r="K34" s="6"/>
      <c r="L34" s="6"/>
      <c r="M34" s="6"/>
      <c r="N34" s="6"/>
    </row>
    <row r="35" spans="1:14" x14ac:dyDescent="0.4">
      <c r="A35" s="25">
        <v>6227</v>
      </c>
      <c r="B35" s="25" t="s">
        <v>50</v>
      </c>
      <c r="C35" s="6">
        <f t="shared" si="16"/>
        <v>753529</v>
      </c>
      <c r="D35" s="6">
        <v>752295</v>
      </c>
      <c r="E35" s="6"/>
      <c r="F35" s="6"/>
      <c r="G35" s="6">
        <v>1234</v>
      </c>
      <c r="H35" s="19"/>
      <c r="I35" s="15">
        <f t="shared" si="17"/>
        <v>750000</v>
      </c>
      <c r="J35" s="6">
        <v>750000</v>
      </c>
      <c r="K35" s="6"/>
      <c r="L35" s="6"/>
      <c r="M35" s="6"/>
      <c r="N35" s="6"/>
    </row>
    <row r="36" spans="1:14" x14ac:dyDescent="0.4">
      <c r="A36" s="25">
        <v>6228</v>
      </c>
      <c r="B36" s="25" t="s">
        <v>51</v>
      </c>
      <c r="C36" s="6">
        <f t="shared" si="16"/>
        <v>16400</v>
      </c>
      <c r="D36" s="6">
        <v>16400</v>
      </c>
      <c r="E36" s="6"/>
      <c r="F36" s="6"/>
      <c r="G36" s="6"/>
      <c r="H36" s="19"/>
      <c r="I36" s="15">
        <f t="shared" si="17"/>
        <v>15000</v>
      </c>
      <c r="J36" s="6">
        <v>15000</v>
      </c>
      <c r="K36" s="6"/>
      <c r="L36" s="6"/>
      <c r="M36" s="6"/>
      <c r="N36" s="6"/>
    </row>
    <row r="37" spans="1:14" x14ac:dyDescent="0.4">
      <c r="A37" s="25">
        <v>6229</v>
      </c>
      <c r="B37" s="25" t="s">
        <v>52</v>
      </c>
      <c r="C37" s="6">
        <f t="shared" si="16"/>
        <v>526300</v>
      </c>
      <c r="D37" s="6">
        <v>526300</v>
      </c>
      <c r="E37" s="6"/>
      <c r="F37" s="6"/>
      <c r="G37" s="6"/>
      <c r="H37" s="19"/>
      <c r="I37" s="15">
        <f t="shared" si="17"/>
        <v>555000</v>
      </c>
      <c r="J37" s="6">
        <v>555000</v>
      </c>
      <c r="K37" s="6"/>
      <c r="L37" s="6"/>
      <c r="M37" s="6"/>
      <c r="N37" s="6"/>
    </row>
    <row r="38" spans="1:14" x14ac:dyDescent="0.4">
      <c r="A38" s="25">
        <v>6232</v>
      </c>
      <c r="B38" s="25" t="s">
        <v>53</v>
      </c>
      <c r="C38" s="6">
        <f t="shared" si="16"/>
        <v>394316</v>
      </c>
      <c r="D38" s="6">
        <v>361876</v>
      </c>
      <c r="E38" s="6"/>
      <c r="F38" s="6">
        <v>32440</v>
      </c>
      <c r="G38" s="6"/>
      <c r="H38" s="19"/>
      <c r="I38" s="15">
        <f t="shared" si="17"/>
        <v>393000</v>
      </c>
      <c r="J38" s="6">
        <v>360000</v>
      </c>
      <c r="K38" s="6"/>
      <c r="L38" s="6">
        <v>33000</v>
      </c>
      <c r="M38" s="6"/>
      <c r="N38" s="6"/>
    </row>
    <row r="39" spans="1:14" x14ac:dyDescent="0.4">
      <c r="A39" s="25">
        <v>6233</v>
      </c>
      <c r="B39" s="25" t="s">
        <v>54</v>
      </c>
      <c r="C39" s="6">
        <f t="shared" si="16"/>
        <v>251587</v>
      </c>
      <c r="D39" s="6">
        <v>251587</v>
      </c>
      <c r="E39" s="6"/>
      <c r="F39" s="6"/>
      <c r="G39" s="6"/>
      <c r="H39" s="19"/>
      <c r="I39" s="15">
        <f t="shared" si="17"/>
        <v>260000</v>
      </c>
      <c r="J39" s="6">
        <v>260000</v>
      </c>
      <c r="K39" s="6"/>
      <c r="L39" s="6"/>
      <c r="M39" s="6"/>
      <c r="N39" s="6"/>
    </row>
    <row r="40" spans="1:14" x14ac:dyDescent="0.4">
      <c r="A40" s="25">
        <v>6234</v>
      </c>
      <c r="B40" s="25" t="s">
        <v>55</v>
      </c>
      <c r="C40" s="6">
        <f t="shared" si="16"/>
        <v>1388639</v>
      </c>
      <c r="D40" s="6">
        <v>1388639</v>
      </c>
      <c r="E40" s="6"/>
      <c r="F40" s="6"/>
      <c r="G40" s="6"/>
      <c r="H40" s="19"/>
      <c r="I40" s="15">
        <f t="shared" si="17"/>
        <v>1400000</v>
      </c>
      <c r="J40" s="6">
        <v>1400000</v>
      </c>
      <c r="K40" s="6"/>
      <c r="L40" s="6"/>
      <c r="M40" s="6"/>
      <c r="N40" s="6"/>
    </row>
    <row r="41" spans="1:14" x14ac:dyDescent="0.4">
      <c r="A41" s="25">
        <v>6235</v>
      </c>
      <c r="B41" s="25" t="s">
        <v>56</v>
      </c>
      <c r="C41" s="6">
        <f t="shared" si="16"/>
        <v>0</v>
      </c>
      <c r="D41" s="6"/>
      <c r="E41" s="6"/>
      <c r="F41" s="6"/>
      <c r="G41" s="6"/>
      <c r="H41" s="19"/>
      <c r="I41" s="15">
        <f t="shared" si="17"/>
        <v>0</v>
      </c>
      <c r="J41" s="6"/>
      <c r="K41" s="6"/>
      <c r="L41" s="6"/>
      <c r="M41" s="6"/>
      <c r="N41" s="6"/>
    </row>
    <row r="42" spans="1:14" x14ac:dyDescent="0.4">
      <c r="A42" s="25">
        <v>6236</v>
      </c>
      <c r="B42" s="25" t="s">
        <v>57</v>
      </c>
      <c r="C42" s="6">
        <f t="shared" si="16"/>
        <v>455512</v>
      </c>
      <c r="D42" s="6">
        <v>450525</v>
      </c>
      <c r="E42" s="6"/>
      <c r="F42" s="6">
        <v>4987</v>
      </c>
      <c r="G42" s="6"/>
      <c r="H42" s="19"/>
      <c r="I42" s="15">
        <f t="shared" si="17"/>
        <v>455000</v>
      </c>
      <c r="J42" s="6">
        <v>455000</v>
      </c>
      <c r="K42" s="6"/>
      <c r="L42" s="6"/>
      <c r="M42" s="6"/>
      <c r="N42" s="6"/>
    </row>
    <row r="43" spans="1:14" x14ac:dyDescent="0.4">
      <c r="A43" s="25">
        <v>6237</v>
      </c>
      <c r="B43" s="25" t="s">
        <v>58</v>
      </c>
      <c r="C43" s="6">
        <f t="shared" si="16"/>
        <v>109900</v>
      </c>
      <c r="D43" s="6">
        <v>109900</v>
      </c>
      <c r="E43" s="6"/>
      <c r="F43" s="6"/>
      <c r="G43" s="6"/>
      <c r="H43" s="19"/>
      <c r="I43" s="15">
        <f t="shared" si="17"/>
        <v>120000</v>
      </c>
      <c r="J43" s="6">
        <v>120000</v>
      </c>
      <c r="K43" s="6"/>
      <c r="L43" s="6"/>
      <c r="M43" s="6"/>
      <c r="N43" s="6"/>
    </row>
    <row r="44" spans="1:14" x14ac:dyDescent="0.4">
      <c r="A44" s="25">
        <v>6238</v>
      </c>
      <c r="B44" s="25" t="s">
        <v>59</v>
      </c>
      <c r="C44" s="6">
        <f t="shared" si="16"/>
        <v>1565086</v>
      </c>
      <c r="D44" s="6">
        <v>1565086</v>
      </c>
      <c r="E44" s="6"/>
      <c r="F44" s="6"/>
      <c r="G44" s="6"/>
      <c r="H44" s="19"/>
      <c r="I44" s="15">
        <f t="shared" si="17"/>
        <v>1560000</v>
      </c>
      <c r="J44" s="6">
        <v>1560000</v>
      </c>
      <c r="K44" s="6"/>
      <c r="L44" s="6"/>
      <c r="M44" s="6"/>
      <c r="N44" s="6"/>
    </row>
    <row r="45" spans="1:14" x14ac:dyDescent="0.4">
      <c r="A45" s="25">
        <v>6319</v>
      </c>
      <c r="B45" s="25" t="s">
        <v>60</v>
      </c>
      <c r="C45" s="6">
        <f t="shared" si="16"/>
        <v>0</v>
      </c>
      <c r="D45" s="6"/>
      <c r="E45" s="6"/>
      <c r="F45" s="6"/>
      <c r="G45" s="6"/>
      <c r="H45" s="19"/>
      <c r="I45" s="15">
        <f t="shared" si="17"/>
        <v>0</v>
      </c>
      <c r="J45" s="6"/>
      <c r="K45" s="6"/>
      <c r="L45" s="6"/>
      <c r="M45" s="6"/>
      <c r="N45" s="6"/>
    </row>
    <row r="46" spans="1:14" x14ac:dyDescent="0.4">
      <c r="A46" s="25">
        <v>6242</v>
      </c>
      <c r="B46" s="25" t="s">
        <v>61</v>
      </c>
      <c r="C46" s="6">
        <f t="shared" si="16"/>
        <v>280737</v>
      </c>
      <c r="D46" s="6">
        <v>280737</v>
      </c>
      <c r="E46" s="6"/>
      <c r="F46" s="6"/>
      <c r="G46" s="6"/>
      <c r="H46" s="19"/>
      <c r="I46" s="15">
        <f t="shared" si="17"/>
        <v>280000</v>
      </c>
      <c r="J46" s="6">
        <v>280000</v>
      </c>
      <c r="K46" s="6"/>
      <c r="L46" s="6"/>
      <c r="M46" s="6"/>
      <c r="N46" s="6"/>
    </row>
    <row r="47" spans="1:14" x14ac:dyDescent="0.4">
      <c r="A47" s="25">
        <v>6311</v>
      </c>
      <c r="B47" s="25" t="s">
        <v>62</v>
      </c>
      <c r="C47" s="6">
        <f t="shared" si="16"/>
        <v>363014</v>
      </c>
      <c r="D47" s="6">
        <v>363014</v>
      </c>
      <c r="E47" s="6"/>
      <c r="F47" s="6"/>
      <c r="G47" s="6"/>
      <c r="H47" s="19"/>
      <c r="I47" s="15">
        <f t="shared" si="17"/>
        <v>360000</v>
      </c>
      <c r="J47" s="6">
        <v>360000</v>
      </c>
      <c r="K47" s="6"/>
      <c r="L47" s="6"/>
      <c r="M47" s="6"/>
      <c r="N47" s="6"/>
    </row>
    <row r="48" spans="1:14" x14ac:dyDescent="0.4">
      <c r="A48" s="25">
        <v>6239</v>
      </c>
      <c r="B48" s="25" t="s">
        <v>63</v>
      </c>
      <c r="C48" s="6">
        <f t="shared" si="16"/>
        <v>3000</v>
      </c>
      <c r="D48" s="6">
        <v>3000</v>
      </c>
      <c r="E48" s="6"/>
      <c r="F48" s="6"/>
      <c r="G48" s="6"/>
      <c r="H48" s="19"/>
      <c r="I48" s="15">
        <f t="shared" si="17"/>
        <v>3000</v>
      </c>
      <c r="J48" s="6">
        <v>3000</v>
      </c>
      <c r="K48" s="6"/>
      <c r="L48" s="6"/>
      <c r="M48" s="6"/>
      <c r="N48" s="6"/>
    </row>
    <row r="49" spans="1:14" x14ac:dyDescent="0.4">
      <c r="A49" s="25"/>
      <c r="B49" s="25" t="s">
        <v>64</v>
      </c>
      <c r="C49" s="8">
        <f>SUM(C28:C48)</f>
        <v>11444283</v>
      </c>
      <c r="D49" s="8">
        <f t="shared" ref="D49:N49" si="19">SUM(D28:D48)</f>
        <v>11175357</v>
      </c>
      <c r="E49" s="8">
        <f t="shared" si="19"/>
        <v>0</v>
      </c>
      <c r="F49" s="8">
        <f t="shared" si="19"/>
        <v>213693</v>
      </c>
      <c r="G49" s="8">
        <f t="shared" si="19"/>
        <v>55233</v>
      </c>
      <c r="H49" s="20">
        <f t="shared" si="19"/>
        <v>0</v>
      </c>
      <c r="I49" s="16">
        <f>SUM(I28:I48)</f>
        <v>11601617</v>
      </c>
      <c r="J49" s="8">
        <f t="shared" si="19"/>
        <v>11334618</v>
      </c>
      <c r="K49" s="8">
        <f t="shared" si="19"/>
        <v>0</v>
      </c>
      <c r="L49" s="8">
        <f t="shared" si="19"/>
        <v>213000</v>
      </c>
      <c r="M49" s="8">
        <f t="shared" si="19"/>
        <v>53999</v>
      </c>
      <c r="N49" s="8">
        <f t="shared" si="19"/>
        <v>0</v>
      </c>
    </row>
    <row r="50" spans="1:14" x14ac:dyDescent="0.4">
      <c r="A50" s="25"/>
      <c r="B50" s="25" t="s">
        <v>101</v>
      </c>
      <c r="C50" s="8">
        <f>C27+C49</f>
        <v>97305011</v>
      </c>
      <c r="D50" s="8">
        <f t="shared" ref="D50:N50" si="20">D27+D49</f>
        <v>97036085</v>
      </c>
      <c r="E50" s="8">
        <f t="shared" si="20"/>
        <v>0</v>
      </c>
      <c r="F50" s="8">
        <f t="shared" si="20"/>
        <v>213693</v>
      </c>
      <c r="G50" s="8">
        <f t="shared" si="20"/>
        <v>55233</v>
      </c>
      <c r="H50" s="20">
        <f t="shared" si="20"/>
        <v>0</v>
      </c>
      <c r="I50" s="16">
        <f>I27+I49</f>
        <v>97996333</v>
      </c>
      <c r="J50" s="8">
        <f t="shared" si="20"/>
        <v>97729334</v>
      </c>
      <c r="K50" s="8">
        <f t="shared" si="20"/>
        <v>0</v>
      </c>
      <c r="L50" s="8">
        <f t="shared" si="20"/>
        <v>213000</v>
      </c>
      <c r="M50" s="8">
        <f t="shared" si="20"/>
        <v>53999</v>
      </c>
      <c r="N50" s="8">
        <f t="shared" si="20"/>
        <v>0</v>
      </c>
    </row>
    <row r="51" spans="1:14" x14ac:dyDescent="0.4">
      <c r="A51" s="25"/>
      <c r="B51" s="25" t="s">
        <v>102</v>
      </c>
      <c r="C51" s="8">
        <f>C17+C50</f>
        <v>201485855</v>
      </c>
      <c r="D51" s="8">
        <f t="shared" ref="D51:N51" si="21">D17+D50</f>
        <v>103913254</v>
      </c>
      <c r="E51" s="8">
        <f t="shared" si="21"/>
        <v>60023843</v>
      </c>
      <c r="F51" s="8">
        <f t="shared" si="21"/>
        <v>28800805</v>
      </c>
      <c r="G51" s="8">
        <f t="shared" si="21"/>
        <v>5761797</v>
      </c>
      <c r="H51" s="20">
        <f t="shared" si="21"/>
        <v>2986156</v>
      </c>
      <c r="I51" s="16">
        <f>I17+I50</f>
        <v>203379417</v>
      </c>
      <c r="J51" s="8">
        <f t="shared" si="21"/>
        <v>104673127</v>
      </c>
      <c r="K51" s="8">
        <f t="shared" si="21"/>
        <v>62132389</v>
      </c>
      <c r="L51" s="8">
        <f t="shared" si="21"/>
        <v>27881881</v>
      </c>
      <c r="M51" s="8">
        <f t="shared" si="21"/>
        <v>5724144</v>
      </c>
      <c r="N51" s="8">
        <f t="shared" si="21"/>
        <v>2967876</v>
      </c>
    </row>
    <row r="52" spans="1:14" x14ac:dyDescent="0.4">
      <c r="A52" s="25"/>
      <c r="B52" s="25" t="s">
        <v>104</v>
      </c>
      <c r="C52" s="8">
        <f>C16-C51</f>
        <v>19051164</v>
      </c>
      <c r="D52" s="8">
        <f t="shared" ref="D52:N52" si="22">D16-D51</f>
        <v>-103051084</v>
      </c>
      <c r="E52" s="8">
        <f t="shared" si="22"/>
        <v>82037438</v>
      </c>
      <c r="F52" s="8">
        <f t="shared" si="22"/>
        <v>29581120</v>
      </c>
      <c r="G52" s="8">
        <f t="shared" si="22"/>
        <v>4348548</v>
      </c>
      <c r="H52" s="20">
        <f t="shared" si="22"/>
        <v>6135142</v>
      </c>
      <c r="I52" s="16">
        <f>I16-I51</f>
        <v>6631583</v>
      </c>
      <c r="J52" s="8">
        <f t="shared" si="22"/>
        <v>-94623127</v>
      </c>
      <c r="K52" s="8">
        <f t="shared" si="22"/>
        <v>57967611</v>
      </c>
      <c r="L52" s="8">
        <f t="shared" si="22"/>
        <v>30708119</v>
      </c>
      <c r="M52" s="8">
        <f t="shared" si="22"/>
        <v>5916856</v>
      </c>
      <c r="N52" s="8">
        <f t="shared" si="22"/>
        <v>6662124</v>
      </c>
    </row>
    <row r="53" spans="1:14" x14ac:dyDescent="0.4">
      <c r="A53" s="25">
        <v>7342</v>
      </c>
      <c r="B53" s="25" t="s">
        <v>106</v>
      </c>
      <c r="C53" s="6">
        <f>SUM(D53:H53)</f>
        <v>8818500</v>
      </c>
      <c r="D53" s="6">
        <v>8818500</v>
      </c>
      <c r="E53" s="6"/>
      <c r="F53" s="6"/>
      <c r="G53" s="6"/>
      <c r="H53" s="19">
        <v>0</v>
      </c>
      <c r="I53" s="15">
        <f>SUM(J53:N53)</f>
        <v>21981600</v>
      </c>
      <c r="J53" s="6">
        <v>21981600</v>
      </c>
      <c r="K53" s="6"/>
      <c r="L53" s="6"/>
      <c r="M53" s="6"/>
      <c r="N53" s="6"/>
    </row>
    <row r="54" spans="1:14" x14ac:dyDescent="0.4">
      <c r="A54" s="25"/>
      <c r="B54" s="25" t="s">
        <v>108</v>
      </c>
      <c r="C54" s="8">
        <f>C53</f>
        <v>8818500</v>
      </c>
      <c r="D54" s="8">
        <f t="shared" ref="D54:N54" si="23">D53</f>
        <v>8818500</v>
      </c>
      <c r="E54" s="8">
        <f t="shared" si="23"/>
        <v>0</v>
      </c>
      <c r="F54" s="8">
        <f t="shared" si="23"/>
        <v>0</v>
      </c>
      <c r="G54" s="8">
        <f t="shared" si="23"/>
        <v>0</v>
      </c>
      <c r="H54" s="20">
        <f t="shared" si="23"/>
        <v>0</v>
      </c>
      <c r="I54" s="16">
        <f>I53</f>
        <v>21981600</v>
      </c>
      <c r="J54" s="8">
        <f t="shared" si="23"/>
        <v>21981600</v>
      </c>
      <c r="K54" s="8">
        <f t="shared" si="23"/>
        <v>0</v>
      </c>
      <c r="L54" s="8">
        <f t="shared" si="23"/>
        <v>0</v>
      </c>
      <c r="M54" s="8">
        <f t="shared" si="23"/>
        <v>0</v>
      </c>
      <c r="N54" s="8">
        <f t="shared" si="23"/>
        <v>0</v>
      </c>
    </row>
    <row r="55" spans="1:14" x14ac:dyDescent="0.4">
      <c r="A55" s="25">
        <v>7642</v>
      </c>
      <c r="B55" s="25" t="s">
        <v>107</v>
      </c>
      <c r="C55" s="6">
        <f>SUM(D55:H55)</f>
        <v>21103900</v>
      </c>
      <c r="D55" s="6">
        <v>21103900</v>
      </c>
      <c r="E55" s="6"/>
      <c r="F55" s="6"/>
      <c r="G55" s="6"/>
      <c r="H55" s="19"/>
      <c r="I55" s="15">
        <f>SUM(J55:N55)</f>
        <v>21981600</v>
      </c>
      <c r="J55" s="6">
        <v>21981600</v>
      </c>
      <c r="K55" s="6"/>
      <c r="L55" s="6"/>
      <c r="M55" s="6"/>
      <c r="N55" s="6"/>
    </row>
    <row r="56" spans="1:14" x14ac:dyDescent="0.4">
      <c r="A56" s="25"/>
      <c r="B56" s="25" t="s">
        <v>109</v>
      </c>
      <c r="C56" s="8">
        <f>C55</f>
        <v>21103900</v>
      </c>
      <c r="D56" s="8">
        <f>D55</f>
        <v>21103900</v>
      </c>
      <c r="E56" s="8">
        <f t="shared" ref="E56:N56" si="24">E55</f>
        <v>0</v>
      </c>
      <c r="F56" s="8">
        <f t="shared" si="24"/>
        <v>0</v>
      </c>
      <c r="G56" s="8">
        <f t="shared" si="24"/>
        <v>0</v>
      </c>
      <c r="H56" s="20">
        <f t="shared" si="24"/>
        <v>0</v>
      </c>
      <c r="I56" s="16">
        <f>I55</f>
        <v>21981600</v>
      </c>
      <c r="J56" s="8">
        <f t="shared" si="24"/>
        <v>21981600</v>
      </c>
      <c r="K56" s="8">
        <f t="shared" si="24"/>
        <v>0</v>
      </c>
      <c r="L56" s="8">
        <f t="shared" si="24"/>
        <v>0</v>
      </c>
      <c r="M56" s="8">
        <f t="shared" si="24"/>
        <v>0</v>
      </c>
      <c r="N56" s="8">
        <f t="shared" si="24"/>
        <v>0</v>
      </c>
    </row>
    <row r="57" spans="1:14" x14ac:dyDescent="0.4">
      <c r="A57" s="25"/>
      <c r="B57" s="25" t="s">
        <v>111</v>
      </c>
      <c r="C57" s="8">
        <f>C54-C56</f>
        <v>-12285400</v>
      </c>
      <c r="D57" s="8">
        <f t="shared" ref="D57:N57" si="25">D54-D56</f>
        <v>-12285400</v>
      </c>
      <c r="E57" s="8">
        <f t="shared" si="25"/>
        <v>0</v>
      </c>
      <c r="F57" s="8">
        <f t="shared" si="25"/>
        <v>0</v>
      </c>
      <c r="G57" s="8">
        <f t="shared" si="25"/>
        <v>0</v>
      </c>
      <c r="H57" s="20">
        <f t="shared" si="25"/>
        <v>0</v>
      </c>
      <c r="I57" s="16">
        <f t="shared" si="25"/>
        <v>0</v>
      </c>
      <c r="J57" s="8">
        <f t="shared" si="25"/>
        <v>0</v>
      </c>
      <c r="K57" s="8">
        <f t="shared" si="25"/>
        <v>0</v>
      </c>
      <c r="L57" s="8">
        <f t="shared" si="25"/>
        <v>0</v>
      </c>
      <c r="M57" s="8">
        <f t="shared" si="25"/>
        <v>0</v>
      </c>
      <c r="N57" s="8">
        <f t="shared" si="25"/>
        <v>0</v>
      </c>
    </row>
    <row r="58" spans="1:14" x14ac:dyDescent="0.4">
      <c r="A58" s="25"/>
      <c r="B58" s="25" t="s">
        <v>110</v>
      </c>
      <c r="C58" s="9">
        <f>C52+C57</f>
        <v>6765764</v>
      </c>
      <c r="D58" s="9">
        <f t="shared" ref="D58:N58" si="26">D52+D57</f>
        <v>-115336484</v>
      </c>
      <c r="E58" s="9">
        <f t="shared" si="26"/>
        <v>82037438</v>
      </c>
      <c r="F58" s="9">
        <f t="shared" si="26"/>
        <v>29581120</v>
      </c>
      <c r="G58" s="9">
        <f t="shared" si="26"/>
        <v>4348548</v>
      </c>
      <c r="H58" s="21">
        <f t="shared" si="26"/>
        <v>6135142</v>
      </c>
      <c r="I58" s="17">
        <f t="shared" si="26"/>
        <v>6631583</v>
      </c>
      <c r="J58" s="9">
        <f t="shared" si="26"/>
        <v>-94623127</v>
      </c>
      <c r="K58" s="9">
        <f t="shared" si="26"/>
        <v>57967611</v>
      </c>
      <c r="L58" s="9">
        <f t="shared" si="26"/>
        <v>30708119</v>
      </c>
      <c r="M58" s="9">
        <f t="shared" si="26"/>
        <v>5916856</v>
      </c>
      <c r="N58" s="9">
        <f t="shared" si="26"/>
        <v>6662124</v>
      </c>
    </row>
    <row r="59" spans="1:14" x14ac:dyDescent="0.4">
      <c r="A59" s="26"/>
      <c r="B59" s="2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4">
      <c r="A60" s="26"/>
      <c r="B60" s="26" t="s">
        <v>125</v>
      </c>
      <c r="C60" s="1">
        <v>6000000</v>
      </c>
      <c r="D60" s="1"/>
      <c r="E60" s="1"/>
      <c r="F60" s="1"/>
      <c r="G60" s="1"/>
      <c r="H60" s="1"/>
      <c r="I60" s="1">
        <v>6000000</v>
      </c>
      <c r="J60" s="1"/>
      <c r="K60" s="1"/>
      <c r="L60" s="1"/>
      <c r="M60" s="1"/>
      <c r="N60" s="1"/>
    </row>
    <row r="61" spans="1:14" x14ac:dyDescent="0.4">
      <c r="A61" s="26"/>
      <c r="B61" s="26" t="s">
        <v>126</v>
      </c>
      <c r="C61" s="1">
        <f>C58-C60</f>
        <v>765764</v>
      </c>
      <c r="D61" s="1"/>
      <c r="E61" s="1"/>
      <c r="F61" s="1"/>
      <c r="G61" s="1"/>
      <c r="H61" s="1"/>
      <c r="I61" s="1">
        <f>I58-I60</f>
        <v>631583</v>
      </c>
      <c r="J61" s="1"/>
      <c r="K61" s="1"/>
      <c r="L61" s="1"/>
      <c r="M61" s="1"/>
      <c r="N61" s="1"/>
    </row>
    <row r="62" spans="1:14" x14ac:dyDescent="0.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mergeCells count="4">
    <mergeCell ref="A2:A3"/>
    <mergeCell ref="B2:B3"/>
    <mergeCell ref="C2:H2"/>
    <mergeCell ref="I2:N2"/>
  </mergeCells>
  <phoneticPr fontId="2"/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70" zoomScaleNormal="70" zoomScaleSheetLayoutView="7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I46" sqref="I46"/>
    </sheetView>
  </sheetViews>
  <sheetFormatPr defaultRowHeight="18.75" x14ac:dyDescent="0.4"/>
  <cols>
    <col min="2" max="2" width="26.875" bestFit="1" customWidth="1"/>
    <col min="3" max="8" width="12.625" style="1" hidden="1" customWidth="1"/>
    <col min="9" max="14" width="16.625" style="1" customWidth="1"/>
  </cols>
  <sheetData>
    <row r="1" spans="1:14" s="13" customFormat="1" ht="24" x14ac:dyDescent="0.4">
      <c r="E1" s="13" t="s">
        <v>113</v>
      </c>
      <c r="F1" s="13" t="s">
        <v>84</v>
      </c>
      <c r="G1" s="13" t="s">
        <v>117</v>
      </c>
      <c r="I1" s="13" t="s">
        <v>127</v>
      </c>
      <c r="L1" s="13" t="s">
        <v>113</v>
      </c>
      <c r="M1" s="13" t="s">
        <v>84</v>
      </c>
      <c r="N1" s="13" t="s">
        <v>85</v>
      </c>
    </row>
    <row r="2" spans="1:14" s="2" customFormat="1" x14ac:dyDescent="0.4">
      <c r="A2" s="29" t="s">
        <v>0</v>
      </c>
      <c r="B2" s="29" t="s">
        <v>1</v>
      </c>
      <c r="C2" s="29" t="s">
        <v>118</v>
      </c>
      <c r="D2" s="29"/>
      <c r="E2" s="29"/>
      <c r="F2" s="29"/>
      <c r="G2" s="29"/>
      <c r="H2" s="30"/>
      <c r="I2" s="31" t="s">
        <v>120</v>
      </c>
      <c r="J2" s="29"/>
      <c r="K2" s="29"/>
      <c r="L2" s="29"/>
      <c r="M2" s="29"/>
      <c r="N2" s="29"/>
    </row>
    <row r="3" spans="1:14" s="2" customFormat="1" x14ac:dyDescent="0.4">
      <c r="A3" s="29"/>
      <c r="B3" s="29"/>
      <c r="C3" s="4" t="s">
        <v>2</v>
      </c>
      <c r="D3" s="4" t="s">
        <v>94</v>
      </c>
      <c r="E3" s="4" t="s">
        <v>3</v>
      </c>
      <c r="F3" s="4" t="s">
        <v>4</v>
      </c>
      <c r="G3" s="4" t="s">
        <v>5</v>
      </c>
      <c r="H3" s="18" t="s">
        <v>6</v>
      </c>
      <c r="I3" s="14" t="s">
        <v>2</v>
      </c>
      <c r="J3" s="4" t="s">
        <v>94</v>
      </c>
      <c r="K3" s="4" t="s">
        <v>3</v>
      </c>
      <c r="L3" s="4" t="s">
        <v>4</v>
      </c>
      <c r="M3" s="4" t="s">
        <v>5</v>
      </c>
      <c r="N3" s="4" t="s">
        <v>6</v>
      </c>
    </row>
    <row r="4" spans="1:14" x14ac:dyDescent="0.4">
      <c r="A4" s="5">
        <v>4211</v>
      </c>
      <c r="B4" s="5" t="s">
        <v>65</v>
      </c>
      <c r="C4" s="6">
        <f>SUM(D4:H4)</f>
        <v>4961270</v>
      </c>
      <c r="D4" s="6"/>
      <c r="E4" s="6"/>
      <c r="F4" s="6">
        <v>4961270</v>
      </c>
      <c r="G4" s="6"/>
      <c r="H4" s="19"/>
      <c r="I4" s="15">
        <f>SUM(J4:N4)</f>
        <v>5500000</v>
      </c>
      <c r="J4" s="6"/>
      <c r="K4" s="6"/>
      <c r="L4" s="6">
        <v>5500000</v>
      </c>
      <c r="M4" s="6"/>
      <c r="N4" s="6"/>
    </row>
    <row r="5" spans="1:14" x14ac:dyDescent="0.4">
      <c r="A5" s="5">
        <v>4212</v>
      </c>
      <c r="B5" s="5" t="s">
        <v>66</v>
      </c>
      <c r="C5" s="6">
        <f t="shared" ref="C5:C48" si="0">SUM(D5:H5)</f>
        <v>80998590</v>
      </c>
      <c r="D5" s="6"/>
      <c r="E5" s="6">
        <v>80998590</v>
      </c>
      <c r="F5" s="6"/>
      <c r="G5" s="6"/>
      <c r="H5" s="19"/>
      <c r="I5" s="15">
        <f t="shared" ref="I5:I48" si="1">SUM(J5:N5)</f>
        <v>72000000</v>
      </c>
      <c r="J5" s="6"/>
      <c r="K5" s="6">
        <v>72000000</v>
      </c>
      <c r="L5" s="6"/>
      <c r="M5" s="6"/>
      <c r="N5" s="6"/>
    </row>
    <row r="6" spans="1:14" x14ac:dyDescent="0.4">
      <c r="A6" s="5">
        <v>4213</v>
      </c>
      <c r="B6" s="5" t="s">
        <v>67</v>
      </c>
      <c r="C6" s="6">
        <f t="shared" si="0"/>
        <v>7879690</v>
      </c>
      <c r="D6" s="6"/>
      <c r="E6" s="6"/>
      <c r="F6" s="6">
        <v>7879690</v>
      </c>
      <c r="G6" s="6"/>
      <c r="H6" s="19"/>
      <c r="I6" s="15">
        <f t="shared" si="1"/>
        <v>8184000</v>
      </c>
      <c r="J6" s="6"/>
      <c r="K6" s="6"/>
      <c r="L6" s="6">
        <v>8184000</v>
      </c>
      <c r="M6" s="6"/>
      <c r="N6" s="6"/>
    </row>
    <row r="7" spans="1:14" x14ac:dyDescent="0.4">
      <c r="A7" s="5">
        <v>4214</v>
      </c>
      <c r="B7" s="5" t="s">
        <v>68</v>
      </c>
      <c r="C7" s="6">
        <f t="shared" si="0"/>
        <v>3523680</v>
      </c>
      <c r="D7" s="6"/>
      <c r="E7" s="6"/>
      <c r="F7" s="6"/>
      <c r="G7" s="6">
        <v>3523680</v>
      </c>
      <c r="H7" s="19"/>
      <c r="I7" s="15">
        <f t="shared" si="1"/>
        <v>5000000</v>
      </c>
      <c r="J7" s="6"/>
      <c r="K7" s="6"/>
      <c r="L7" s="6"/>
      <c r="M7" s="6">
        <v>5000000</v>
      </c>
      <c r="N7" s="6"/>
    </row>
    <row r="8" spans="1:14" x14ac:dyDescent="0.4">
      <c r="A8" s="5">
        <v>4216</v>
      </c>
      <c r="B8" s="5" t="s">
        <v>86</v>
      </c>
      <c r="C8" s="6">
        <f t="shared" si="0"/>
        <v>2856100</v>
      </c>
      <c r="D8" s="6"/>
      <c r="E8" s="6"/>
      <c r="F8" s="6"/>
      <c r="G8" s="6"/>
      <c r="H8" s="19">
        <v>2856100</v>
      </c>
      <c r="I8" s="15">
        <f t="shared" si="1"/>
        <v>3500000</v>
      </c>
      <c r="J8" s="6"/>
      <c r="K8" s="6"/>
      <c r="L8" s="6"/>
      <c r="M8" s="6"/>
      <c r="N8" s="6">
        <v>3500000</v>
      </c>
    </row>
    <row r="9" spans="1:14" x14ac:dyDescent="0.4">
      <c r="A9" s="5">
        <v>4217</v>
      </c>
      <c r="B9" s="5" t="s">
        <v>99</v>
      </c>
      <c r="C9" s="6">
        <f t="shared" si="0"/>
        <v>23378600</v>
      </c>
      <c r="D9" s="6"/>
      <c r="E9" s="6"/>
      <c r="F9" s="6">
        <v>23378600</v>
      </c>
      <c r="G9" s="6"/>
      <c r="H9" s="19"/>
      <c r="I9" s="15">
        <f t="shared" si="1"/>
        <v>24000000</v>
      </c>
      <c r="J9" s="6"/>
      <c r="K9" s="6"/>
      <c r="L9" s="6">
        <v>24000000</v>
      </c>
      <c r="M9" s="6"/>
      <c r="N9" s="6"/>
    </row>
    <row r="10" spans="1:14" x14ac:dyDescent="0.4">
      <c r="A10" s="5">
        <v>4218</v>
      </c>
      <c r="B10" s="5" t="s">
        <v>100</v>
      </c>
      <c r="C10" s="6">
        <f t="shared" si="0"/>
        <v>1366610</v>
      </c>
      <c r="D10" s="6"/>
      <c r="E10" s="6"/>
      <c r="F10" s="6">
        <v>1366610</v>
      </c>
      <c r="G10" s="6"/>
      <c r="H10" s="19"/>
      <c r="I10" s="15">
        <f t="shared" si="1"/>
        <v>1500000</v>
      </c>
      <c r="J10" s="6"/>
      <c r="K10" s="6"/>
      <c r="L10" s="6">
        <v>1500000</v>
      </c>
      <c r="M10" s="6"/>
      <c r="N10" s="6"/>
    </row>
    <row r="11" spans="1:14" x14ac:dyDescent="0.4">
      <c r="A11" s="5">
        <v>4219</v>
      </c>
      <c r="B11" s="5" t="s">
        <v>123</v>
      </c>
      <c r="C11" s="6">
        <f t="shared" si="0"/>
        <v>744000</v>
      </c>
      <c r="D11" s="6"/>
      <c r="E11" s="6"/>
      <c r="F11" s="6">
        <v>744000</v>
      </c>
      <c r="G11" s="6"/>
      <c r="H11" s="19"/>
      <c r="I11" s="15">
        <f t="shared" si="1"/>
        <v>1056000</v>
      </c>
      <c r="J11" s="6"/>
      <c r="K11" s="6"/>
      <c r="L11" s="6">
        <v>1056000</v>
      </c>
      <c r="M11" s="6"/>
      <c r="N11" s="6"/>
    </row>
    <row r="12" spans="1:14" x14ac:dyDescent="0.4">
      <c r="A12" s="5">
        <v>4221</v>
      </c>
      <c r="B12" s="5" t="s">
        <v>124</v>
      </c>
      <c r="C12" s="6">
        <f t="shared" si="0"/>
        <v>136883</v>
      </c>
      <c r="D12" s="6"/>
      <c r="E12" s="6"/>
      <c r="F12" s="6"/>
      <c r="G12" s="6">
        <v>136883</v>
      </c>
      <c r="H12" s="19"/>
      <c r="I12" s="15">
        <f t="shared" si="1"/>
        <v>300000</v>
      </c>
      <c r="J12" s="6"/>
      <c r="K12" s="6"/>
      <c r="L12" s="6"/>
      <c r="M12" s="6">
        <v>300000</v>
      </c>
      <c r="N12" s="6"/>
    </row>
    <row r="13" spans="1:14" x14ac:dyDescent="0.4">
      <c r="A13" s="5"/>
      <c r="B13" s="7" t="s">
        <v>24</v>
      </c>
      <c r="C13" s="8">
        <f>SUM(C4:C12)</f>
        <v>125845423</v>
      </c>
      <c r="D13" s="8">
        <f t="shared" ref="D13:N13" si="2">SUM(D4:D12)</f>
        <v>0</v>
      </c>
      <c r="E13" s="8">
        <f t="shared" si="2"/>
        <v>80998590</v>
      </c>
      <c r="F13" s="8">
        <f t="shared" si="2"/>
        <v>38330170</v>
      </c>
      <c r="G13" s="8">
        <f t="shared" si="2"/>
        <v>3660563</v>
      </c>
      <c r="H13" s="20">
        <f t="shared" si="2"/>
        <v>2856100</v>
      </c>
      <c r="I13" s="16">
        <f t="shared" si="2"/>
        <v>121040000</v>
      </c>
      <c r="J13" s="8">
        <f t="shared" si="2"/>
        <v>0</v>
      </c>
      <c r="K13" s="8">
        <f t="shared" si="2"/>
        <v>72000000</v>
      </c>
      <c r="L13" s="8">
        <f t="shared" si="2"/>
        <v>40240000</v>
      </c>
      <c r="M13" s="8">
        <f t="shared" si="2"/>
        <v>5300000</v>
      </c>
      <c r="N13" s="8">
        <f t="shared" si="2"/>
        <v>3500000</v>
      </c>
    </row>
    <row r="14" spans="1:14" x14ac:dyDescent="0.4">
      <c r="A14" s="5">
        <v>5111</v>
      </c>
      <c r="B14" s="5" t="s">
        <v>115</v>
      </c>
      <c r="C14" s="6">
        <f t="shared" si="0"/>
        <v>701671</v>
      </c>
      <c r="D14" s="12"/>
      <c r="E14" s="12"/>
      <c r="F14" s="12">
        <v>192049</v>
      </c>
      <c r="G14" s="12">
        <v>504714</v>
      </c>
      <c r="H14" s="23">
        <v>4908</v>
      </c>
      <c r="I14" s="22"/>
      <c r="J14" s="12"/>
      <c r="K14" s="12"/>
      <c r="L14" s="12"/>
      <c r="M14" s="12"/>
      <c r="N14" s="12"/>
    </row>
    <row r="15" spans="1:14" x14ac:dyDescent="0.4">
      <c r="A15" s="5">
        <v>5211</v>
      </c>
      <c r="B15" s="5" t="s">
        <v>69</v>
      </c>
      <c r="C15" s="6">
        <f t="shared" si="0"/>
        <v>18349770</v>
      </c>
      <c r="D15" s="6"/>
      <c r="E15" s="6"/>
      <c r="F15" s="6">
        <v>17367750</v>
      </c>
      <c r="G15" s="6">
        <v>982020</v>
      </c>
      <c r="H15" s="19"/>
      <c r="I15" s="15">
        <f t="shared" si="1"/>
        <v>17500000</v>
      </c>
      <c r="J15" s="6"/>
      <c r="K15" s="6"/>
      <c r="L15" s="6">
        <v>16500000</v>
      </c>
      <c r="M15" s="6">
        <v>1000000</v>
      </c>
      <c r="N15" s="6"/>
    </row>
    <row r="16" spans="1:14" x14ac:dyDescent="0.4">
      <c r="A16" s="5">
        <v>5212</v>
      </c>
      <c r="B16" s="5" t="s">
        <v>70</v>
      </c>
      <c r="C16" s="6">
        <f t="shared" si="0"/>
        <v>0</v>
      </c>
      <c r="D16" s="6"/>
      <c r="E16" s="6"/>
      <c r="F16" s="6"/>
      <c r="G16" s="6"/>
      <c r="H16" s="19"/>
      <c r="I16" s="15">
        <f t="shared" si="1"/>
        <v>0</v>
      </c>
      <c r="J16" s="6"/>
      <c r="K16" s="6"/>
      <c r="L16" s="6"/>
      <c r="M16" s="6"/>
      <c r="N16" s="6"/>
    </row>
    <row r="17" spans="1:14" x14ac:dyDescent="0.4">
      <c r="A17" s="5">
        <v>5213</v>
      </c>
      <c r="B17" s="5" t="s">
        <v>71</v>
      </c>
      <c r="C17" s="6">
        <f t="shared" si="0"/>
        <v>0</v>
      </c>
      <c r="D17" s="6"/>
      <c r="E17" s="6"/>
      <c r="F17" s="6"/>
      <c r="G17" s="6"/>
      <c r="H17" s="19"/>
      <c r="I17" s="15">
        <f t="shared" si="1"/>
        <v>0</v>
      </c>
      <c r="J17" s="6"/>
      <c r="K17" s="6"/>
      <c r="L17" s="6"/>
      <c r="M17" s="6"/>
      <c r="N17" s="6"/>
    </row>
    <row r="18" spans="1:14" x14ac:dyDescent="0.4">
      <c r="A18" s="5">
        <v>5215</v>
      </c>
      <c r="B18" s="5" t="s">
        <v>112</v>
      </c>
      <c r="C18" s="6">
        <f t="shared" si="0"/>
        <v>477055</v>
      </c>
      <c r="D18" s="6"/>
      <c r="E18" s="6"/>
      <c r="F18" s="6"/>
      <c r="G18" s="6"/>
      <c r="H18" s="19">
        <v>477055</v>
      </c>
      <c r="I18" s="15">
        <f t="shared" si="1"/>
        <v>540000</v>
      </c>
      <c r="J18" s="6"/>
      <c r="K18" s="6"/>
      <c r="L18" s="6"/>
      <c r="M18" s="6"/>
      <c r="N18" s="6">
        <v>540000</v>
      </c>
    </row>
    <row r="19" spans="1:14" x14ac:dyDescent="0.4">
      <c r="A19" s="5">
        <v>5311</v>
      </c>
      <c r="B19" s="5" t="s">
        <v>114</v>
      </c>
      <c r="C19" s="6">
        <f t="shared" si="0"/>
        <v>701671</v>
      </c>
      <c r="D19" s="6"/>
      <c r="E19" s="6"/>
      <c r="F19" s="6">
        <v>192049</v>
      </c>
      <c r="G19" s="6">
        <v>504714</v>
      </c>
      <c r="H19" s="19">
        <v>4908</v>
      </c>
      <c r="I19" s="15"/>
      <c r="J19" s="6"/>
      <c r="K19" s="6"/>
      <c r="L19" s="6"/>
      <c r="M19" s="6"/>
      <c r="N19" s="6"/>
    </row>
    <row r="20" spans="1:14" x14ac:dyDescent="0.4">
      <c r="A20" s="5"/>
      <c r="B20" s="7" t="s">
        <v>72</v>
      </c>
      <c r="C20" s="8">
        <f>SUM(C15:C18)</f>
        <v>18826825</v>
      </c>
      <c r="D20" s="8">
        <f t="shared" ref="D20:N20" si="3">SUM(D15:D18)</f>
        <v>0</v>
      </c>
      <c r="E20" s="8">
        <f t="shared" si="3"/>
        <v>0</v>
      </c>
      <c r="F20" s="8">
        <f t="shared" si="3"/>
        <v>17367750</v>
      </c>
      <c r="G20" s="8">
        <f t="shared" si="3"/>
        <v>982020</v>
      </c>
      <c r="H20" s="20">
        <f t="shared" si="3"/>
        <v>477055</v>
      </c>
      <c r="I20" s="16">
        <f t="shared" si="3"/>
        <v>18040000</v>
      </c>
      <c r="J20" s="8">
        <f t="shared" si="3"/>
        <v>0</v>
      </c>
      <c r="K20" s="8">
        <f>SUM(K15:K18)</f>
        <v>0</v>
      </c>
      <c r="L20" s="8">
        <f t="shared" si="3"/>
        <v>16500000</v>
      </c>
      <c r="M20" s="8">
        <f t="shared" si="3"/>
        <v>1000000</v>
      </c>
      <c r="N20" s="8">
        <f t="shared" si="3"/>
        <v>540000</v>
      </c>
    </row>
    <row r="21" spans="1:14" x14ac:dyDescent="0.4">
      <c r="A21" s="5">
        <v>5411</v>
      </c>
      <c r="B21" s="5" t="s">
        <v>73</v>
      </c>
      <c r="C21" s="6">
        <f t="shared" si="0"/>
        <v>5760504</v>
      </c>
      <c r="D21" s="6"/>
      <c r="E21" s="6">
        <v>5760504</v>
      </c>
      <c r="F21" s="6"/>
      <c r="G21" s="6"/>
      <c r="H21" s="19"/>
      <c r="I21" s="15">
        <f t="shared" si="1"/>
        <v>5939080</v>
      </c>
      <c r="J21" s="6"/>
      <c r="K21" s="6">
        <v>5939080</v>
      </c>
      <c r="L21" s="6"/>
      <c r="M21" s="6"/>
      <c r="N21" s="6"/>
    </row>
    <row r="22" spans="1:14" x14ac:dyDescent="0.4">
      <c r="A22" s="5">
        <v>5413</v>
      </c>
      <c r="B22" s="5" t="s">
        <v>74</v>
      </c>
      <c r="C22" s="6">
        <f t="shared" si="0"/>
        <v>42262929</v>
      </c>
      <c r="D22" s="6"/>
      <c r="E22" s="6">
        <v>42262929</v>
      </c>
      <c r="F22" s="6"/>
      <c r="G22" s="6"/>
      <c r="H22" s="19"/>
      <c r="I22" s="15">
        <f t="shared" si="1"/>
        <v>43530817</v>
      </c>
      <c r="J22" s="6"/>
      <c r="K22" s="6">
        <v>43530817</v>
      </c>
      <c r="L22" s="6"/>
      <c r="M22" s="6"/>
      <c r="N22" s="6"/>
    </row>
    <row r="23" spans="1:14" x14ac:dyDescent="0.4">
      <c r="A23" s="5">
        <v>5414</v>
      </c>
      <c r="B23" s="5" t="s">
        <v>75</v>
      </c>
      <c r="C23" s="6">
        <f t="shared" si="0"/>
        <v>10566881</v>
      </c>
      <c r="D23" s="6"/>
      <c r="E23" s="6"/>
      <c r="F23" s="6">
        <v>10566881</v>
      </c>
      <c r="G23" s="6"/>
      <c r="H23" s="19"/>
      <c r="I23" s="15">
        <f t="shared" si="1"/>
        <v>10500000</v>
      </c>
      <c r="J23" s="6"/>
      <c r="K23" s="6"/>
      <c r="L23" s="6">
        <v>10500000</v>
      </c>
      <c r="M23" s="6"/>
      <c r="N23" s="6"/>
    </row>
    <row r="24" spans="1:14" x14ac:dyDescent="0.4">
      <c r="A24" s="5"/>
      <c r="B24" s="5" t="s">
        <v>76</v>
      </c>
      <c r="C24" s="6">
        <f t="shared" si="0"/>
        <v>1453984</v>
      </c>
      <c r="D24" s="6"/>
      <c r="E24" s="6"/>
      <c r="F24" s="6"/>
      <c r="G24" s="6">
        <v>1453984</v>
      </c>
      <c r="H24" s="19"/>
      <c r="I24" s="15">
        <f t="shared" si="1"/>
        <v>1500000</v>
      </c>
      <c r="J24" s="6"/>
      <c r="K24" s="6"/>
      <c r="L24" s="6"/>
      <c r="M24" s="6">
        <v>1500000</v>
      </c>
      <c r="N24" s="6"/>
    </row>
    <row r="25" spans="1:14" x14ac:dyDescent="0.4">
      <c r="A25" s="5">
        <v>5415</v>
      </c>
      <c r="B25" s="5" t="s">
        <v>19</v>
      </c>
      <c r="C25" s="6">
        <f t="shared" si="0"/>
        <v>277200</v>
      </c>
      <c r="D25" s="6"/>
      <c r="E25" s="6">
        <v>277200</v>
      </c>
      <c r="F25" s="6"/>
      <c r="G25" s="6"/>
      <c r="H25" s="19"/>
      <c r="I25" s="15">
        <f t="shared" si="1"/>
        <v>280000</v>
      </c>
      <c r="J25" s="6"/>
      <c r="K25" s="6">
        <v>280000</v>
      </c>
      <c r="L25" s="6"/>
      <c r="M25" s="6"/>
      <c r="N25" s="6"/>
    </row>
    <row r="26" spans="1:14" x14ac:dyDescent="0.4">
      <c r="A26" s="5">
        <v>5419</v>
      </c>
      <c r="B26" s="5" t="s">
        <v>87</v>
      </c>
      <c r="C26" s="6">
        <f t="shared" si="0"/>
        <v>209962</v>
      </c>
      <c r="D26" s="6"/>
      <c r="E26" s="6">
        <v>209962</v>
      </c>
      <c r="F26" s="6"/>
      <c r="G26" s="6"/>
      <c r="H26" s="19"/>
      <c r="I26" s="15">
        <f t="shared" si="1"/>
        <v>600000</v>
      </c>
      <c r="J26" s="6"/>
      <c r="K26" s="6">
        <v>600000</v>
      </c>
      <c r="L26" s="6"/>
      <c r="M26" s="6"/>
      <c r="N26" s="6"/>
    </row>
    <row r="27" spans="1:14" x14ac:dyDescent="0.4">
      <c r="A27" s="5">
        <v>5416</v>
      </c>
      <c r="B27" s="5" t="s">
        <v>41</v>
      </c>
      <c r="C27" s="6">
        <f t="shared" si="0"/>
        <v>7249473</v>
      </c>
      <c r="D27" s="6"/>
      <c r="E27" s="6">
        <v>7249473</v>
      </c>
      <c r="F27" s="6"/>
      <c r="G27" s="6"/>
      <c r="H27" s="19"/>
      <c r="I27" s="15">
        <f t="shared" si="1"/>
        <v>7455957</v>
      </c>
      <c r="J27" s="6"/>
      <c r="K27" s="6">
        <v>7455957</v>
      </c>
      <c r="L27" s="6"/>
      <c r="M27" s="6"/>
      <c r="N27" s="6"/>
    </row>
    <row r="28" spans="1:14" x14ac:dyDescent="0.4">
      <c r="A28" s="5"/>
      <c r="B28" s="7" t="s">
        <v>77</v>
      </c>
      <c r="C28" s="8">
        <f>SUM(C21:C27)</f>
        <v>67780933</v>
      </c>
      <c r="D28" s="8">
        <f t="shared" ref="D28:H28" si="4">SUM(D21:D27)</f>
        <v>0</v>
      </c>
      <c r="E28" s="8">
        <f t="shared" si="4"/>
        <v>55760068</v>
      </c>
      <c r="F28" s="8">
        <f t="shared" si="4"/>
        <v>10566881</v>
      </c>
      <c r="G28" s="8">
        <f t="shared" si="4"/>
        <v>1453984</v>
      </c>
      <c r="H28" s="8">
        <f t="shared" si="4"/>
        <v>0</v>
      </c>
      <c r="I28" s="16">
        <f t="shared" ref="I28:N28" si="5">SUM(I21:I27)</f>
        <v>69805854</v>
      </c>
      <c r="J28" s="8"/>
      <c r="K28" s="8">
        <f t="shared" si="5"/>
        <v>57805854</v>
      </c>
      <c r="L28" s="8">
        <f t="shared" si="5"/>
        <v>10500000</v>
      </c>
      <c r="M28" s="8">
        <f t="shared" si="5"/>
        <v>1500000</v>
      </c>
      <c r="N28" s="8">
        <f t="shared" si="5"/>
        <v>0</v>
      </c>
    </row>
    <row r="29" spans="1:14" x14ac:dyDescent="0.4">
      <c r="A29" s="5">
        <v>5421</v>
      </c>
      <c r="B29" s="5" t="s">
        <v>43</v>
      </c>
      <c r="C29" s="6">
        <f t="shared" si="0"/>
        <v>2893535</v>
      </c>
      <c r="D29" s="6"/>
      <c r="E29" s="6">
        <v>2893535</v>
      </c>
      <c r="F29" s="6"/>
      <c r="G29" s="6"/>
      <c r="H29" s="19"/>
      <c r="I29" s="15">
        <f t="shared" si="1"/>
        <v>2893535</v>
      </c>
      <c r="J29" s="6"/>
      <c r="K29" s="6">
        <v>2893535</v>
      </c>
      <c r="L29" s="6"/>
      <c r="M29" s="6"/>
      <c r="N29" s="6"/>
    </row>
    <row r="30" spans="1:14" x14ac:dyDescent="0.4">
      <c r="A30" s="5">
        <v>5422</v>
      </c>
      <c r="B30" s="5" t="s">
        <v>44</v>
      </c>
      <c r="C30" s="6">
        <f t="shared" si="0"/>
        <v>175978</v>
      </c>
      <c r="D30" s="6"/>
      <c r="E30" s="6">
        <v>69019</v>
      </c>
      <c r="F30" s="6">
        <v>25724</v>
      </c>
      <c r="G30" s="6">
        <v>80235</v>
      </c>
      <c r="H30" s="19">
        <v>1000</v>
      </c>
      <c r="I30" s="15">
        <f t="shared" si="1"/>
        <v>191000</v>
      </c>
      <c r="J30" s="6"/>
      <c r="K30" s="6">
        <v>70000</v>
      </c>
      <c r="L30" s="6">
        <v>30000</v>
      </c>
      <c r="M30" s="6">
        <v>81000</v>
      </c>
      <c r="N30" s="6">
        <v>10000</v>
      </c>
    </row>
    <row r="31" spans="1:14" x14ac:dyDescent="0.4">
      <c r="A31" s="5">
        <v>5461</v>
      </c>
      <c r="B31" s="5" t="s">
        <v>47</v>
      </c>
      <c r="C31" s="6">
        <f t="shared" si="0"/>
        <v>2561055</v>
      </c>
      <c r="D31" s="6">
        <v>66793</v>
      </c>
      <c r="E31" s="6"/>
      <c r="F31" s="6">
        <v>130881</v>
      </c>
      <c r="G31" s="6">
        <v>880145</v>
      </c>
      <c r="H31" s="19">
        <v>1483236</v>
      </c>
      <c r="I31" s="15">
        <f t="shared" si="1"/>
        <v>2561055</v>
      </c>
      <c r="J31" s="6">
        <v>66793</v>
      </c>
      <c r="K31" s="6"/>
      <c r="L31" s="6">
        <v>130881</v>
      </c>
      <c r="M31" s="6">
        <v>880145</v>
      </c>
      <c r="N31" s="6">
        <v>1483236</v>
      </c>
    </row>
    <row r="32" spans="1:14" x14ac:dyDescent="0.4">
      <c r="A32" s="5">
        <v>5423</v>
      </c>
      <c r="B32" s="5" t="s">
        <v>45</v>
      </c>
      <c r="C32" s="6">
        <f t="shared" si="0"/>
        <v>42440</v>
      </c>
      <c r="D32" s="6"/>
      <c r="E32" s="6">
        <v>5227</v>
      </c>
      <c r="F32" s="6">
        <v>4960</v>
      </c>
      <c r="G32" s="6">
        <v>32253</v>
      </c>
      <c r="H32" s="19"/>
      <c r="I32" s="15">
        <f t="shared" si="1"/>
        <v>45000</v>
      </c>
      <c r="J32" s="6"/>
      <c r="K32" s="6">
        <v>5000</v>
      </c>
      <c r="L32" s="6">
        <v>5000</v>
      </c>
      <c r="M32" s="6">
        <v>35000</v>
      </c>
      <c r="N32" s="6"/>
    </row>
    <row r="33" spans="1:14" x14ac:dyDescent="0.4">
      <c r="A33" s="5">
        <v>5424</v>
      </c>
      <c r="B33" s="5" t="s">
        <v>49</v>
      </c>
      <c r="C33" s="6">
        <f t="shared" si="0"/>
        <v>1490057</v>
      </c>
      <c r="D33" s="6">
        <v>15744</v>
      </c>
      <c r="E33" s="6">
        <v>1263767</v>
      </c>
      <c r="F33" s="6">
        <v>70001</v>
      </c>
      <c r="G33" s="6">
        <v>126155</v>
      </c>
      <c r="H33" s="19">
        <v>14390</v>
      </c>
      <c r="I33" s="15">
        <f t="shared" si="1"/>
        <v>1525000</v>
      </c>
      <c r="J33" s="6">
        <v>15000</v>
      </c>
      <c r="K33" s="6">
        <v>1300000</v>
      </c>
      <c r="L33" s="6">
        <v>70000</v>
      </c>
      <c r="M33" s="6">
        <v>125000</v>
      </c>
      <c r="N33" s="6">
        <v>15000</v>
      </c>
    </row>
    <row r="34" spans="1:14" x14ac:dyDescent="0.4">
      <c r="A34" s="5">
        <v>5425</v>
      </c>
      <c r="B34" s="5" t="s">
        <v>50</v>
      </c>
      <c r="C34" s="6">
        <f t="shared" si="0"/>
        <v>485559</v>
      </c>
      <c r="D34" s="6"/>
      <c r="E34" s="6">
        <v>1000</v>
      </c>
      <c r="F34" s="6">
        <v>10000</v>
      </c>
      <c r="G34" s="6">
        <v>254559</v>
      </c>
      <c r="H34" s="19">
        <v>220000</v>
      </c>
      <c r="I34" s="15">
        <f t="shared" si="1"/>
        <v>380000</v>
      </c>
      <c r="J34" s="6"/>
      <c r="K34" s="6">
        <v>20000</v>
      </c>
      <c r="L34" s="6">
        <v>10000</v>
      </c>
      <c r="M34" s="6">
        <v>250000</v>
      </c>
      <c r="N34" s="6">
        <v>100000</v>
      </c>
    </row>
    <row r="35" spans="1:14" x14ac:dyDescent="0.4">
      <c r="A35" s="5">
        <v>5426</v>
      </c>
      <c r="B35" s="5" t="s">
        <v>54</v>
      </c>
      <c r="C35" s="6">
        <f t="shared" si="0"/>
        <v>91000</v>
      </c>
      <c r="D35" s="6"/>
      <c r="E35" s="6"/>
      <c r="F35" s="6">
        <v>24360</v>
      </c>
      <c r="G35" s="6"/>
      <c r="H35" s="19">
        <v>66640</v>
      </c>
      <c r="I35" s="15">
        <f t="shared" si="1"/>
        <v>91640</v>
      </c>
      <c r="J35" s="6"/>
      <c r="K35" s="6"/>
      <c r="L35" s="6">
        <v>25000</v>
      </c>
      <c r="M35" s="6"/>
      <c r="N35" s="6">
        <v>66640</v>
      </c>
    </row>
    <row r="36" spans="1:14" x14ac:dyDescent="0.4">
      <c r="A36" s="5">
        <v>5427</v>
      </c>
      <c r="B36" s="5" t="s">
        <v>52</v>
      </c>
      <c r="C36" s="6">
        <f t="shared" si="0"/>
        <v>797239</v>
      </c>
      <c r="D36" s="6"/>
      <c r="E36" s="6"/>
      <c r="F36" s="6"/>
      <c r="G36" s="6">
        <v>797239</v>
      </c>
      <c r="H36" s="19"/>
      <c r="I36" s="15">
        <f t="shared" si="1"/>
        <v>837000</v>
      </c>
      <c r="J36" s="6"/>
      <c r="K36" s="6"/>
      <c r="L36" s="6"/>
      <c r="M36" s="6">
        <v>837000</v>
      </c>
      <c r="N36" s="6"/>
    </row>
    <row r="37" spans="1:14" x14ac:dyDescent="0.4">
      <c r="A37" s="5">
        <v>5428</v>
      </c>
      <c r="B37" s="5" t="s">
        <v>79</v>
      </c>
      <c r="C37" s="6">
        <f>SUM(D37:H37)</f>
        <v>2283777</v>
      </c>
      <c r="D37" s="6">
        <v>1846418</v>
      </c>
      <c r="E37" s="6"/>
      <c r="F37" s="6"/>
      <c r="G37" s="6">
        <v>30000</v>
      </c>
      <c r="H37" s="19">
        <v>407359</v>
      </c>
      <c r="I37" s="15">
        <f t="shared" si="1"/>
        <v>2308000</v>
      </c>
      <c r="J37" s="6">
        <v>1848000</v>
      </c>
      <c r="K37" s="6"/>
      <c r="L37" s="6"/>
      <c r="M37" s="6">
        <v>30000</v>
      </c>
      <c r="N37" s="6">
        <v>430000</v>
      </c>
    </row>
    <row r="38" spans="1:14" x14ac:dyDescent="0.4">
      <c r="A38" s="5">
        <v>5429</v>
      </c>
      <c r="B38" s="5" t="s">
        <v>53</v>
      </c>
      <c r="C38" s="6">
        <f t="shared" si="0"/>
        <v>910812</v>
      </c>
      <c r="D38" s="6"/>
      <c r="E38" s="6"/>
      <c r="F38" s="6">
        <v>248040</v>
      </c>
      <c r="G38" s="6">
        <v>662772</v>
      </c>
      <c r="H38" s="19"/>
      <c r="I38" s="15">
        <f t="shared" si="1"/>
        <v>908000</v>
      </c>
      <c r="J38" s="6"/>
      <c r="K38" s="6"/>
      <c r="L38" s="6">
        <v>248000</v>
      </c>
      <c r="M38" s="6">
        <v>660000</v>
      </c>
      <c r="N38" s="6"/>
    </row>
    <row r="39" spans="1:14" x14ac:dyDescent="0.4">
      <c r="A39" s="5">
        <v>5431</v>
      </c>
      <c r="B39" s="5" t="s">
        <v>55</v>
      </c>
      <c r="C39" s="6">
        <f t="shared" si="0"/>
        <v>3608000</v>
      </c>
      <c r="D39" s="6">
        <v>3476000</v>
      </c>
      <c r="E39" s="6"/>
      <c r="F39" s="6"/>
      <c r="G39" s="6">
        <v>132000</v>
      </c>
      <c r="H39" s="19"/>
      <c r="I39" s="15">
        <f t="shared" si="1"/>
        <v>3500000</v>
      </c>
      <c r="J39" s="6">
        <v>3500000</v>
      </c>
      <c r="K39" s="6"/>
      <c r="L39" s="6"/>
      <c r="M39" s="6"/>
      <c r="N39" s="6"/>
    </row>
    <row r="40" spans="1:14" x14ac:dyDescent="0.4">
      <c r="A40" s="5">
        <v>5432</v>
      </c>
      <c r="B40" s="5" t="s">
        <v>80</v>
      </c>
      <c r="C40" s="6">
        <f t="shared" si="0"/>
        <v>1440000</v>
      </c>
      <c r="D40" s="6">
        <v>1440000</v>
      </c>
      <c r="E40" s="6"/>
      <c r="F40" s="6"/>
      <c r="G40" s="6"/>
      <c r="H40" s="19"/>
      <c r="I40" s="15">
        <f t="shared" si="1"/>
        <v>1440000</v>
      </c>
      <c r="J40" s="6">
        <v>1440000</v>
      </c>
      <c r="K40" s="6"/>
      <c r="L40" s="6"/>
      <c r="M40" s="6"/>
      <c r="N40" s="6"/>
    </row>
    <row r="41" spans="1:14" x14ac:dyDescent="0.4">
      <c r="A41" s="5">
        <v>5433</v>
      </c>
      <c r="B41" s="5" t="s">
        <v>61</v>
      </c>
      <c r="C41" s="6">
        <f t="shared" si="0"/>
        <v>149115</v>
      </c>
      <c r="D41" s="6">
        <v>26367</v>
      </c>
      <c r="E41" s="6"/>
      <c r="F41" s="6"/>
      <c r="G41" s="6">
        <v>43648</v>
      </c>
      <c r="H41" s="19">
        <v>79100</v>
      </c>
      <c r="I41" s="15">
        <f t="shared" si="1"/>
        <v>155000</v>
      </c>
      <c r="J41" s="6">
        <v>30000</v>
      </c>
      <c r="K41" s="6"/>
      <c r="L41" s="6"/>
      <c r="M41" s="6">
        <v>45000</v>
      </c>
      <c r="N41" s="6">
        <v>80000</v>
      </c>
    </row>
    <row r="42" spans="1:14" x14ac:dyDescent="0.4">
      <c r="A42" s="5">
        <v>5434</v>
      </c>
      <c r="B42" s="5" t="s">
        <v>46</v>
      </c>
      <c r="C42" s="6">
        <f t="shared" si="0"/>
        <v>496835</v>
      </c>
      <c r="D42" s="6"/>
      <c r="E42" s="6">
        <v>1000</v>
      </c>
      <c r="F42" s="6">
        <v>65600</v>
      </c>
      <c r="G42" s="6">
        <v>198859</v>
      </c>
      <c r="H42" s="19">
        <v>231376</v>
      </c>
      <c r="I42" s="15">
        <f t="shared" si="1"/>
        <v>510000</v>
      </c>
      <c r="J42" s="6"/>
      <c r="K42" s="6">
        <v>5000</v>
      </c>
      <c r="L42" s="6">
        <v>65000</v>
      </c>
      <c r="M42" s="6">
        <v>200000</v>
      </c>
      <c r="N42" s="6">
        <v>240000</v>
      </c>
    </row>
    <row r="43" spans="1:14" x14ac:dyDescent="0.4">
      <c r="A43" s="5">
        <v>5437</v>
      </c>
      <c r="B43" s="5" t="s">
        <v>81</v>
      </c>
      <c r="C43" s="6">
        <f t="shared" si="0"/>
        <v>0</v>
      </c>
      <c r="D43" s="6"/>
      <c r="E43" s="6"/>
      <c r="F43" s="6"/>
      <c r="G43" s="6"/>
      <c r="H43" s="19"/>
      <c r="I43" s="15">
        <f t="shared" si="1"/>
        <v>0</v>
      </c>
      <c r="J43" s="6"/>
      <c r="K43" s="6"/>
      <c r="L43" s="6"/>
      <c r="M43" s="6"/>
      <c r="N43" s="6"/>
    </row>
    <row r="44" spans="1:14" x14ac:dyDescent="0.4">
      <c r="A44" s="5">
        <v>5481</v>
      </c>
      <c r="B44" s="5" t="s">
        <v>51</v>
      </c>
      <c r="C44" s="6">
        <f t="shared" si="0"/>
        <v>44360</v>
      </c>
      <c r="D44" s="6">
        <v>3133</v>
      </c>
      <c r="E44" s="6">
        <v>28227</v>
      </c>
      <c r="F44" s="6">
        <v>13000</v>
      </c>
      <c r="G44" s="6"/>
      <c r="H44" s="19"/>
      <c r="I44" s="15">
        <f t="shared" si="1"/>
        <v>65000</v>
      </c>
      <c r="J44" s="6">
        <v>20000</v>
      </c>
      <c r="K44" s="6">
        <v>30000</v>
      </c>
      <c r="L44" s="6">
        <v>15000</v>
      </c>
      <c r="M44" s="6"/>
      <c r="N44" s="6"/>
    </row>
    <row r="45" spans="1:14" x14ac:dyDescent="0.4">
      <c r="A45" s="5">
        <v>5438</v>
      </c>
      <c r="B45" s="5" t="s">
        <v>57</v>
      </c>
      <c r="C45" s="6">
        <f t="shared" si="0"/>
        <v>38245</v>
      </c>
      <c r="D45" s="6"/>
      <c r="E45" s="6">
        <v>1000</v>
      </c>
      <c r="F45" s="6">
        <v>36245</v>
      </c>
      <c r="G45" s="6">
        <v>1000</v>
      </c>
      <c r="H45" s="19"/>
      <c r="I45" s="15">
        <f t="shared" si="1"/>
        <v>52000</v>
      </c>
      <c r="J45" s="6">
        <v>3000</v>
      </c>
      <c r="K45" s="6">
        <v>3000</v>
      </c>
      <c r="L45" s="6">
        <v>40000</v>
      </c>
      <c r="M45" s="6">
        <v>3000</v>
      </c>
      <c r="N45" s="6">
        <v>3000</v>
      </c>
    </row>
    <row r="46" spans="1:14" x14ac:dyDescent="0.4">
      <c r="A46" s="5">
        <v>5439</v>
      </c>
      <c r="B46" s="5" t="s">
        <v>116</v>
      </c>
      <c r="C46" s="6">
        <f t="shared" si="0"/>
        <v>24670</v>
      </c>
      <c r="D46" s="6"/>
      <c r="E46" s="6">
        <v>1000</v>
      </c>
      <c r="F46" s="6">
        <v>23670</v>
      </c>
      <c r="G46" s="6"/>
      <c r="H46" s="19"/>
      <c r="I46" s="15">
        <f t="shared" si="1"/>
        <v>30000</v>
      </c>
      <c r="J46" s="6"/>
      <c r="K46" s="6"/>
      <c r="L46" s="6">
        <v>30000</v>
      </c>
      <c r="M46" s="6"/>
      <c r="N46" s="6"/>
    </row>
    <row r="47" spans="1:14" x14ac:dyDescent="0.4">
      <c r="A47" s="5">
        <v>5457</v>
      </c>
      <c r="B47" s="5" t="s">
        <v>62</v>
      </c>
      <c r="C47" s="6">
        <f t="shared" si="0"/>
        <v>23862</v>
      </c>
      <c r="D47" s="6">
        <v>714</v>
      </c>
      <c r="E47" s="6"/>
      <c r="F47" s="6"/>
      <c r="G47" s="6">
        <v>23148</v>
      </c>
      <c r="H47" s="19"/>
      <c r="I47" s="15">
        <f t="shared" si="1"/>
        <v>25000</v>
      </c>
      <c r="J47" s="6">
        <v>1000</v>
      </c>
      <c r="K47" s="6"/>
      <c r="L47" s="6"/>
      <c r="M47" s="6">
        <v>24000</v>
      </c>
      <c r="N47" s="6"/>
    </row>
    <row r="48" spans="1:14" x14ac:dyDescent="0.4">
      <c r="A48" s="5">
        <v>5459</v>
      </c>
      <c r="B48" s="5" t="s">
        <v>63</v>
      </c>
      <c r="C48" s="6">
        <f t="shared" si="0"/>
        <v>16547</v>
      </c>
      <c r="D48" s="6">
        <v>2000</v>
      </c>
      <c r="E48" s="6"/>
      <c r="F48" s="6"/>
      <c r="G48" s="6">
        <v>8547</v>
      </c>
      <c r="H48" s="19">
        <v>6000</v>
      </c>
      <c r="I48" s="15">
        <f t="shared" si="1"/>
        <v>20000</v>
      </c>
      <c r="J48" s="6">
        <v>20000</v>
      </c>
      <c r="K48" s="6"/>
      <c r="L48" s="6"/>
      <c r="M48" s="6"/>
      <c r="N48" s="6"/>
    </row>
    <row r="49" spans="1:14" x14ac:dyDescent="0.4">
      <c r="A49" s="5"/>
      <c r="B49" s="7" t="s">
        <v>78</v>
      </c>
      <c r="C49" s="8">
        <f>SUM(C29:C48)</f>
        <v>17573086</v>
      </c>
      <c r="D49" s="8">
        <f t="shared" ref="D49:N49" si="6">SUM(D29:D48)</f>
        <v>6877169</v>
      </c>
      <c r="E49" s="8">
        <f t="shared" si="6"/>
        <v>4263775</v>
      </c>
      <c r="F49" s="8">
        <f t="shared" si="6"/>
        <v>652481</v>
      </c>
      <c r="G49" s="8">
        <f t="shared" si="6"/>
        <v>3270560</v>
      </c>
      <c r="H49" s="20">
        <f t="shared" si="6"/>
        <v>2509101</v>
      </c>
      <c r="I49" s="16">
        <f t="shared" si="6"/>
        <v>17537230</v>
      </c>
      <c r="J49" s="8">
        <f t="shared" ref="J49" si="7">SUM(J29:J48)</f>
        <v>6943793</v>
      </c>
      <c r="K49" s="8">
        <f t="shared" si="6"/>
        <v>4326535</v>
      </c>
      <c r="L49" s="8">
        <f t="shared" si="6"/>
        <v>668881</v>
      </c>
      <c r="M49" s="8">
        <f t="shared" si="6"/>
        <v>3170145</v>
      </c>
      <c r="N49" s="8">
        <f t="shared" si="6"/>
        <v>2427876</v>
      </c>
    </row>
    <row r="50" spans="1:14" x14ac:dyDescent="0.4">
      <c r="A50" s="5"/>
      <c r="B50" s="7" t="s">
        <v>82</v>
      </c>
      <c r="C50" s="8">
        <f t="shared" ref="C50:M50" si="8">SUM(C20,C28,C49)</f>
        <v>104180844</v>
      </c>
      <c r="D50" s="8">
        <f t="shared" si="8"/>
        <v>6877169</v>
      </c>
      <c r="E50" s="8">
        <f t="shared" si="8"/>
        <v>60023843</v>
      </c>
      <c r="F50" s="8">
        <f t="shared" si="8"/>
        <v>28587112</v>
      </c>
      <c r="G50" s="8">
        <f t="shared" si="8"/>
        <v>5706564</v>
      </c>
      <c r="H50" s="20">
        <f t="shared" si="8"/>
        <v>2986156</v>
      </c>
      <c r="I50" s="16">
        <f t="shared" si="8"/>
        <v>105383084</v>
      </c>
      <c r="J50" s="8">
        <f t="shared" si="8"/>
        <v>6943793</v>
      </c>
      <c r="K50" s="8">
        <f t="shared" si="8"/>
        <v>62132389</v>
      </c>
      <c r="L50" s="8">
        <f t="shared" si="8"/>
        <v>27668881</v>
      </c>
      <c r="M50" s="8">
        <f t="shared" si="8"/>
        <v>5670145</v>
      </c>
      <c r="N50" s="8">
        <f>SUM(N20,N28,N49)</f>
        <v>2967876</v>
      </c>
    </row>
    <row r="51" spans="1:14" x14ac:dyDescent="0.4">
      <c r="A51" s="5"/>
      <c r="B51" s="7" t="s">
        <v>83</v>
      </c>
      <c r="C51" s="8">
        <f t="shared" ref="C51:N51" si="9">C13-C50</f>
        <v>21664579</v>
      </c>
      <c r="D51" s="8">
        <f t="shared" si="9"/>
        <v>-6877169</v>
      </c>
      <c r="E51" s="8">
        <f t="shared" si="9"/>
        <v>20974747</v>
      </c>
      <c r="F51" s="8">
        <f t="shared" si="9"/>
        <v>9743058</v>
      </c>
      <c r="G51" s="8">
        <f t="shared" si="9"/>
        <v>-2046001</v>
      </c>
      <c r="H51" s="20">
        <f t="shared" si="9"/>
        <v>-130056</v>
      </c>
      <c r="I51" s="16">
        <f t="shared" si="9"/>
        <v>15656916</v>
      </c>
      <c r="J51" s="8">
        <f t="shared" si="9"/>
        <v>-6943793</v>
      </c>
      <c r="K51" s="8">
        <f t="shared" si="9"/>
        <v>9867611</v>
      </c>
      <c r="L51" s="8">
        <f t="shared" si="9"/>
        <v>12571119</v>
      </c>
      <c r="M51" s="8">
        <f t="shared" si="9"/>
        <v>-370145</v>
      </c>
      <c r="N51" s="8">
        <f t="shared" si="9"/>
        <v>532124</v>
      </c>
    </row>
    <row r="53" spans="1:14" x14ac:dyDescent="0.4">
      <c r="B53" s="5"/>
      <c r="C53" s="6"/>
      <c r="D53" s="6" t="s">
        <v>95</v>
      </c>
      <c r="E53" s="6" t="s">
        <v>96</v>
      </c>
      <c r="F53" s="6"/>
    </row>
    <row r="54" spans="1:14" x14ac:dyDescent="0.4">
      <c r="B54" s="7" t="s">
        <v>88</v>
      </c>
      <c r="C54" s="6">
        <f>SUM(C55:C59)</f>
        <v>76</v>
      </c>
      <c r="D54" s="10">
        <f>SUM(D55:D59)</f>
        <v>0.99999999999999989</v>
      </c>
      <c r="E54" s="6">
        <f>SUM(E55:E59)</f>
        <v>66</v>
      </c>
      <c r="F54" s="6"/>
    </row>
    <row r="55" spans="1:14" x14ac:dyDescent="0.4">
      <c r="B55" s="7" t="s">
        <v>89</v>
      </c>
      <c r="C55" s="6">
        <v>37</v>
      </c>
      <c r="D55" s="11">
        <f>C55/$C$54</f>
        <v>0.48684210526315791</v>
      </c>
      <c r="E55" s="6">
        <v>35</v>
      </c>
      <c r="F55" s="11">
        <f>E55/$E$54</f>
        <v>0.53030303030303028</v>
      </c>
    </row>
    <row r="56" spans="1:14" x14ac:dyDescent="0.4">
      <c r="B56" s="7" t="s">
        <v>90</v>
      </c>
      <c r="C56" s="6">
        <v>14</v>
      </c>
      <c r="D56" s="11">
        <f t="shared" ref="D56:D59" si="10">C56/$C$54</f>
        <v>0.18421052631578946</v>
      </c>
      <c r="E56" s="6">
        <v>16</v>
      </c>
      <c r="F56" s="11">
        <f t="shared" ref="F56:F58" si="11">E56/$E$54</f>
        <v>0.24242424242424243</v>
      </c>
    </row>
    <row r="57" spans="1:14" x14ac:dyDescent="0.4">
      <c r="B57" s="7" t="s">
        <v>91</v>
      </c>
      <c r="C57" s="6">
        <v>10</v>
      </c>
      <c r="D57" s="11">
        <f t="shared" si="10"/>
        <v>0.13157894736842105</v>
      </c>
      <c r="E57" s="6">
        <v>9</v>
      </c>
      <c r="F57" s="11">
        <f t="shared" si="11"/>
        <v>0.13636363636363635</v>
      </c>
    </row>
    <row r="58" spans="1:14" x14ac:dyDescent="0.4">
      <c r="B58" s="7" t="s">
        <v>92</v>
      </c>
      <c r="C58" s="6">
        <v>10</v>
      </c>
      <c r="D58" s="11">
        <f t="shared" si="10"/>
        <v>0.13157894736842105</v>
      </c>
      <c r="E58" s="6">
        <v>6</v>
      </c>
      <c r="F58" s="11">
        <f t="shared" si="11"/>
        <v>9.0909090909090912E-2</v>
      </c>
    </row>
    <row r="59" spans="1:14" x14ac:dyDescent="0.4">
      <c r="B59" s="7" t="s">
        <v>93</v>
      </c>
      <c r="C59" s="6">
        <v>5</v>
      </c>
      <c r="D59" s="11">
        <f t="shared" si="10"/>
        <v>6.5789473684210523E-2</v>
      </c>
      <c r="E59" s="6"/>
      <c r="F59" s="6"/>
    </row>
  </sheetData>
  <mergeCells count="4">
    <mergeCell ref="A2:A3"/>
    <mergeCell ref="B2:B3"/>
    <mergeCell ref="C2:H2"/>
    <mergeCell ref="I2:N2"/>
  </mergeCells>
  <phoneticPr fontId="2"/>
  <pageMargins left="0.70866141732283472" right="0.70866141732283472" top="0.74803149606299213" bottom="0.74803149606299213" header="0.31496062992125984" footer="0.31496062992125984"/>
  <pageSetup paperSize="8" scale="88" orientation="portrait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貸借対照表</vt:lpstr>
      <vt:lpstr>損益計算書</vt:lpstr>
      <vt:lpstr>事業収益費用</vt:lpstr>
      <vt:lpstr>事業収益費用!Print_Area</vt:lpstr>
      <vt:lpstr>損益計算書!Print_Area</vt:lpstr>
      <vt:lpstr>事業収益費用!Print_Titles</vt:lpstr>
      <vt:lpstr>損益計算書!Print_Titles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works7</dc:creator>
  <cp:lastModifiedBy>user</cp:lastModifiedBy>
  <cp:lastPrinted>2023-05-17T02:05:12Z</cp:lastPrinted>
  <dcterms:created xsi:type="dcterms:W3CDTF">2021-03-23T02:29:38Z</dcterms:created>
  <dcterms:modified xsi:type="dcterms:W3CDTF">2023-05-22T05:15:16Z</dcterms:modified>
</cp:coreProperties>
</file>