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00.95\事務ファイル\01_事務所\03_南口文明\南口文明\国・府・市等 （照会･案内･回答･提出）\【市】財務諸表開示ｼｽﾃﾑ＆【府】施設調書\"/>
    </mc:Choice>
  </mc:AlternateContent>
  <xr:revisionPtr revIDLastSave="0" documentId="8_{1CFACF13-5BF8-4C0C-BA6F-F3DD7BADAB46}" xr6:coauthVersionLast="46" xr6:coauthVersionMax="46" xr10:uidLastSave="{00000000-0000-0000-0000-000000000000}"/>
  <bookViews>
    <workbookView xWindow="-120" yWindow="-120" windowWidth="20730" windowHeight="11160" xr2:uid="{B5B219BE-1B7D-46B1-B926-8AE350E9F61F}"/>
  </bookViews>
  <sheets>
    <sheet name="第二号第一様式" sheetId="1" r:id="rId1"/>
  </sheets>
  <definedNames>
    <definedName name="_xlnm.Print_Titles" localSheetId="0">第二号第一様式!$1:$7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1" l="1"/>
  <c r="G56" i="1"/>
  <c r="G55" i="1"/>
  <c r="G53" i="1"/>
  <c r="E51" i="1"/>
  <c r="G51" i="1" s="1"/>
  <c r="F50" i="1"/>
  <c r="E50" i="1"/>
  <c r="G50" i="1" s="1"/>
  <c r="G49" i="1"/>
  <c r="G48" i="1"/>
  <c r="G47" i="1"/>
  <c r="G46" i="1"/>
  <c r="G45" i="1"/>
  <c r="G44" i="1"/>
  <c r="G43" i="1"/>
  <c r="G42" i="1"/>
  <c r="F41" i="1"/>
  <c r="F51" i="1" s="1"/>
  <c r="E41" i="1"/>
  <c r="G41" i="1" s="1"/>
  <c r="G40" i="1"/>
  <c r="G39" i="1"/>
  <c r="G38" i="1"/>
  <c r="G37" i="1"/>
  <c r="G36" i="1"/>
  <c r="G35" i="1"/>
  <c r="G34" i="1"/>
  <c r="F31" i="1"/>
  <c r="E31" i="1"/>
  <c r="G31" i="1" s="1"/>
  <c r="G30" i="1"/>
  <c r="G29" i="1"/>
  <c r="F28" i="1"/>
  <c r="F32" i="1" s="1"/>
  <c r="E28" i="1"/>
  <c r="G28" i="1" s="1"/>
  <c r="G27" i="1"/>
  <c r="G26" i="1"/>
  <c r="G25" i="1"/>
  <c r="F24" i="1"/>
  <c r="F33" i="1" s="1"/>
  <c r="F52" i="1" s="1"/>
  <c r="F54" i="1" s="1"/>
  <c r="F58" i="1" s="1"/>
  <c r="F23" i="1"/>
  <c r="G23" i="1" s="1"/>
  <c r="E23" i="1"/>
  <c r="G22" i="1"/>
  <c r="G21" i="1"/>
  <c r="G20" i="1"/>
  <c r="G19" i="1"/>
  <c r="G18" i="1"/>
  <c r="G17" i="1"/>
  <c r="G16" i="1"/>
  <c r="G15" i="1"/>
  <c r="G14" i="1"/>
  <c r="F13" i="1"/>
  <c r="E13" i="1"/>
  <c r="E24" i="1" s="1"/>
  <c r="G12" i="1"/>
  <c r="G11" i="1"/>
  <c r="G10" i="1"/>
  <c r="G9" i="1"/>
  <c r="G8" i="1"/>
  <c r="G24" i="1" l="1"/>
  <c r="E33" i="1"/>
  <c r="G13" i="1"/>
  <c r="E32" i="1"/>
  <c r="G32" i="1" s="1"/>
  <c r="E52" i="1" l="1"/>
  <c r="G33" i="1"/>
  <c r="E54" i="1" l="1"/>
  <c r="G52" i="1"/>
  <c r="E58" i="1" l="1"/>
  <c r="G58" i="1" s="1"/>
  <c r="G54" i="1"/>
</calcChain>
</file>

<file path=xl/sharedStrings.xml><?xml version="1.0" encoding="utf-8"?>
<sst xmlns="http://schemas.openxmlformats.org/spreadsheetml/2006/main" count="69" uniqueCount="65">
  <si>
    <t>第二号第一様式（第二十三条第四項関係）</t>
    <rPh sb="0" eb="1">
      <t>ダイ</t>
    </rPh>
    <rPh sb="1" eb="2">
      <t>ニ</t>
    </rPh>
    <rPh sb="2" eb="3">
      <t>ゴウ</t>
    </rPh>
    <rPh sb="3" eb="5">
      <t>ダイイチ</t>
    </rPh>
    <rPh sb="5" eb="7">
      <t>ヨウシキ</t>
    </rPh>
    <phoneticPr fontId="4"/>
  </si>
  <si>
    <t>法人単位事業活動計算書</t>
    <rPh sb="0" eb="2">
      <t>ホウジン</t>
    </rPh>
    <rPh sb="2" eb="4">
      <t>タンイ</t>
    </rPh>
    <rPh sb="4" eb="6">
      <t>ジギョウ</t>
    </rPh>
    <rPh sb="6" eb="8">
      <t>カツドウ</t>
    </rPh>
    <phoneticPr fontId="4"/>
  </si>
  <si>
    <t>（自）令和2年4月1日  （至）令和3年3月31日</t>
    <phoneticPr fontId="4"/>
  </si>
  <si>
    <t>（単位：円）</t>
    <phoneticPr fontId="4"/>
  </si>
  <si>
    <t>勘定科目</t>
    <rPh sb="0" eb="2">
      <t>カンジョウ</t>
    </rPh>
    <rPh sb="2" eb="4">
      <t>カモク</t>
    </rPh>
    <phoneticPr fontId="4"/>
  </si>
  <si>
    <t>当年度決算(A)</t>
    <rPh sb="0" eb="1">
      <t>トウ</t>
    </rPh>
    <rPh sb="1" eb="3">
      <t>ネンド</t>
    </rPh>
    <rPh sb="3" eb="5">
      <t>ケッサン</t>
    </rPh>
    <phoneticPr fontId="4"/>
  </si>
  <si>
    <t>前年度決算(B)</t>
    <rPh sb="0" eb="3">
      <t>ゼンネンド</t>
    </rPh>
    <rPh sb="3" eb="5">
      <t>ケッサン</t>
    </rPh>
    <phoneticPr fontId="4"/>
  </si>
  <si>
    <t>増減(A)-(B)</t>
    <phoneticPr fontId="4"/>
  </si>
  <si>
    <t>サービス活動増減の部</t>
  </si>
  <si>
    <t>収益</t>
  </si>
  <si>
    <t>介護保険事業収益</t>
  </si>
  <si>
    <t>老人福祉事業収益</t>
  </si>
  <si>
    <t>医療事業収益</t>
  </si>
  <si>
    <t>経常経費寄附金収益</t>
  </si>
  <si>
    <t>その他の収益</t>
  </si>
  <si>
    <t>サービス活動収益計（１）</t>
  </si>
  <si>
    <t>費用</t>
  </si>
  <si>
    <t>人件費</t>
  </si>
  <si>
    <t>事業費</t>
  </si>
  <si>
    <t>事務費</t>
  </si>
  <si>
    <t>利用者負担軽減額</t>
  </si>
  <si>
    <t>減価償却費</t>
  </si>
  <si>
    <t>国庫補助金等特別積立金取崩額</t>
  </si>
  <si>
    <t>徴収不能額</t>
  </si>
  <si>
    <t>徴収不能引当金繰入</t>
  </si>
  <si>
    <t>その他の費用</t>
  </si>
  <si>
    <t>サービス活動費用計（２）</t>
  </si>
  <si>
    <t>サービス活動増減差額（３）＝（１）－（２）</t>
  </si>
  <si>
    <t>サービス活動外増減の部</t>
  </si>
  <si>
    <t>借入金利息補助金収益</t>
  </si>
  <si>
    <t>受取利息配当金収益</t>
  </si>
  <si>
    <t>その他のサービス活動外収益</t>
  </si>
  <si>
    <t>サービス活動外収益計（４）</t>
  </si>
  <si>
    <t>支払利息</t>
  </si>
  <si>
    <t>その他のサービス活動外費用</t>
  </si>
  <si>
    <t>サービス活動外費用計（５）</t>
  </si>
  <si>
    <t>サービス活動外増減差額（６）＝（４）－（５）</t>
  </si>
  <si>
    <t>経常増減差額（７）＝（３）＋（６）</t>
  </si>
  <si>
    <t>特別増減の部</t>
  </si>
  <si>
    <t>施設整備等補助金収益</t>
  </si>
  <si>
    <t>施設整備等寄附金収益</t>
  </si>
  <si>
    <t>長期運営資金借入金元金償還寄附金収益</t>
  </si>
  <si>
    <t>固定資産受贈額</t>
  </si>
  <si>
    <t>固定資産売却益</t>
  </si>
  <si>
    <t>サービス区分間繰入金収益</t>
  </si>
  <si>
    <t>その他の特別収益</t>
  </si>
  <si>
    <t>特別収益計（８）</t>
  </si>
  <si>
    <t>基本金組入額</t>
  </si>
  <si>
    <t>資産評価損</t>
  </si>
  <si>
    <t>固定資産売却損・処分損</t>
  </si>
  <si>
    <t>国庫補助金等特別積立金取崩額（除却等）</t>
  </si>
  <si>
    <t>国庫補助金等特別積立金積立額</t>
  </si>
  <si>
    <t>災害損失</t>
  </si>
  <si>
    <t>サービス区分間繰入金費用</t>
  </si>
  <si>
    <t>その他の特別損失</t>
  </si>
  <si>
    <t>特別費用計（９）</t>
  </si>
  <si>
    <t>特別増減差額（１０）＝（８）－（９）</t>
  </si>
  <si>
    <t>当期活動増減差額（１１）＝（７）＋（１０）</t>
  </si>
  <si>
    <t>繰越活動増減差額の部</t>
  </si>
  <si>
    <t>前期繰越活動増減差額（１２）</t>
  </si>
  <si>
    <t>当期末繰越活動増減差額（１３）＝（１１）＋（１２）</t>
  </si>
  <si>
    <t>基本金取崩額（１４）</t>
  </si>
  <si>
    <t>その他の積立金取崩額（１５）</t>
  </si>
  <si>
    <t>その他の積立金積立額（１６）</t>
  </si>
  <si>
    <t>次期繰越活動増減差額（１７）＝（１３）＋（１４）＋（１５）－（１６）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</si>
</sst>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-#,##0_)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>
      <alignment horizontal="left" vertical="top"/>
    </xf>
  </cellStyleXfs>
  <cellXfs count="38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0" fontId="7" fillId="0" borderId="2" xfId="2" applyFont="1" applyBorder="1" applyAlignment="1">
      <alignment horizontal="left" vertical="center" textRotation="255"/>
    </xf>
    <xf numFmtId="0" fontId="7" fillId="0" borderId="2" xfId="2" applyFont="1" applyBorder="1" applyAlignment="1">
      <alignment horizontal="left" vertical="top" shrinkToFit="1"/>
    </xf>
    <xf numFmtId="176" fontId="9" fillId="0" borderId="2" xfId="2" applyNumberFormat="1" applyFont="1" applyBorder="1" applyAlignment="1" applyProtection="1">
      <alignment vertical="top" shrinkToFit="1"/>
      <protection locked="0"/>
    </xf>
    <xf numFmtId="176" fontId="9" fillId="0" borderId="2" xfId="0" applyNumberFormat="1" applyFont="1" applyBorder="1" applyProtection="1">
      <alignment vertical="center"/>
      <protection locked="0"/>
    </xf>
    <xf numFmtId="0" fontId="7" fillId="0" borderId="3" xfId="2" applyFont="1" applyBorder="1" applyAlignment="1">
      <alignment horizontal="left" vertical="center" textRotation="255"/>
    </xf>
    <xf numFmtId="0" fontId="7" fillId="0" borderId="3" xfId="2" applyFont="1" applyBorder="1" applyAlignment="1">
      <alignment horizontal="left" vertical="top" shrinkToFit="1"/>
    </xf>
    <xf numFmtId="176" fontId="9" fillId="0" borderId="3" xfId="2" applyNumberFormat="1" applyFont="1" applyBorder="1" applyAlignment="1" applyProtection="1">
      <alignment vertical="top" shrinkToFit="1"/>
      <protection locked="0"/>
    </xf>
    <xf numFmtId="176" fontId="9" fillId="0" borderId="3" xfId="0" applyNumberFormat="1" applyFont="1" applyBorder="1" applyProtection="1">
      <alignment vertical="center"/>
      <protection locked="0"/>
    </xf>
    <xf numFmtId="176" fontId="9" fillId="0" borderId="4" xfId="0" applyNumberFormat="1" applyFont="1" applyBorder="1" applyProtection="1">
      <alignment vertical="center"/>
      <protection locked="0"/>
    </xf>
    <xf numFmtId="0" fontId="7" fillId="0" borderId="4" xfId="2" applyFont="1" applyBorder="1" applyAlignment="1">
      <alignment horizontal="left" vertical="center" textRotation="255"/>
    </xf>
    <xf numFmtId="0" fontId="7" fillId="0" borderId="1" xfId="2" applyFont="1" applyBorder="1" applyAlignment="1">
      <alignment horizontal="left" vertical="top" shrinkToFit="1"/>
    </xf>
    <xf numFmtId="176" fontId="9" fillId="0" borderId="1" xfId="2" applyNumberFormat="1" applyFont="1" applyBorder="1" applyAlignment="1" applyProtection="1">
      <alignment vertical="top" shrinkToFit="1"/>
      <protection locked="0"/>
    </xf>
    <xf numFmtId="176" fontId="9" fillId="0" borderId="1" xfId="0" applyNumberFormat="1" applyFont="1" applyBorder="1" applyProtection="1">
      <alignment vertical="center"/>
      <protection locked="0"/>
    </xf>
    <xf numFmtId="0" fontId="7" fillId="0" borderId="5" xfId="2" applyFont="1" applyBorder="1" applyAlignment="1">
      <alignment vertical="center"/>
    </xf>
    <xf numFmtId="0" fontId="7" fillId="0" borderId="6" xfId="2" applyFont="1" applyBorder="1" applyAlignment="1">
      <alignment vertical="center" shrinkToFit="1"/>
    </xf>
    <xf numFmtId="176" fontId="9" fillId="0" borderId="6" xfId="2" applyNumberFormat="1" applyFont="1" applyBorder="1" applyAlignment="1" applyProtection="1">
      <alignment vertical="center" shrinkToFit="1"/>
      <protection locked="0"/>
    </xf>
    <xf numFmtId="0" fontId="7" fillId="0" borderId="7" xfId="2" applyFont="1" applyBorder="1" applyAlignment="1">
      <alignment vertical="center" shrinkToFit="1"/>
    </xf>
    <xf numFmtId="176" fontId="9" fillId="0" borderId="7" xfId="2" applyNumberFormat="1" applyFont="1" applyBorder="1" applyAlignment="1" applyProtection="1">
      <alignment vertical="center" shrinkToFit="1"/>
      <protection locked="0"/>
    </xf>
    <xf numFmtId="0" fontId="7" fillId="0" borderId="8" xfId="2" applyFont="1" applyBorder="1" applyAlignment="1">
      <alignment vertical="center"/>
    </xf>
    <xf numFmtId="0" fontId="7" fillId="0" borderId="9" xfId="2" applyFont="1" applyBorder="1" applyAlignment="1">
      <alignment vertical="center"/>
    </xf>
    <xf numFmtId="0" fontId="7" fillId="0" borderId="10" xfId="2" applyFont="1" applyBorder="1" applyAlignment="1">
      <alignment horizontal="left" vertical="top" shrinkToFit="1"/>
    </xf>
    <xf numFmtId="176" fontId="9" fillId="0" borderId="10" xfId="2" applyNumberFormat="1" applyFont="1" applyBorder="1" applyAlignment="1" applyProtection="1">
      <alignment vertical="top" shrinkToFit="1"/>
      <protection locked="0"/>
    </xf>
    <xf numFmtId="0" fontId="7" fillId="0" borderId="5" xfId="2" applyFont="1" applyBorder="1">
      <alignment horizontal="left" vertical="top"/>
    </xf>
    <xf numFmtId="0" fontId="7" fillId="0" borderId="6" xfId="2" applyFont="1" applyBorder="1" applyAlignment="1">
      <alignment horizontal="left" vertical="top" shrinkToFit="1"/>
    </xf>
    <xf numFmtId="176" fontId="9" fillId="0" borderId="6" xfId="2" applyNumberFormat="1" applyFont="1" applyBorder="1" applyAlignment="1" applyProtection="1">
      <alignment vertical="top" shrinkToFit="1"/>
      <protection locked="0"/>
    </xf>
    <xf numFmtId="0" fontId="7" fillId="0" borderId="2" xfId="2" applyFont="1" applyBorder="1" applyAlignment="1">
      <alignment vertical="center" textRotation="255" shrinkToFit="1"/>
    </xf>
    <xf numFmtId="0" fontId="7" fillId="0" borderId="3" xfId="2" applyFont="1" applyBorder="1" applyAlignment="1">
      <alignment vertical="center" textRotation="255" shrinkToFit="1"/>
    </xf>
    <xf numFmtId="0" fontId="7" fillId="0" borderId="4" xfId="2" applyFont="1" applyBorder="1" applyAlignment="1">
      <alignment vertical="center" textRotation="255" shrinkToFit="1"/>
    </xf>
  </cellXfs>
  <cellStyles count="3">
    <cellStyle name="標準" xfId="0" builtinId="0"/>
    <cellStyle name="標準 2" xfId="2" xr:uid="{89D12A07-DA83-4A5E-8C54-BC2AC8FAFBCF}"/>
    <cellStyle name="標準 3" xfId="1" xr:uid="{227FA9F1-A697-4782-BB53-E8C96EE77A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2C18D-1A41-4179-A752-F550F890F52D}">
  <sheetPr>
    <pageSetUpPr fitToPage="1"/>
  </sheetPr>
  <dimension ref="B2:G58"/>
  <sheetViews>
    <sheetView showGridLines="0" tabSelected="1" workbookViewId="0"/>
  </sheetViews>
  <sheetFormatPr defaultRowHeight="18.75" x14ac:dyDescent="0.4"/>
  <cols>
    <col min="1" max="3" width="2.875" customWidth="1"/>
    <col min="4" max="4" width="60.25" customWidth="1"/>
    <col min="5" max="7" width="20.75" customWidth="1"/>
  </cols>
  <sheetData>
    <row r="2" spans="2:7" ht="21" x14ac:dyDescent="0.4">
      <c r="B2" s="1"/>
      <c r="C2" s="1"/>
      <c r="D2" s="1"/>
      <c r="E2" s="2"/>
      <c r="F2" s="2"/>
      <c r="G2" s="3" t="s">
        <v>0</v>
      </c>
    </row>
    <row r="3" spans="2:7" ht="21" x14ac:dyDescent="0.4">
      <c r="B3" s="4" t="s">
        <v>1</v>
      </c>
      <c r="C3" s="4"/>
      <c r="D3" s="4"/>
      <c r="E3" s="4"/>
      <c r="F3" s="4"/>
      <c r="G3" s="4"/>
    </row>
    <row r="4" spans="2:7" x14ac:dyDescent="0.4">
      <c r="B4" s="5"/>
      <c r="C4" s="5"/>
      <c r="D4" s="5"/>
      <c r="E4" s="5"/>
      <c r="F4" s="5"/>
      <c r="G4" s="2"/>
    </row>
    <row r="5" spans="2:7" ht="21" x14ac:dyDescent="0.4">
      <c r="B5" s="6" t="s">
        <v>2</v>
      </c>
      <c r="C5" s="6"/>
      <c r="D5" s="6"/>
      <c r="E5" s="6"/>
      <c r="F5" s="6"/>
      <c r="G5" s="6"/>
    </row>
    <row r="6" spans="2:7" x14ac:dyDescent="0.4">
      <c r="B6" s="7"/>
      <c r="C6" s="7"/>
      <c r="D6" s="7"/>
      <c r="E6" s="7"/>
      <c r="F6" s="2"/>
      <c r="G6" s="7" t="s">
        <v>3</v>
      </c>
    </row>
    <row r="7" spans="2:7" x14ac:dyDescent="0.4">
      <c r="B7" s="8" t="s">
        <v>4</v>
      </c>
      <c r="C7" s="8"/>
      <c r="D7" s="8"/>
      <c r="E7" s="9" t="s">
        <v>5</v>
      </c>
      <c r="F7" s="9" t="s">
        <v>6</v>
      </c>
      <c r="G7" s="9" t="s">
        <v>7</v>
      </c>
    </row>
    <row r="8" spans="2:7" x14ac:dyDescent="0.4">
      <c r="B8" s="10" t="s">
        <v>8</v>
      </c>
      <c r="C8" s="10" t="s">
        <v>9</v>
      </c>
      <c r="D8" s="11" t="s">
        <v>10</v>
      </c>
      <c r="E8" s="12">
        <v>455722594</v>
      </c>
      <c r="F8" s="13">
        <v>451802336</v>
      </c>
      <c r="G8" s="12">
        <f>E8-F8</f>
        <v>3920258</v>
      </c>
    </row>
    <row r="9" spans="2:7" x14ac:dyDescent="0.4">
      <c r="B9" s="14"/>
      <c r="C9" s="14"/>
      <c r="D9" s="15" t="s">
        <v>11</v>
      </c>
      <c r="E9" s="16">
        <v>28635971</v>
      </c>
      <c r="F9" s="17">
        <v>26160192</v>
      </c>
      <c r="G9" s="16">
        <f t="shared" ref="G9:G58" si="0">E9-F9</f>
        <v>2475779</v>
      </c>
    </row>
    <row r="10" spans="2:7" x14ac:dyDescent="0.4">
      <c r="B10" s="14"/>
      <c r="C10" s="14"/>
      <c r="D10" s="15" t="s">
        <v>12</v>
      </c>
      <c r="E10" s="16">
        <v>20998405</v>
      </c>
      <c r="F10" s="17">
        <v>21000191</v>
      </c>
      <c r="G10" s="16">
        <f t="shared" si="0"/>
        <v>-1786</v>
      </c>
    </row>
    <row r="11" spans="2:7" x14ac:dyDescent="0.4">
      <c r="B11" s="14"/>
      <c r="C11" s="14"/>
      <c r="D11" s="15" t="s">
        <v>13</v>
      </c>
      <c r="E11" s="16">
        <v>100000</v>
      </c>
      <c r="F11" s="17">
        <v>556000</v>
      </c>
      <c r="G11" s="16">
        <f t="shared" si="0"/>
        <v>-456000</v>
      </c>
    </row>
    <row r="12" spans="2:7" x14ac:dyDescent="0.4">
      <c r="B12" s="14"/>
      <c r="C12" s="14"/>
      <c r="D12" s="15" t="s">
        <v>14</v>
      </c>
      <c r="E12" s="16">
        <v>0</v>
      </c>
      <c r="F12" s="18">
        <v>0</v>
      </c>
      <c r="G12" s="16">
        <f t="shared" si="0"/>
        <v>0</v>
      </c>
    </row>
    <row r="13" spans="2:7" x14ac:dyDescent="0.4">
      <c r="B13" s="14"/>
      <c r="C13" s="19"/>
      <c r="D13" s="20" t="s">
        <v>15</v>
      </c>
      <c r="E13" s="21">
        <f>+E8+E9+E10+E11+E12</f>
        <v>505456970</v>
      </c>
      <c r="F13" s="22">
        <f>+F8+F9+F10+F11+F12</f>
        <v>499518719</v>
      </c>
      <c r="G13" s="21">
        <f t="shared" si="0"/>
        <v>5938251</v>
      </c>
    </row>
    <row r="14" spans="2:7" x14ac:dyDescent="0.4">
      <c r="B14" s="14"/>
      <c r="C14" s="10" t="s">
        <v>16</v>
      </c>
      <c r="D14" s="15" t="s">
        <v>17</v>
      </c>
      <c r="E14" s="16">
        <v>288556993</v>
      </c>
      <c r="F14" s="13">
        <v>284957046</v>
      </c>
      <c r="G14" s="16">
        <f t="shared" si="0"/>
        <v>3599947</v>
      </c>
    </row>
    <row r="15" spans="2:7" x14ac:dyDescent="0.4">
      <c r="B15" s="14"/>
      <c r="C15" s="14"/>
      <c r="D15" s="15" t="s">
        <v>18</v>
      </c>
      <c r="E15" s="16">
        <v>92301186</v>
      </c>
      <c r="F15" s="17">
        <v>84973003</v>
      </c>
      <c r="G15" s="16">
        <f t="shared" si="0"/>
        <v>7328183</v>
      </c>
    </row>
    <row r="16" spans="2:7" x14ac:dyDescent="0.4">
      <c r="B16" s="14"/>
      <c r="C16" s="14"/>
      <c r="D16" s="15" t="s">
        <v>19</v>
      </c>
      <c r="E16" s="16">
        <v>52805031</v>
      </c>
      <c r="F16" s="17">
        <v>58199211</v>
      </c>
      <c r="G16" s="16">
        <f t="shared" si="0"/>
        <v>-5394180</v>
      </c>
    </row>
    <row r="17" spans="2:7" x14ac:dyDescent="0.4">
      <c r="B17" s="14"/>
      <c r="C17" s="14"/>
      <c r="D17" s="15" t="s">
        <v>20</v>
      </c>
      <c r="E17" s="16">
        <v>0</v>
      </c>
      <c r="F17" s="17">
        <v>0</v>
      </c>
      <c r="G17" s="16">
        <f t="shared" si="0"/>
        <v>0</v>
      </c>
    </row>
    <row r="18" spans="2:7" x14ac:dyDescent="0.4">
      <c r="B18" s="14"/>
      <c r="C18" s="14"/>
      <c r="D18" s="15" t="s">
        <v>21</v>
      </c>
      <c r="E18" s="16">
        <v>53155921</v>
      </c>
      <c r="F18" s="17">
        <v>53776674</v>
      </c>
      <c r="G18" s="16">
        <f t="shared" si="0"/>
        <v>-620753</v>
      </c>
    </row>
    <row r="19" spans="2:7" x14ac:dyDescent="0.4">
      <c r="B19" s="14"/>
      <c r="C19" s="14"/>
      <c r="D19" s="15" t="s">
        <v>22</v>
      </c>
      <c r="E19" s="16">
        <v>-26435670</v>
      </c>
      <c r="F19" s="17">
        <v>-26770256</v>
      </c>
      <c r="G19" s="16">
        <f t="shared" si="0"/>
        <v>334586</v>
      </c>
    </row>
    <row r="20" spans="2:7" x14ac:dyDescent="0.4">
      <c r="B20" s="14"/>
      <c r="C20" s="14"/>
      <c r="D20" s="15" t="s">
        <v>23</v>
      </c>
      <c r="E20" s="16">
        <v>0</v>
      </c>
      <c r="F20" s="17">
        <v>0</v>
      </c>
      <c r="G20" s="16">
        <f t="shared" si="0"/>
        <v>0</v>
      </c>
    </row>
    <row r="21" spans="2:7" x14ac:dyDescent="0.4">
      <c r="B21" s="14"/>
      <c r="C21" s="14"/>
      <c r="D21" s="15" t="s">
        <v>24</v>
      </c>
      <c r="E21" s="16">
        <v>0</v>
      </c>
      <c r="F21" s="17">
        <v>0</v>
      </c>
      <c r="G21" s="16">
        <f t="shared" si="0"/>
        <v>0</v>
      </c>
    </row>
    <row r="22" spans="2:7" x14ac:dyDescent="0.4">
      <c r="B22" s="14"/>
      <c r="C22" s="14"/>
      <c r="D22" s="15" t="s">
        <v>25</v>
      </c>
      <c r="E22" s="16">
        <v>0</v>
      </c>
      <c r="F22" s="18">
        <v>0</v>
      </c>
      <c r="G22" s="16">
        <f t="shared" si="0"/>
        <v>0</v>
      </c>
    </row>
    <row r="23" spans="2:7" x14ac:dyDescent="0.4">
      <c r="B23" s="14"/>
      <c r="C23" s="19"/>
      <c r="D23" s="20" t="s">
        <v>26</v>
      </c>
      <c r="E23" s="21">
        <f>+E14+E15+E16+E17+E18+E19+E20+E21+E22</f>
        <v>460383461</v>
      </c>
      <c r="F23" s="22">
        <f>+F14+F15+F16+F17+F18+F19+F20+F21+F22</f>
        <v>455135678</v>
      </c>
      <c r="G23" s="21">
        <f t="shared" si="0"/>
        <v>5247783</v>
      </c>
    </row>
    <row r="24" spans="2:7" x14ac:dyDescent="0.4">
      <c r="B24" s="19"/>
      <c r="C24" s="23" t="s">
        <v>27</v>
      </c>
      <c r="D24" s="24"/>
      <c r="E24" s="25">
        <f xml:space="preserve"> +E13 - E23</f>
        <v>45073509</v>
      </c>
      <c r="F24" s="22">
        <f xml:space="preserve"> +F13 - F23</f>
        <v>44383041</v>
      </c>
      <c r="G24" s="25">
        <f t="shared" si="0"/>
        <v>690468</v>
      </c>
    </row>
    <row r="25" spans="2:7" x14ac:dyDescent="0.4">
      <c r="B25" s="10" t="s">
        <v>28</v>
      </c>
      <c r="C25" s="10" t="s">
        <v>9</v>
      </c>
      <c r="D25" s="15" t="s">
        <v>29</v>
      </c>
      <c r="E25" s="16">
        <v>0</v>
      </c>
      <c r="F25" s="13">
        <v>0</v>
      </c>
      <c r="G25" s="16">
        <f t="shared" si="0"/>
        <v>0</v>
      </c>
    </row>
    <row r="26" spans="2:7" x14ac:dyDescent="0.4">
      <c r="B26" s="14"/>
      <c r="C26" s="14"/>
      <c r="D26" s="15" t="s">
        <v>30</v>
      </c>
      <c r="E26" s="16">
        <v>88094</v>
      </c>
      <c r="F26" s="17">
        <v>95065</v>
      </c>
      <c r="G26" s="16">
        <f t="shared" si="0"/>
        <v>-6971</v>
      </c>
    </row>
    <row r="27" spans="2:7" x14ac:dyDescent="0.4">
      <c r="B27" s="14"/>
      <c r="C27" s="14"/>
      <c r="D27" s="15" t="s">
        <v>31</v>
      </c>
      <c r="E27" s="16">
        <v>7257052</v>
      </c>
      <c r="F27" s="18">
        <v>5225403</v>
      </c>
      <c r="G27" s="16">
        <f t="shared" si="0"/>
        <v>2031649</v>
      </c>
    </row>
    <row r="28" spans="2:7" x14ac:dyDescent="0.4">
      <c r="B28" s="14"/>
      <c r="C28" s="19"/>
      <c r="D28" s="20" t="s">
        <v>32</v>
      </c>
      <c r="E28" s="21">
        <f>+E25+E26+E27</f>
        <v>7345146</v>
      </c>
      <c r="F28" s="22">
        <f>+F25+F26+F27</f>
        <v>5320468</v>
      </c>
      <c r="G28" s="21">
        <f t="shared" si="0"/>
        <v>2024678</v>
      </c>
    </row>
    <row r="29" spans="2:7" x14ac:dyDescent="0.4">
      <c r="B29" s="14"/>
      <c r="C29" s="10" t="s">
        <v>16</v>
      </c>
      <c r="D29" s="15" t="s">
        <v>33</v>
      </c>
      <c r="E29" s="16">
        <v>2722030</v>
      </c>
      <c r="F29" s="13">
        <v>3120911</v>
      </c>
      <c r="G29" s="16">
        <f t="shared" si="0"/>
        <v>-398881</v>
      </c>
    </row>
    <row r="30" spans="2:7" x14ac:dyDescent="0.4">
      <c r="B30" s="14"/>
      <c r="C30" s="14"/>
      <c r="D30" s="15" t="s">
        <v>34</v>
      </c>
      <c r="E30" s="16">
        <v>2051775</v>
      </c>
      <c r="F30" s="18">
        <v>2073821</v>
      </c>
      <c r="G30" s="16">
        <f t="shared" si="0"/>
        <v>-22046</v>
      </c>
    </row>
    <row r="31" spans="2:7" x14ac:dyDescent="0.4">
      <c r="B31" s="14"/>
      <c r="C31" s="19"/>
      <c r="D31" s="20" t="s">
        <v>35</v>
      </c>
      <c r="E31" s="21">
        <f>+E29+E30</f>
        <v>4773805</v>
      </c>
      <c r="F31" s="22">
        <f>+F29+F30</f>
        <v>5194732</v>
      </c>
      <c r="G31" s="21">
        <f t="shared" si="0"/>
        <v>-420927</v>
      </c>
    </row>
    <row r="32" spans="2:7" x14ac:dyDescent="0.4">
      <c r="B32" s="19"/>
      <c r="C32" s="23" t="s">
        <v>36</v>
      </c>
      <c r="D32" s="26"/>
      <c r="E32" s="27">
        <f xml:space="preserve"> +E28 - E31</f>
        <v>2571341</v>
      </c>
      <c r="F32" s="22">
        <f xml:space="preserve"> +F28 - F31</f>
        <v>125736</v>
      </c>
      <c r="G32" s="27">
        <f t="shared" si="0"/>
        <v>2445605</v>
      </c>
    </row>
    <row r="33" spans="2:7" x14ac:dyDescent="0.4">
      <c r="B33" s="23" t="s">
        <v>37</v>
      </c>
      <c r="C33" s="28"/>
      <c r="D33" s="24"/>
      <c r="E33" s="25">
        <f xml:space="preserve"> +E24 +E32</f>
        <v>47644850</v>
      </c>
      <c r="F33" s="22">
        <f xml:space="preserve"> +F24 +F32</f>
        <v>44508777</v>
      </c>
      <c r="G33" s="25">
        <f t="shared" si="0"/>
        <v>3136073</v>
      </c>
    </row>
    <row r="34" spans="2:7" x14ac:dyDescent="0.4">
      <c r="B34" s="10" t="s">
        <v>38</v>
      </c>
      <c r="C34" s="10" t="s">
        <v>9</v>
      </c>
      <c r="D34" s="15" t="s">
        <v>39</v>
      </c>
      <c r="E34" s="16">
        <v>7432600</v>
      </c>
      <c r="F34" s="13">
        <v>0</v>
      </c>
      <c r="G34" s="16">
        <f t="shared" si="0"/>
        <v>7432600</v>
      </c>
    </row>
    <row r="35" spans="2:7" x14ac:dyDescent="0.4">
      <c r="B35" s="14"/>
      <c r="C35" s="14"/>
      <c r="D35" s="15" t="s">
        <v>40</v>
      </c>
      <c r="E35" s="16">
        <v>0</v>
      </c>
      <c r="F35" s="17">
        <v>0</v>
      </c>
      <c r="G35" s="16">
        <f t="shared" si="0"/>
        <v>0</v>
      </c>
    </row>
    <row r="36" spans="2:7" x14ac:dyDescent="0.4">
      <c r="B36" s="14"/>
      <c r="C36" s="14"/>
      <c r="D36" s="15" t="s">
        <v>41</v>
      </c>
      <c r="E36" s="16">
        <v>0</v>
      </c>
      <c r="F36" s="17">
        <v>0</v>
      </c>
      <c r="G36" s="16">
        <f t="shared" si="0"/>
        <v>0</v>
      </c>
    </row>
    <row r="37" spans="2:7" x14ac:dyDescent="0.4">
      <c r="B37" s="14"/>
      <c r="C37" s="14"/>
      <c r="D37" s="15" t="s">
        <v>42</v>
      </c>
      <c r="E37" s="16">
        <v>0</v>
      </c>
      <c r="F37" s="17">
        <v>0</v>
      </c>
      <c r="G37" s="16">
        <f t="shared" si="0"/>
        <v>0</v>
      </c>
    </row>
    <row r="38" spans="2:7" x14ac:dyDescent="0.4">
      <c r="B38" s="14"/>
      <c r="C38" s="14"/>
      <c r="D38" s="15" t="s">
        <v>43</v>
      </c>
      <c r="E38" s="16">
        <v>798927</v>
      </c>
      <c r="F38" s="17">
        <v>0</v>
      </c>
      <c r="G38" s="16">
        <f t="shared" si="0"/>
        <v>798927</v>
      </c>
    </row>
    <row r="39" spans="2:7" x14ac:dyDescent="0.4">
      <c r="B39" s="14"/>
      <c r="C39" s="14"/>
      <c r="D39" s="15" t="s">
        <v>44</v>
      </c>
      <c r="E39" s="16">
        <v>0</v>
      </c>
      <c r="F39" s="17">
        <v>0</v>
      </c>
      <c r="G39" s="16">
        <f t="shared" si="0"/>
        <v>0</v>
      </c>
    </row>
    <row r="40" spans="2:7" x14ac:dyDescent="0.4">
      <c r="B40" s="14"/>
      <c r="C40" s="14"/>
      <c r="D40" s="15" t="s">
        <v>45</v>
      </c>
      <c r="E40" s="16">
        <v>0</v>
      </c>
      <c r="F40" s="18">
        <v>0</v>
      </c>
      <c r="G40" s="16">
        <f t="shared" si="0"/>
        <v>0</v>
      </c>
    </row>
    <row r="41" spans="2:7" x14ac:dyDescent="0.4">
      <c r="B41" s="14"/>
      <c r="C41" s="19"/>
      <c r="D41" s="20" t="s">
        <v>46</v>
      </c>
      <c r="E41" s="21">
        <f>+E34+E35+E36+E37+E38+E39+E40</f>
        <v>8231527</v>
      </c>
      <c r="F41" s="22">
        <f>+F34+F35+F36+F37+F38+F39+F40</f>
        <v>0</v>
      </c>
      <c r="G41" s="21">
        <f t="shared" si="0"/>
        <v>8231527</v>
      </c>
    </row>
    <row r="42" spans="2:7" x14ac:dyDescent="0.4">
      <c r="B42" s="14"/>
      <c r="C42" s="10" t="s">
        <v>16</v>
      </c>
      <c r="D42" s="15" t="s">
        <v>47</v>
      </c>
      <c r="E42" s="16">
        <v>0</v>
      </c>
      <c r="F42" s="13">
        <v>0</v>
      </c>
      <c r="G42" s="16">
        <f t="shared" si="0"/>
        <v>0</v>
      </c>
    </row>
    <row r="43" spans="2:7" x14ac:dyDescent="0.4">
      <c r="B43" s="14"/>
      <c r="C43" s="14"/>
      <c r="D43" s="15" t="s">
        <v>48</v>
      </c>
      <c r="E43" s="16">
        <v>0</v>
      </c>
      <c r="F43" s="17">
        <v>0</v>
      </c>
      <c r="G43" s="16">
        <f t="shared" si="0"/>
        <v>0</v>
      </c>
    </row>
    <row r="44" spans="2:7" x14ac:dyDescent="0.4">
      <c r="B44" s="14"/>
      <c r="C44" s="14"/>
      <c r="D44" s="15" t="s">
        <v>49</v>
      </c>
      <c r="E44" s="16">
        <v>1</v>
      </c>
      <c r="F44" s="17">
        <v>0</v>
      </c>
      <c r="G44" s="16">
        <f t="shared" si="0"/>
        <v>1</v>
      </c>
    </row>
    <row r="45" spans="2:7" x14ac:dyDescent="0.4">
      <c r="B45" s="14"/>
      <c r="C45" s="14"/>
      <c r="D45" s="15" t="s">
        <v>50</v>
      </c>
      <c r="E45" s="16">
        <v>0</v>
      </c>
      <c r="F45" s="17">
        <v>0</v>
      </c>
      <c r="G45" s="16">
        <f t="shared" si="0"/>
        <v>0</v>
      </c>
    </row>
    <row r="46" spans="2:7" x14ac:dyDescent="0.4">
      <c r="B46" s="14"/>
      <c r="C46" s="14"/>
      <c r="D46" s="15" t="s">
        <v>51</v>
      </c>
      <c r="E46" s="16">
        <v>7432600</v>
      </c>
      <c r="F46" s="17">
        <v>0</v>
      </c>
      <c r="G46" s="16">
        <f t="shared" si="0"/>
        <v>7432600</v>
      </c>
    </row>
    <row r="47" spans="2:7" x14ac:dyDescent="0.4">
      <c r="B47" s="14"/>
      <c r="C47" s="14"/>
      <c r="D47" s="15" t="s">
        <v>52</v>
      </c>
      <c r="E47" s="16">
        <v>0</v>
      </c>
      <c r="F47" s="17">
        <v>0</v>
      </c>
      <c r="G47" s="16">
        <f t="shared" si="0"/>
        <v>0</v>
      </c>
    </row>
    <row r="48" spans="2:7" x14ac:dyDescent="0.4">
      <c r="B48" s="14"/>
      <c r="C48" s="14"/>
      <c r="D48" s="15" t="s">
        <v>53</v>
      </c>
      <c r="E48" s="16">
        <v>0</v>
      </c>
      <c r="F48" s="17">
        <v>0</v>
      </c>
      <c r="G48" s="16">
        <f t="shared" si="0"/>
        <v>0</v>
      </c>
    </row>
    <row r="49" spans="2:7" x14ac:dyDescent="0.4">
      <c r="B49" s="14"/>
      <c r="C49" s="14"/>
      <c r="D49" s="15" t="s">
        <v>54</v>
      </c>
      <c r="E49" s="16">
        <v>0</v>
      </c>
      <c r="F49" s="18">
        <v>0</v>
      </c>
      <c r="G49" s="16">
        <f t="shared" si="0"/>
        <v>0</v>
      </c>
    </row>
    <row r="50" spans="2:7" x14ac:dyDescent="0.4">
      <c r="B50" s="14"/>
      <c r="C50" s="19"/>
      <c r="D50" s="20" t="s">
        <v>55</v>
      </c>
      <c r="E50" s="21">
        <f>+E42+E43+E44+E45+E46+E47+E48+E49</f>
        <v>7432601</v>
      </c>
      <c r="F50" s="22">
        <f>+F42+F43+F44+F45+F46+F47+F48+F49</f>
        <v>0</v>
      </c>
      <c r="G50" s="21">
        <f t="shared" si="0"/>
        <v>7432601</v>
      </c>
    </row>
    <row r="51" spans="2:7" x14ac:dyDescent="0.4">
      <c r="B51" s="19"/>
      <c r="C51" s="29" t="s">
        <v>56</v>
      </c>
      <c r="D51" s="30"/>
      <c r="E51" s="31">
        <f xml:space="preserve"> +E41 - E50</f>
        <v>798926</v>
      </c>
      <c r="F51" s="22">
        <f xml:space="preserve"> +F41 - F50</f>
        <v>0</v>
      </c>
      <c r="G51" s="31">
        <f t="shared" si="0"/>
        <v>798926</v>
      </c>
    </row>
    <row r="52" spans="2:7" x14ac:dyDescent="0.4">
      <c r="B52" s="23" t="s">
        <v>57</v>
      </c>
      <c r="C52" s="32"/>
      <c r="D52" s="33"/>
      <c r="E52" s="34">
        <f xml:space="preserve"> +E33 +E51</f>
        <v>48443776</v>
      </c>
      <c r="F52" s="22">
        <f xml:space="preserve"> +F33 +F51</f>
        <v>44508777</v>
      </c>
      <c r="G52" s="34">
        <f t="shared" si="0"/>
        <v>3934999</v>
      </c>
    </row>
    <row r="53" spans="2:7" x14ac:dyDescent="0.4">
      <c r="B53" s="35" t="s">
        <v>58</v>
      </c>
      <c r="C53" s="32" t="s">
        <v>59</v>
      </c>
      <c r="D53" s="33"/>
      <c r="E53" s="34">
        <v>780529553</v>
      </c>
      <c r="F53" s="22">
        <v>736020776</v>
      </c>
      <c r="G53" s="34">
        <f t="shared" si="0"/>
        <v>44508777</v>
      </c>
    </row>
    <row r="54" spans="2:7" x14ac:dyDescent="0.4">
      <c r="B54" s="36"/>
      <c r="C54" s="32" t="s">
        <v>60</v>
      </c>
      <c r="D54" s="33"/>
      <c r="E54" s="34">
        <f xml:space="preserve"> +E52 +E53</f>
        <v>828973329</v>
      </c>
      <c r="F54" s="22">
        <f xml:space="preserve"> +F52 +F53</f>
        <v>780529553</v>
      </c>
      <c r="G54" s="34">
        <f t="shared" si="0"/>
        <v>48443776</v>
      </c>
    </row>
    <row r="55" spans="2:7" x14ac:dyDescent="0.4">
      <c r="B55" s="36"/>
      <c r="C55" s="32" t="s">
        <v>61</v>
      </c>
      <c r="D55" s="33"/>
      <c r="E55" s="34">
        <v>0</v>
      </c>
      <c r="F55" s="22">
        <v>0</v>
      </c>
      <c r="G55" s="34">
        <f t="shared" si="0"/>
        <v>0</v>
      </c>
    </row>
    <row r="56" spans="2:7" x14ac:dyDescent="0.4">
      <c r="B56" s="36"/>
      <c r="C56" s="32" t="s">
        <v>62</v>
      </c>
      <c r="D56" s="33"/>
      <c r="E56" s="34">
        <v>0</v>
      </c>
      <c r="F56" s="22">
        <v>0</v>
      </c>
      <c r="G56" s="34">
        <f t="shared" si="0"/>
        <v>0</v>
      </c>
    </row>
    <row r="57" spans="2:7" x14ac:dyDescent="0.4">
      <c r="B57" s="36"/>
      <c r="C57" s="32" t="s">
        <v>63</v>
      </c>
      <c r="D57" s="33"/>
      <c r="E57" s="34">
        <v>0</v>
      </c>
      <c r="F57" s="22">
        <v>0</v>
      </c>
      <c r="G57" s="34">
        <f t="shared" si="0"/>
        <v>0</v>
      </c>
    </row>
    <row r="58" spans="2:7" x14ac:dyDescent="0.4">
      <c r="B58" s="37"/>
      <c r="C58" s="32" t="s">
        <v>64</v>
      </c>
      <c r="D58" s="33"/>
      <c r="E58" s="34">
        <f xml:space="preserve"> +E54 +E55 +E56 - E57</f>
        <v>828973329</v>
      </c>
      <c r="F58" s="22">
        <f xml:space="preserve"> +F54 +F55 +F56 - F57</f>
        <v>780529553</v>
      </c>
      <c r="G58" s="34">
        <f t="shared" si="0"/>
        <v>48443776</v>
      </c>
    </row>
  </sheetData>
  <mergeCells count="13">
    <mergeCell ref="B53:B58"/>
    <mergeCell ref="B25:B32"/>
    <mergeCell ref="C25:C28"/>
    <mergeCell ref="C29:C31"/>
    <mergeCell ref="B34:B51"/>
    <mergeCell ref="C34:C41"/>
    <mergeCell ref="C42:C50"/>
    <mergeCell ref="B3:G3"/>
    <mergeCell ref="B5:G5"/>
    <mergeCell ref="B7:D7"/>
    <mergeCell ref="B8:B24"/>
    <mergeCell ref="C8:C13"/>
    <mergeCell ref="C14:C23"/>
  </mergeCells>
  <phoneticPr fontId="1"/>
  <pageMargins left="0.7" right="0.7" top="0.75" bottom="0.75" header="0.3" footer="0.3"/>
  <pageSetup paperSize="9" fitToHeight="0" orientation="portrait" r:id="rId1"/>
  <headerFooter>
    <oddHeader>&amp;L敬信福祉会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第二号第一様式</vt:lpstr>
      <vt:lpstr>第二号第一様式!Print_Titles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AINOSATO</dc:creator>
  <cp:lastModifiedBy>AINOSATO</cp:lastModifiedBy>
  <dcterms:created xsi:type="dcterms:W3CDTF">2021-05-21T23:39:27Z</dcterms:created>
  <dcterms:modified xsi:type="dcterms:W3CDTF">2021-05-21T23:39:27Z</dcterms:modified>
</cp:coreProperties>
</file>