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OSATO\Desktop\"/>
    </mc:Choice>
  </mc:AlternateContent>
  <xr:revisionPtr revIDLastSave="0" documentId="8_{BDC6351C-2719-4789-B225-C736483EAC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資金収支予算書" sheetId="1" r:id="rId1"/>
    <sheet name="資金収支予算内訳表" sheetId="3" r:id="rId2"/>
  </sheets>
  <definedNames>
    <definedName name="_xlnm.Print_Area" localSheetId="1">資金収支予算内訳表!$A$1:$S$118</definedName>
    <definedName name="_xlnm.Print_Titles" localSheetId="0">資金収支予算書!$1:$8</definedName>
    <definedName name="_xlnm.Print_Titles" localSheetId="1">資金収支予算内訳表!$7:$9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0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10" i="3"/>
  <c r="E26" i="3"/>
  <c r="F26" i="3"/>
  <c r="G26" i="3"/>
  <c r="H26" i="3"/>
  <c r="I26" i="3"/>
  <c r="J26" i="3"/>
  <c r="K26" i="3"/>
  <c r="L26" i="3"/>
  <c r="M26" i="3"/>
  <c r="N26" i="3"/>
  <c r="P26" i="3"/>
  <c r="P10" i="3" s="1"/>
  <c r="R26" i="3"/>
  <c r="D26" i="3"/>
  <c r="E117" i="3"/>
  <c r="F117" i="3"/>
  <c r="G117" i="3"/>
  <c r="H117" i="3"/>
  <c r="I117" i="3"/>
  <c r="J117" i="3"/>
  <c r="K117" i="3"/>
  <c r="L117" i="3"/>
  <c r="M117" i="3"/>
  <c r="N117" i="3"/>
  <c r="P117" i="3"/>
  <c r="R117" i="3"/>
  <c r="D117" i="3"/>
  <c r="E116" i="3"/>
  <c r="F116" i="3"/>
  <c r="G116" i="3"/>
  <c r="H116" i="3"/>
  <c r="I116" i="3"/>
  <c r="J116" i="3"/>
  <c r="K116" i="3"/>
  <c r="L116" i="3"/>
  <c r="M116" i="3"/>
  <c r="N116" i="3"/>
  <c r="P116" i="3"/>
  <c r="R116" i="3"/>
  <c r="D116" i="3"/>
  <c r="E107" i="3"/>
  <c r="F107" i="3"/>
  <c r="G107" i="3"/>
  <c r="H107" i="3"/>
  <c r="I107" i="3"/>
  <c r="J107" i="3"/>
  <c r="K107" i="3"/>
  <c r="L107" i="3"/>
  <c r="M107" i="3"/>
  <c r="N107" i="3"/>
  <c r="P107" i="3"/>
  <c r="R107" i="3"/>
  <c r="D107" i="3"/>
  <c r="E113" i="3"/>
  <c r="F113" i="3"/>
  <c r="G113" i="3"/>
  <c r="H113" i="3"/>
  <c r="I113" i="3"/>
  <c r="J113" i="3"/>
  <c r="K113" i="3"/>
  <c r="L113" i="3"/>
  <c r="M113" i="3"/>
  <c r="N113" i="3"/>
  <c r="P113" i="3"/>
  <c r="R113" i="3"/>
  <c r="D113" i="3"/>
  <c r="E111" i="3"/>
  <c r="F111" i="3"/>
  <c r="G111" i="3"/>
  <c r="H111" i="3"/>
  <c r="I111" i="3"/>
  <c r="J111" i="3"/>
  <c r="K111" i="3"/>
  <c r="L111" i="3"/>
  <c r="M111" i="3"/>
  <c r="N111" i="3"/>
  <c r="P111" i="3"/>
  <c r="R111" i="3"/>
  <c r="D111" i="3"/>
  <c r="E110" i="3"/>
  <c r="F110" i="3"/>
  <c r="G110" i="3"/>
  <c r="H110" i="3"/>
  <c r="I110" i="3"/>
  <c r="J110" i="3"/>
  <c r="K110" i="3"/>
  <c r="L110" i="3"/>
  <c r="M110" i="3"/>
  <c r="N110" i="3"/>
  <c r="P110" i="3"/>
  <c r="R110" i="3"/>
  <c r="D110" i="3"/>
  <c r="E108" i="3"/>
  <c r="F108" i="3"/>
  <c r="G108" i="3"/>
  <c r="H108" i="3"/>
  <c r="I108" i="3"/>
  <c r="J108" i="3"/>
  <c r="K108" i="3"/>
  <c r="L108" i="3"/>
  <c r="M108" i="3"/>
  <c r="N108" i="3"/>
  <c r="P108" i="3"/>
  <c r="R108" i="3"/>
  <c r="D108" i="3"/>
  <c r="E106" i="3"/>
  <c r="F106" i="3"/>
  <c r="G106" i="3"/>
  <c r="H106" i="3"/>
  <c r="I106" i="3"/>
  <c r="J106" i="3"/>
  <c r="K106" i="3"/>
  <c r="L106" i="3"/>
  <c r="M106" i="3"/>
  <c r="N106" i="3"/>
  <c r="P106" i="3"/>
  <c r="R106" i="3"/>
  <c r="D106" i="3"/>
  <c r="E102" i="3"/>
  <c r="F102" i="3"/>
  <c r="G102" i="3"/>
  <c r="H102" i="3"/>
  <c r="I102" i="3"/>
  <c r="J102" i="3"/>
  <c r="K102" i="3"/>
  <c r="L102" i="3"/>
  <c r="M102" i="3"/>
  <c r="N102" i="3"/>
  <c r="P102" i="3"/>
  <c r="R102" i="3"/>
  <c r="D102" i="3"/>
  <c r="E98" i="3"/>
  <c r="F98" i="3"/>
  <c r="G98" i="3"/>
  <c r="H98" i="3"/>
  <c r="I98" i="3"/>
  <c r="J98" i="3"/>
  <c r="K98" i="3"/>
  <c r="L98" i="3"/>
  <c r="M98" i="3"/>
  <c r="N98" i="3"/>
  <c r="P98" i="3"/>
  <c r="R98" i="3"/>
  <c r="D98" i="3"/>
  <c r="E96" i="3"/>
  <c r="F96" i="3"/>
  <c r="G96" i="3"/>
  <c r="H96" i="3"/>
  <c r="I96" i="3"/>
  <c r="J96" i="3"/>
  <c r="K96" i="3"/>
  <c r="L96" i="3"/>
  <c r="M96" i="3"/>
  <c r="N96" i="3"/>
  <c r="P96" i="3"/>
  <c r="R96" i="3"/>
  <c r="D96" i="3"/>
  <c r="E81" i="3"/>
  <c r="F81" i="3"/>
  <c r="G81" i="3"/>
  <c r="H81" i="3"/>
  <c r="I81" i="3"/>
  <c r="J81" i="3"/>
  <c r="K81" i="3"/>
  <c r="L81" i="3"/>
  <c r="M81" i="3"/>
  <c r="N81" i="3"/>
  <c r="P81" i="3"/>
  <c r="R81" i="3"/>
  <c r="D81" i="3"/>
  <c r="E66" i="3"/>
  <c r="F66" i="3"/>
  <c r="G66" i="3"/>
  <c r="H66" i="3"/>
  <c r="I66" i="3"/>
  <c r="J66" i="3"/>
  <c r="K66" i="3"/>
  <c r="L66" i="3"/>
  <c r="M66" i="3"/>
  <c r="N66" i="3"/>
  <c r="P66" i="3"/>
  <c r="R66" i="3"/>
  <c r="D66" i="3"/>
  <c r="E59" i="3"/>
  <c r="F59" i="3"/>
  <c r="G59" i="3"/>
  <c r="H59" i="3"/>
  <c r="I59" i="3"/>
  <c r="J59" i="3"/>
  <c r="K59" i="3"/>
  <c r="L59" i="3"/>
  <c r="M59" i="3"/>
  <c r="N59" i="3"/>
  <c r="P59" i="3"/>
  <c r="R59" i="3"/>
  <c r="D59" i="3"/>
  <c r="E51" i="3"/>
  <c r="F51" i="3"/>
  <c r="G51" i="3"/>
  <c r="H51" i="3"/>
  <c r="H47" i="3" s="1"/>
  <c r="I51" i="3"/>
  <c r="J51" i="3"/>
  <c r="K51" i="3"/>
  <c r="L51" i="3"/>
  <c r="L47" i="3" s="1"/>
  <c r="M51" i="3"/>
  <c r="N51" i="3"/>
  <c r="P51" i="3"/>
  <c r="P47" i="3" s="1"/>
  <c r="R51" i="3"/>
  <c r="D51" i="3"/>
  <c r="E44" i="3"/>
  <c r="F44" i="3"/>
  <c r="G44" i="3"/>
  <c r="G43" i="3" s="1"/>
  <c r="H44" i="3"/>
  <c r="H43" i="3" s="1"/>
  <c r="I44" i="3"/>
  <c r="J44" i="3"/>
  <c r="K44" i="3"/>
  <c r="K43" i="3" s="1"/>
  <c r="L44" i="3"/>
  <c r="L43" i="3" s="1"/>
  <c r="M44" i="3"/>
  <c r="N44" i="3"/>
  <c r="P44" i="3"/>
  <c r="P43" i="3" s="1"/>
  <c r="R44" i="3"/>
  <c r="D44" i="3"/>
  <c r="E40" i="3"/>
  <c r="F40" i="3"/>
  <c r="G40" i="3"/>
  <c r="H40" i="3"/>
  <c r="I40" i="3"/>
  <c r="J40" i="3"/>
  <c r="K40" i="3"/>
  <c r="L40" i="3"/>
  <c r="M40" i="3"/>
  <c r="N40" i="3"/>
  <c r="P40" i="3"/>
  <c r="R40" i="3"/>
  <c r="D40" i="3"/>
  <c r="F31" i="3"/>
  <c r="G31" i="3"/>
  <c r="H31" i="3"/>
  <c r="I31" i="3"/>
  <c r="J31" i="3"/>
  <c r="K31" i="3"/>
  <c r="L31" i="3"/>
  <c r="M31" i="3"/>
  <c r="N31" i="3"/>
  <c r="P31" i="3"/>
  <c r="R31" i="3"/>
  <c r="D31" i="3"/>
  <c r="E31" i="3"/>
  <c r="D28" i="3"/>
  <c r="E28" i="3"/>
  <c r="G28" i="3"/>
  <c r="H28" i="3"/>
  <c r="I28" i="3"/>
  <c r="J28" i="3"/>
  <c r="K28" i="3"/>
  <c r="L28" i="3"/>
  <c r="M28" i="3"/>
  <c r="N28" i="3"/>
  <c r="P28" i="3"/>
  <c r="R28" i="3"/>
  <c r="F28" i="3"/>
  <c r="M24" i="3"/>
  <c r="N24" i="3"/>
  <c r="P24" i="3"/>
  <c r="R24" i="3"/>
  <c r="M22" i="3"/>
  <c r="N22" i="3"/>
  <c r="P22" i="3"/>
  <c r="R22" i="3"/>
  <c r="D24" i="3"/>
  <c r="E24" i="3"/>
  <c r="F24" i="3"/>
  <c r="G24" i="3"/>
  <c r="H24" i="3"/>
  <c r="I24" i="3"/>
  <c r="J24" i="3"/>
  <c r="K24" i="3"/>
  <c r="D22" i="3"/>
  <c r="E22" i="3"/>
  <c r="F22" i="3"/>
  <c r="F21" i="3" s="1"/>
  <c r="G22" i="3"/>
  <c r="G21" i="3" s="1"/>
  <c r="H22" i="3"/>
  <c r="I22" i="3"/>
  <c r="J22" i="3"/>
  <c r="J21" i="3" s="1"/>
  <c r="K22" i="3"/>
  <c r="K21" i="3" s="1"/>
  <c r="M21" i="3"/>
  <c r="M10" i="3" s="1"/>
  <c r="N21" i="3"/>
  <c r="R21" i="3"/>
  <c r="D21" i="3"/>
  <c r="E21" i="3"/>
  <c r="E10" i="3" s="1"/>
  <c r="H21" i="3"/>
  <c r="I21" i="3"/>
  <c r="L21" i="3"/>
  <c r="L24" i="3"/>
  <c r="L22" i="3"/>
  <c r="G15" i="3"/>
  <c r="H15" i="3"/>
  <c r="I15" i="3"/>
  <c r="J15" i="3"/>
  <c r="K15" i="3"/>
  <c r="L15" i="3"/>
  <c r="M15" i="3"/>
  <c r="N15" i="3"/>
  <c r="P15" i="3"/>
  <c r="R15" i="3"/>
  <c r="D15" i="3"/>
  <c r="E15" i="3"/>
  <c r="F15" i="3"/>
  <c r="G18" i="3"/>
  <c r="H18" i="3"/>
  <c r="I18" i="3"/>
  <c r="J18" i="3"/>
  <c r="K18" i="3"/>
  <c r="L18" i="3"/>
  <c r="M18" i="3"/>
  <c r="N18" i="3"/>
  <c r="P18" i="3"/>
  <c r="R18" i="3"/>
  <c r="D18" i="3"/>
  <c r="E18" i="3"/>
  <c r="F18" i="3"/>
  <c r="G16" i="3"/>
  <c r="H16" i="3"/>
  <c r="I16" i="3"/>
  <c r="J16" i="3"/>
  <c r="K16" i="3"/>
  <c r="L16" i="3"/>
  <c r="M16" i="3"/>
  <c r="N16" i="3"/>
  <c r="P16" i="3"/>
  <c r="R16" i="3"/>
  <c r="D16" i="3"/>
  <c r="E16" i="3"/>
  <c r="F16" i="3"/>
  <c r="E11" i="3"/>
  <c r="F11" i="3"/>
  <c r="G11" i="3"/>
  <c r="H11" i="3"/>
  <c r="I11" i="3"/>
  <c r="J11" i="3"/>
  <c r="K11" i="3"/>
  <c r="L11" i="3"/>
  <c r="M11" i="3"/>
  <c r="N11" i="3"/>
  <c r="P11" i="3"/>
  <c r="R11" i="3"/>
  <c r="D11" i="3"/>
  <c r="E55" i="3"/>
  <c r="F55" i="3"/>
  <c r="G55" i="3"/>
  <c r="H55" i="3"/>
  <c r="I55" i="3"/>
  <c r="J55" i="3"/>
  <c r="K55" i="3"/>
  <c r="L55" i="3"/>
  <c r="M55" i="3"/>
  <c r="N55" i="3"/>
  <c r="P55" i="3"/>
  <c r="R55" i="3"/>
  <c r="D55" i="3"/>
  <c r="E47" i="3"/>
  <c r="F47" i="3"/>
  <c r="G47" i="3"/>
  <c r="I47" i="3"/>
  <c r="J47" i="3"/>
  <c r="K47" i="3"/>
  <c r="M47" i="3"/>
  <c r="N47" i="3"/>
  <c r="R47" i="3"/>
  <c r="D47" i="3"/>
  <c r="E43" i="3"/>
  <c r="F43" i="3"/>
  <c r="I43" i="3"/>
  <c r="J43" i="3"/>
  <c r="M43" i="3"/>
  <c r="N43" i="3"/>
  <c r="R43" i="3"/>
  <c r="D43" i="3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9" i="1"/>
  <c r="E53" i="1"/>
  <c r="E45" i="1"/>
  <c r="E40" i="1"/>
  <c r="E9" i="1" s="1"/>
  <c r="E30" i="1"/>
  <c r="E27" i="1"/>
  <c r="E25" i="1"/>
  <c r="E20" i="1"/>
  <c r="E14" i="1"/>
  <c r="D14" i="1"/>
  <c r="E10" i="1"/>
  <c r="D53" i="1"/>
  <c r="D45" i="1"/>
  <c r="D40" i="1"/>
  <c r="D30" i="1"/>
  <c r="D27" i="1"/>
  <c r="D25" i="1"/>
  <c r="D20" i="1"/>
  <c r="D23" i="1"/>
  <c r="D21" i="1"/>
  <c r="D17" i="1"/>
  <c r="D15" i="1"/>
  <c r="D10" i="1"/>
  <c r="E124" i="1"/>
  <c r="E123" i="1"/>
  <c r="E120" i="1"/>
  <c r="E118" i="1"/>
  <c r="E117" i="1"/>
  <c r="E115" i="1"/>
  <c r="E114" i="1"/>
  <c r="E113" i="1"/>
  <c r="E109" i="1"/>
  <c r="E105" i="1"/>
  <c r="E103" i="1"/>
  <c r="E84" i="1"/>
  <c r="E69" i="1"/>
  <c r="E61" i="1"/>
  <c r="E57" i="1"/>
  <c r="E49" i="1"/>
  <c r="E44" i="1"/>
  <c r="D124" i="1"/>
  <c r="D123" i="1"/>
  <c r="D120" i="1"/>
  <c r="D118" i="1"/>
  <c r="D117" i="1"/>
  <c r="D115" i="1"/>
  <c r="D114" i="1"/>
  <c r="D113" i="1"/>
  <c r="D109" i="1"/>
  <c r="D105" i="1"/>
  <c r="D103" i="1"/>
  <c r="D84" i="1"/>
  <c r="D69" i="1"/>
  <c r="D61" i="1"/>
  <c r="D57" i="1"/>
  <c r="D49" i="1"/>
  <c r="D44" i="1"/>
  <c r="D9" i="1"/>
  <c r="E58" i="3" l="1"/>
  <c r="E99" i="3" s="1"/>
  <c r="E118" i="3" s="1"/>
  <c r="M58" i="3"/>
  <c r="M99" i="3" s="1"/>
  <c r="M118" i="3" s="1"/>
  <c r="F10" i="3"/>
  <c r="F58" i="3" s="1"/>
  <c r="F99" i="3" s="1"/>
  <c r="F118" i="3" s="1"/>
  <c r="L10" i="3"/>
  <c r="L58" i="3" s="1"/>
  <c r="L99" i="3" s="1"/>
  <c r="L118" i="3" s="1"/>
  <c r="K10" i="3"/>
  <c r="K58" i="3" s="1"/>
  <c r="K99" i="3" s="1"/>
  <c r="K118" i="3" s="1"/>
  <c r="G10" i="3"/>
  <c r="G58" i="3" s="1"/>
  <c r="G99" i="3" s="1"/>
  <c r="G118" i="3" s="1"/>
  <c r="I10" i="3"/>
  <c r="I58" i="3" s="1"/>
  <c r="I99" i="3" s="1"/>
  <c r="I118" i="3" s="1"/>
  <c r="J10" i="3"/>
  <c r="J58" i="3" s="1"/>
  <c r="J99" i="3" s="1"/>
  <c r="J118" i="3" s="1"/>
  <c r="P21" i="3"/>
  <c r="N10" i="3"/>
  <c r="N58" i="3" s="1"/>
  <c r="N99" i="3" s="1"/>
  <c r="N118" i="3" s="1"/>
  <c r="R10" i="3"/>
  <c r="R58" i="3" s="1"/>
  <c r="R99" i="3" s="1"/>
  <c r="R118" i="3" s="1"/>
  <c r="H10" i="3"/>
  <c r="H58" i="3" s="1"/>
  <c r="H99" i="3" s="1"/>
  <c r="H118" i="3" s="1"/>
  <c r="P58" i="3"/>
  <c r="P99" i="3" s="1"/>
  <c r="P118" i="3" s="1"/>
  <c r="E60" i="1"/>
  <c r="E106" i="1" s="1"/>
  <c r="E125" i="1" s="1"/>
  <c r="D60" i="1"/>
  <c r="D106" i="1" s="1"/>
  <c r="D125" i="1" s="1"/>
  <c r="D10" i="3" l="1"/>
  <c r="D58" i="3" s="1"/>
  <c r="D99" i="3" s="1"/>
  <c r="D118" i="3" s="1"/>
</calcChain>
</file>

<file path=xl/sharedStrings.xml><?xml version="1.0" encoding="utf-8"?>
<sst xmlns="http://schemas.openxmlformats.org/spreadsheetml/2006/main" count="297" uniqueCount="268">
  <si>
    <t>社会福祉法人敬信福祉会</t>
    <phoneticPr fontId="2"/>
  </si>
  <si>
    <t>資金収支予算書</t>
    <phoneticPr fontId="2"/>
  </si>
  <si>
    <t>（自）令和 4 年 4 月 1 日  （至）令和 5 年 3 月 31 日</t>
    <phoneticPr fontId="2"/>
  </si>
  <si>
    <t>（単位：円）</t>
    <phoneticPr fontId="2"/>
  </si>
  <si>
    <t/>
    <phoneticPr fontId="2"/>
  </si>
  <si>
    <t>勘　定　科　目</t>
    <phoneticPr fontId="2"/>
  </si>
  <si>
    <t>当年度予算額</t>
    <phoneticPr fontId="2"/>
  </si>
  <si>
    <t>前年度予算額</t>
    <phoneticPr fontId="2"/>
  </si>
  <si>
    <t>増　減　額</t>
    <phoneticPr fontId="2"/>
  </si>
  <si>
    <t>備　　考</t>
    <phoneticPr fontId="2"/>
  </si>
  <si>
    <t>介護保険事業収入</t>
    <phoneticPr fontId="2"/>
  </si>
  <si>
    <t xml:space="preserve">  施設介護料収入</t>
    <phoneticPr fontId="2"/>
  </si>
  <si>
    <t xml:space="preserve">    介護報酬収入</t>
    <phoneticPr fontId="2"/>
  </si>
  <si>
    <t xml:space="preserve">    利用者負担金収入(公費)</t>
    <phoneticPr fontId="2"/>
  </si>
  <si>
    <t xml:space="preserve">    利用者負担金収入(一般)</t>
    <phoneticPr fontId="2"/>
  </si>
  <si>
    <t xml:space="preserve">  居宅介護料収入</t>
    <phoneticPr fontId="2"/>
  </si>
  <si>
    <t xml:space="preserve">  （介護報酬収入）</t>
    <phoneticPr fontId="2"/>
  </si>
  <si>
    <t xml:space="preserve">  （利用者負担金収入）</t>
    <phoneticPr fontId="2"/>
  </si>
  <si>
    <t xml:space="preserve">    介護負担金収入(公費)</t>
    <phoneticPr fontId="2"/>
  </si>
  <si>
    <t xml:space="preserve">    介護負担金収入(一般)</t>
    <phoneticPr fontId="2"/>
  </si>
  <si>
    <t xml:space="preserve">  地域密着型介護料収入</t>
    <phoneticPr fontId="2"/>
  </si>
  <si>
    <t xml:space="preserve">  居宅介護支援介護料収入</t>
    <phoneticPr fontId="2"/>
  </si>
  <si>
    <t xml:space="preserve">    居宅介護支援介護料収入</t>
    <phoneticPr fontId="2"/>
  </si>
  <si>
    <t xml:space="preserve">  介護予防・日常生活支援総合事業収入</t>
    <phoneticPr fontId="2"/>
  </si>
  <si>
    <t xml:space="preserve">    事業費収入</t>
    <phoneticPr fontId="2"/>
  </si>
  <si>
    <t xml:space="preserve">    事業負担金収入(一般)</t>
    <phoneticPr fontId="2"/>
  </si>
  <si>
    <t xml:space="preserve">  利用者等利用料収入</t>
    <phoneticPr fontId="2"/>
  </si>
  <si>
    <t xml:space="preserve">    施設サービス利用料収入</t>
    <phoneticPr fontId="2"/>
  </si>
  <si>
    <t xml:space="preserve">    居宅介護サービス利用料収入</t>
    <phoneticPr fontId="2"/>
  </si>
  <si>
    <t xml:space="preserve">    食費収入(公費)</t>
    <phoneticPr fontId="2"/>
  </si>
  <si>
    <t xml:space="preserve">    食費収入(一般)</t>
    <phoneticPr fontId="2"/>
  </si>
  <si>
    <t xml:space="preserve">    食費収入(特定)</t>
    <phoneticPr fontId="2"/>
  </si>
  <si>
    <t xml:space="preserve">    居住費収入(公費)</t>
    <phoneticPr fontId="2"/>
  </si>
  <si>
    <t xml:space="preserve">    居住費収入(一般)</t>
    <phoneticPr fontId="2"/>
  </si>
  <si>
    <t xml:space="preserve">    居住費収入(特定)</t>
    <phoneticPr fontId="2"/>
  </si>
  <si>
    <t xml:space="preserve">    その他の利用料収入</t>
    <phoneticPr fontId="2"/>
  </si>
  <si>
    <t xml:space="preserve">  その他の事業収入</t>
    <phoneticPr fontId="2"/>
  </si>
  <si>
    <t xml:space="preserve">    受託事業収入（公費）</t>
    <phoneticPr fontId="2"/>
  </si>
  <si>
    <t xml:space="preserve">    その他の事業収入</t>
    <phoneticPr fontId="2"/>
  </si>
  <si>
    <t>老人福祉事業収入</t>
    <phoneticPr fontId="2"/>
  </si>
  <si>
    <t xml:space="preserve">  運営事業収入</t>
    <phoneticPr fontId="2"/>
  </si>
  <si>
    <t xml:space="preserve">    管理費収入</t>
    <phoneticPr fontId="2"/>
  </si>
  <si>
    <t xml:space="preserve">    補助金事業収入(公費)</t>
    <phoneticPr fontId="2"/>
  </si>
  <si>
    <t>医療事業収入</t>
    <phoneticPr fontId="2"/>
  </si>
  <si>
    <t xml:space="preserve">  外来診療収入(公費)</t>
    <phoneticPr fontId="2"/>
  </si>
  <si>
    <t xml:space="preserve">  外来診療収入(一般)</t>
    <phoneticPr fontId="2"/>
  </si>
  <si>
    <t xml:space="preserve">  保健予防活動収入</t>
    <phoneticPr fontId="2"/>
  </si>
  <si>
    <t xml:space="preserve">  その他の医療事業収入</t>
    <phoneticPr fontId="2"/>
  </si>
  <si>
    <t>経常経費寄附金収入</t>
    <phoneticPr fontId="2"/>
  </si>
  <si>
    <t>受取利息配当金収入</t>
    <phoneticPr fontId="2"/>
  </si>
  <si>
    <t>その他の収入</t>
    <phoneticPr fontId="2"/>
  </si>
  <si>
    <t xml:space="preserve">  利用者等外給食費収入</t>
    <phoneticPr fontId="2"/>
  </si>
  <si>
    <t xml:space="preserve">  雑収入</t>
    <phoneticPr fontId="2"/>
  </si>
  <si>
    <t xml:space="preserve">    事業活動収入計（1）</t>
    <phoneticPr fontId="2"/>
  </si>
  <si>
    <t>収
入</t>
    <phoneticPr fontId="2"/>
  </si>
  <si>
    <t>人件費支出</t>
    <phoneticPr fontId="2"/>
  </si>
  <si>
    <t xml:space="preserve">  役員報酬支出</t>
    <phoneticPr fontId="2"/>
  </si>
  <si>
    <t xml:space="preserve">  職員給料支出</t>
    <phoneticPr fontId="2"/>
  </si>
  <si>
    <t xml:space="preserve">  職員賞与支出</t>
    <phoneticPr fontId="2"/>
  </si>
  <si>
    <t xml:space="preserve">  非常勤職員給与支出</t>
    <phoneticPr fontId="2"/>
  </si>
  <si>
    <t xml:space="preserve">  派遣職員費支出</t>
    <phoneticPr fontId="2"/>
  </si>
  <si>
    <t xml:space="preserve">  退職給付支出</t>
    <phoneticPr fontId="2"/>
  </si>
  <si>
    <t xml:space="preserve">  法定福利費支出</t>
    <phoneticPr fontId="2"/>
  </si>
  <si>
    <t>事業費支出</t>
    <phoneticPr fontId="2"/>
  </si>
  <si>
    <t xml:space="preserve">  給食費支出</t>
    <phoneticPr fontId="2"/>
  </si>
  <si>
    <t xml:space="preserve">  介護用品費支出</t>
    <phoneticPr fontId="2"/>
  </si>
  <si>
    <t xml:space="preserve">  医薬品費支出</t>
    <phoneticPr fontId="2"/>
  </si>
  <si>
    <t xml:space="preserve">  診療・療養等材料費支出</t>
    <phoneticPr fontId="2"/>
  </si>
  <si>
    <t xml:space="preserve">  保健衛生費支出</t>
    <phoneticPr fontId="2"/>
  </si>
  <si>
    <t xml:space="preserve">  教養娯楽費支出</t>
    <phoneticPr fontId="2"/>
  </si>
  <si>
    <t xml:space="preserve">  日用品費支出</t>
    <phoneticPr fontId="2"/>
  </si>
  <si>
    <t xml:space="preserve">  水道光熱費支出</t>
    <phoneticPr fontId="2"/>
  </si>
  <si>
    <t xml:space="preserve">  燃料費支出</t>
    <phoneticPr fontId="2"/>
  </si>
  <si>
    <t xml:space="preserve">  消耗器具備品費支出</t>
    <phoneticPr fontId="2"/>
  </si>
  <si>
    <t xml:space="preserve">  保険料支出</t>
    <phoneticPr fontId="2"/>
  </si>
  <si>
    <t xml:space="preserve">  賃借料支出</t>
    <phoneticPr fontId="2"/>
  </si>
  <si>
    <t>事
業
活
動
に
よ
る
収
支</t>
    <phoneticPr fontId="2"/>
  </si>
  <si>
    <t>支
出</t>
    <phoneticPr fontId="2"/>
  </si>
  <si>
    <t xml:space="preserve">  車輛費支出</t>
    <phoneticPr fontId="2"/>
  </si>
  <si>
    <t xml:space="preserve">  雑支出</t>
    <phoneticPr fontId="2"/>
  </si>
  <si>
    <t>事務費支出</t>
    <phoneticPr fontId="2"/>
  </si>
  <si>
    <t xml:space="preserve">  福利厚生費支出</t>
    <phoneticPr fontId="2"/>
  </si>
  <si>
    <t xml:space="preserve">  職員被服費支出</t>
    <phoneticPr fontId="2"/>
  </si>
  <si>
    <t xml:space="preserve">  旅費交通費支出</t>
    <phoneticPr fontId="2"/>
  </si>
  <si>
    <t xml:space="preserve">  研修研究費支出</t>
    <phoneticPr fontId="2"/>
  </si>
  <si>
    <t xml:space="preserve">  事務消耗品費支出</t>
    <phoneticPr fontId="2"/>
  </si>
  <si>
    <t xml:space="preserve">  修繕費支出</t>
    <phoneticPr fontId="2"/>
  </si>
  <si>
    <t xml:space="preserve">  通信運搬費支出</t>
    <phoneticPr fontId="2"/>
  </si>
  <si>
    <t xml:space="preserve">  会議費支出</t>
    <phoneticPr fontId="2"/>
  </si>
  <si>
    <t xml:space="preserve">  広報費支出</t>
    <phoneticPr fontId="2"/>
  </si>
  <si>
    <t xml:space="preserve">  業務委託費支出</t>
    <phoneticPr fontId="2"/>
  </si>
  <si>
    <t xml:space="preserve">  手数料支出</t>
    <phoneticPr fontId="2"/>
  </si>
  <si>
    <t xml:space="preserve">  土地・建物賃借料支出</t>
    <phoneticPr fontId="2"/>
  </si>
  <si>
    <t xml:space="preserve">  租税公課支出</t>
    <phoneticPr fontId="2"/>
  </si>
  <si>
    <t xml:space="preserve">  保守料支出</t>
    <phoneticPr fontId="2"/>
  </si>
  <si>
    <t xml:space="preserve">  渉外費支出</t>
    <phoneticPr fontId="2"/>
  </si>
  <si>
    <t xml:space="preserve">  諸会費支出</t>
    <phoneticPr fontId="2"/>
  </si>
  <si>
    <t>支払利息支出</t>
    <phoneticPr fontId="2"/>
  </si>
  <si>
    <t>その他の支出</t>
    <phoneticPr fontId="2"/>
  </si>
  <si>
    <t xml:space="preserve">  利用者等外給食費支出</t>
    <phoneticPr fontId="2"/>
  </si>
  <si>
    <t xml:space="preserve">    事業活動支出計（2）</t>
    <phoneticPr fontId="2"/>
  </si>
  <si>
    <t xml:space="preserve">  事業活動資金収支差額（3）=（1）-（2）</t>
    <phoneticPr fontId="2"/>
  </si>
  <si>
    <t/>
    <phoneticPr fontId="2"/>
  </si>
  <si>
    <t>設備資金借入金元金償還支出</t>
    <phoneticPr fontId="2"/>
  </si>
  <si>
    <t>固定資産取得支出</t>
    <phoneticPr fontId="2"/>
  </si>
  <si>
    <t xml:space="preserve">  器具及び備品取得支出</t>
    <phoneticPr fontId="2"/>
  </si>
  <si>
    <t xml:space="preserve">  ソフトウェア取得支出</t>
    <phoneticPr fontId="2"/>
  </si>
  <si>
    <t>ファイナンス・リース債務の返済支出</t>
    <phoneticPr fontId="2"/>
  </si>
  <si>
    <t xml:space="preserve">    施設整備等支出計（5）</t>
    <phoneticPr fontId="2"/>
  </si>
  <si>
    <t xml:space="preserve">  施設整備等資金収支差額（6）=（4）-（5）</t>
    <phoneticPr fontId="2"/>
  </si>
  <si>
    <t/>
    <phoneticPr fontId="2"/>
  </si>
  <si>
    <t>積立資産取崩収入</t>
    <phoneticPr fontId="2"/>
  </si>
  <si>
    <t xml:space="preserve">  長期預り金積立資産取崩収入</t>
    <phoneticPr fontId="2"/>
  </si>
  <si>
    <t xml:space="preserve">    その他の活動収入計（7）</t>
    <phoneticPr fontId="2"/>
  </si>
  <si>
    <t>収
入</t>
    <phoneticPr fontId="2"/>
  </si>
  <si>
    <t>積立資産支出</t>
    <phoneticPr fontId="2"/>
  </si>
  <si>
    <t xml:space="preserve">  退職給付引当資産支出</t>
    <phoneticPr fontId="2"/>
  </si>
  <si>
    <t>その他の活動による支出</t>
    <phoneticPr fontId="2"/>
  </si>
  <si>
    <t xml:space="preserve">  長期未払金支出</t>
    <phoneticPr fontId="2"/>
  </si>
  <si>
    <t xml:space="preserve">  長期預り金支出</t>
    <phoneticPr fontId="2"/>
  </si>
  <si>
    <t xml:space="preserve">    その他の活動支出計（8）</t>
    <phoneticPr fontId="2"/>
  </si>
  <si>
    <t xml:space="preserve">  その他の活動資金収支差額（9）=（7）-（8）</t>
    <phoneticPr fontId="2"/>
  </si>
  <si>
    <t>そ
の
他
の
活
動
に
よ
る
収
支</t>
    <phoneticPr fontId="2"/>
  </si>
  <si>
    <t/>
    <phoneticPr fontId="2"/>
  </si>
  <si>
    <t xml:space="preserve">  当期資金収支差額合計（11）=（3）+（6）+（9）-（10）</t>
    <phoneticPr fontId="2"/>
  </si>
  <si>
    <t/>
    <phoneticPr fontId="2"/>
  </si>
  <si>
    <t/>
    <phoneticPr fontId="2"/>
  </si>
  <si>
    <t/>
    <phoneticPr fontId="2"/>
  </si>
  <si>
    <t>収入</t>
    <rPh sb="0" eb="2">
      <t>シュウニュウ</t>
    </rPh>
    <phoneticPr fontId="2"/>
  </si>
  <si>
    <t xml:space="preserve">    施設整備等収入計（4）</t>
    <rPh sb="9" eb="11">
      <t>シュウニュウ</t>
    </rPh>
    <phoneticPr fontId="2"/>
  </si>
  <si>
    <t>施設整備等による収支</t>
    <phoneticPr fontId="1"/>
  </si>
  <si>
    <t xml:space="preserve">  　受託事業収入（一般）</t>
    <phoneticPr fontId="2"/>
  </si>
  <si>
    <t>社会福祉法人敬信福祉会</t>
    <phoneticPr fontId="4"/>
  </si>
  <si>
    <t>資金収支予算内訳表</t>
    <phoneticPr fontId="4"/>
  </si>
  <si>
    <t/>
  </si>
  <si>
    <t>（自）令和 4 年 4 月 1 日  （至）令和 5 年 3 月 31 日</t>
    <phoneticPr fontId="4"/>
  </si>
  <si>
    <t>（単位：円）</t>
    <phoneticPr fontId="4"/>
  </si>
  <si>
    <t>勘　定　科　目</t>
    <phoneticPr fontId="4"/>
  </si>
  <si>
    <t>本部</t>
  </si>
  <si>
    <t>通所介護事業所
あいの里竜間</t>
    <phoneticPr fontId="1"/>
  </si>
  <si>
    <t>あいの里竜間
診療所</t>
    <phoneticPr fontId="1"/>
  </si>
  <si>
    <t>身体障害者
短期入所事業</t>
    <phoneticPr fontId="1"/>
  </si>
  <si>
    <t>グループホーム
あいの里きらら</t>
    <phoneticPr fontId="1"/>
  </si>
  <si>
    <t>グループホーム
あいの里すばる</t>
    <phoneticPr fontId="1"/>
  </si>
  <si>
    <t>あいの里竜間
拠点区分合計</t>
    <rPh sb="3" eb="4">
      <t>サト</t>
    </rPh>
    <rPh sb="4" eb="6">
      <t>タツマ</t>
    </rPh>
    <rPh sb="7" eb="9">
      <t>キョテン</t>
    </rPh>
    <rPh sb="9" eb="11">
      <t>クブン</t>
    </rPh>
    <rPh sb="11" eb="13">
      <t>ゴウケイ</t>
    </rPh>
    <phoneticPr fontId="1"/>
  </si>
  <si>
    <t>軽費老人ホーム
あいの里竜間</t>
    <phoneticPr fontId="1"/>
  </si>
  <si>
    <t>ケアハウス
拠点区分合計</t>
    <rPh sb="6" eb="8">
      <t>キョテン</t>
    </rPh>
    <rPh sb="8" eb="10">
      <t>クブン</t>
    </rPh>
    <rPh sb="10" eb="12">
      <t>ゴウケイ</t>
    </rPh>
    <phoneticPr fontId="1"/>
  </si>
  <si>
    <t>内部取引消去</t>
    <phoneticPr fontId="1"/>
  </si>
  <si>
    <t>法人合計</t>
    <rPh sb="0" eb="2">
      <t>ホウジン</t>
    </rPh>
    <phoneticPr fontId="1"/>
  </si>
  <si>
    <t>事
業
活
動
に
よ
る
収
支</t>
    <phoneticPr fontId="4"/>
  </si>
  <si>
    <t>収
入</t>
    <phoneticPr fontId="4"/>
  </si>
  <si>
    <t>介護保険事業収入</t>
    <phoneticPr fontId="4"/>
  </si>
  <si>
    <t xml:space="preserve">  施設介護料収入</t>
    <phoneticPr fontId="4"/>
  </si>
  <si>
    <t xml:space="preserve">    介護報酬収入</t>
    <phoneticPr fontId="4"/>
  </si>
  <si>
    <t xml:space="preserve">    利用者負担金収入(公費)</t>
    <phoneticPr fontId="4"/>
  </si>
  <si>
    <t xml:space="preserve">    利用者負担金収入(一般)</t>
    <phoneticPr fontId="4"/>
  </si>
  <si>
    <t xml:space="preserve">  居宅介護料収入</t>
    <phoneticPr fontId="4"/>
  </si>
  <si>
    <t xml:space="preserve">  （介護報酬収入）</t>
    <phoneticPr fontId="4"/>
  </si>
  <si>
    <t xml:space="preserve">  （利用者負担金収入）</t>
    <phoneticPr fontId="4"/>
  </si>
  <si>
    <t xml:space="preserve">    介護負担金収入(公費)</t>
    <phoneticPr fontId="4"/>
  </si>
  <si>
    <t xml:space="preserve">    介護負担金収入(一般)</t>
    <phoneticPr fontId="4"/>
  </si>
  <si>
    <t xml:space="preserve">  地域密着型介護料収入</t>
    <phoneticPr fontId="4"/>
  </si>
  <si>
    <t xml:space="preserve">  居宅介護支援介護料収入</t>
    <phoneticPr fontId="4"/>
  </si>
  <si>
    <t xml:space="preserve">    居宅介護支援介護料収入</t>
    <phoneticPr fontId="4"/>
  </si>
  <si>
    <t xml:space="preserve">  介護予防・日常生活支援総合事業収入</t>
    <phoneticPr fontId="4"/>
  </si>
  <si>
    <t xml:space="preserve">    事業費収入</t>
    <phoneticPr fontId="4"/>
  </si>
  <si>
    <t xml:space="preserve">    事業負担金収入(一般)</t>
    <phoneticPr fontId="4"/>
  </si>
  <si>
    <t xml:space="preserve">  利用者等利用料収入</t>
    <phoneticPr fontId="4"/>
  </si>
  <si>
    <t xml:space="preserve">    施設サービス利用料収入</t>
    <phoneticPr fontId="4"/>
  </si>
  <si>
    <t xml:space="preserve">    居宅介護サービス利用料収入</t>
    <phoneticPr fontId="4"/>
  </si>
  <si>
    <t xml:space="preserve">    食費収入(公費)</t>
    <phoneticPr fontId="4"/>
  </si>
  <si>
    <t xml:space="preserve">    食費収入(一般)</t>
    <phoneticPr fontId="4"/>
  </si>
  <si>
    <t xml:space="preserve">    食費収入(特定)</t>
    <phoneticPr fontId="4"/>
  </si>
  <si>
    <t xml:space="preserve">    居住費収入(一般)</t>
    <phoneticPr fontId="4"/>
  </si>
  <si>
    <t xml:space="preserve">  　居住費収入(特定)</t>
    <phoneticPr fontId="4"/>
  </si>
  <si>
    <t xml:space="preserve">    その他の利用料収入</t>
    <phoneticPr fontId="4"/>
  </si>
  <si>
    <t xml:space="preserve">  その他の事業収入</t>
    <phoneticPr fontId="4"/>
  </si>
  <si>
    <t xml:space="preserve">    受託事業収入（公費）</t>
    <phoneticPr fontId="4"/>
  </si>
  <si>
    <t xml:space="preserve">    その他の事業収入</t>
    <phoneticPr fontId="4"/>
  </si>
  <si>
    <t>老人福祉事業収入</t>
    <phoneticPr fontId="4"/>
  </si>
  <si>
    <t xml:space="preserve">  運営事業収入</t>
    <phoneticPr fontId="4"/>
  </si>
  <si>
    <t xml:space="preserve">    補助金事業収入(公費)</t>
    <phoneticPr fontId="4"/>
  </si>
  <si>
    <t>医療事業収入</t>
    <phoneticPr fontId="4"/>
  </si>
  <si>
    <t xml:space="preserve">  外来診療収入(公費)</t>
    <phoneticPr fontId="4"/>
  </si>
  <si>
    <t xml:space="preserve">  外来診療収入(一般)</t>
    <phoneticPr fontId="4"/>
  </si>
  <si>
    <t xml:space="preserve">  保健予防活動収入</t>
    <phoneticPr fontId="4"/>
  </si>
  <si>
    <t xml:space="preserve">  その他の医療事業収入</t>
    <phoneticPr fontId="4"/>
  </si>
  <si>
    <t>経常経費寄附金収入</t>
    <phoneticPr fontId="4"/>
  </si>
  <si>
    <t>受取利息配当金収入</t>
    <phoneticPr fontId="4"/>
  </si>
  <si>
    <t>その他の収入</t>
    <phoneticPr fontId="4"/>
  </si>
  <si>
    <t xml:space="preserve">  利用者等外給食費収入</t>
    <phoneticPr fontId="4"/>
  </si>
  <si>
    <t xml:space="preserve">  雑収入</t>
    <phoneticPr fontId="4"/>
  </si>
  <si>
    <t xml:space="preserve">    事業活動収入計（1）</t>
    <phoneticPr fontId="4"/>
  </si>
  <si>
    <t>支
出</t>
    <phoneticPr fontId="4"/>
  </si>
  <si>
    <t>人件費支出</t>
    <phoneticPr fontId="4"/>
  </si>
  <si>
    <t xml:space="preserve">  職員給料支出</t>
    <phoneticPr fontId="4"/>
  </si>
  <si>
    <t xml:space="preserve">  職員賞与支出</t>
    <phoneticPr fontId="4"/>
  </si>
  <si>
    <t xml:space="preserve">  非常勤職員給与支出</t>
    <phoneticPr fontId="4"/>
  </si>
  <si>
    <t xml:space="preserve">  派遣職員費支出</t>
    <phoneticPr fontId="4"/>
  </si>
  <si>
    <t xml:space="preserve">  退職給付支出</t>
    <phoneticPr fontId="4"/>
  </si>
  <si>
    <t xml:space="preserve">  法定福利費支出</t>
    <phoneticPr fontId="4"/>
  </si>
  <si>
    <t>事業費支出</t>
    <phoneticPr fontId="4"/>
  </si>
  <si>
    <t xml:space="preserve">  給食費支出</t>
    <phoneticPr fontId="4"/>
  </si>
  <si>
    <t xml:space="preserve">  介護用品費支出</t>
    <phoneticPr fontId="4"/>
  </si>
  <si>
    <t xml:space="preserve">  医薬品費支出</t>
    <phoneticPr fontId="4"/>
  </si>
  <si>
    <t xml:space="preserve">  診療・療養等材料費支出</t>
    <phoneticPr fontId="4"/>
  </si>
  <si>
    <t xml:space="preserve">  保健衛生費支出</t>
    <phoneticPr fontId="4"/>
  </si>
  <si>
    <t xml:space="preserve">  教養娯楽費支出</t>
    <phoneticPr fontId="4"/>
  </si>
  <si>
    <t xml:space="preserve">  日用品費支出</t>
    <phoneticPr fontId="4"/>
  </si>
  <si>
    <t xml:space="preserve">  水道光熱費支出</t>
    <phoneticPr fontId="4"/>
  </si>
  <si>
    <t xml:space="preserve">  燃料費支出</t>
    <phoneticPr fontId="4"/>
  </si>
  <si>
    <t xml:space="preserve">  消耗器具備品費支出</t>
    <phoneticPr fontId="4"/>
  </si>
  <si>
    <t xml:space="preserve">  保険料支出</t>
    <phoneticPr fontId="4"/>
  </si>
  <si>
    <t xml:space="preserve">  賃借料支出</t>
    <phoneticPr fontId="4"/>
  </si>
  <si>
    <t xml:space="preserve">  車輛費支出</t>
    <phoneticPr fontId="4"/>
  </si>
  <si>
    <t xml:space="preserve">  雑支出</t>
    <phoneticPr fontId="4"/>
  </si>
  <si>
    <t>支
出</t>
    <phoneticPr fontId="4"/>
  </si>
  <si>
    <t>事務費支出</t>
    <phoneticPr fontId="4"/>
  </si>
  <si>
    <t xml:space="preserve">  福利厚生費支出</t>
    <phoneticPr fontId="4"/>
  </si>
  <si>
    <t xml:space="preserve">  職員被服費支出</t>
    <phoneticPr fontId="4"/>
  </si>
  <si>
    <t xml:space="preserve">  事務消耗品費支出</t>
    <phoneticPr fontId="4"/>
  </si>
  <si>
    <t xml:space="preserve">  修繕費支出</t>
    <phoneticPr fontId="4"/>
  </si>
  <si>
    <t xml:space="preserve">  通信運搬費支出</t>
    <phoneticPr fontId="4"/>
  </si>
  <si>
    <t xml:space="preserve">  広報費支出</t>
    <phoneticPr fontId="4"/>
  </si>
  <si>
    <t xml:space="preserve">  業務委託費支出</t>
    <phoneticPr fontId="4"/>
  </si>
  <si>
    <t xml:space="preserve">  手数料支出</t>
    <phoneticPr fontId="4"/>
  </si>
  <si>
    <t xml:space="preserve">  土地・建物賃借料支出</t>
    <phoneticPr fontId="4"/>
  </si>
  <si>
    <t xml:space="preserve">  租税公課支出</t>
    <phoneticPr fontId="4"/>
  </si>
  <si>
    <t xml:space="preserve">  保守料支出</t>
    <phoneticPr fontId="4"/>
  </si>
  <si>
    <t xml:space="preserve">  渉外費支出</t>
    <phoneticPr fontId="4"/>
  </si>
  <si>
    <t xml:space="preserve">  諸会費支出</t>
    <phoneticPr fontId="4"/>
  </si>
  <si>
    <t>支払利息支出</t>
    <phoneticPr fontId="4"/>
  </si>
  <si>
    <t>その他の支出</t>
    <phoneticPr fontId="4"/>
  </si>
  <si>
    <t xml:space="preserve">  利用者等外給食費支出</t>
    <phoneticPr fontId="4"/>
  </si>
  <si>
    <t xml:space="preserve">    事業活動支出計（2）</t>
    <phoneticPr fontId="4"/>
  </si>
  <si>
    <t xml:space="preserve">  事業活動資金収支差額（3）=（1）-（2）</t>
    <phoneticPr fontId="4"/>
  </si>
  <si>
    <t>収入</t>
    <rPh sb="0" eb="2">
      <t>シュウニュウ</t>
    </rPh>
    <phoneticPr fontId="4"/>
  </si>
  <si>
    <t xml:space="preserve">    施設整備等収入計（4）</t>
    <phoneticPr fontId="4"/>
  </si>
  <si>
    <t>設備資金借入金元金償還支出</t>
    <phoneticPr fontId="4"/>
  </si>
  <si>
    <t>固定資産取得支出</t>
    <phoneticPr fontId="4"/>
  </si>
  <si>
    <t xml:space="preserve">  器具及び備品取得支出</t>
    <phoneticPr fontId="4"/>
  </si>
  <si>
    <t xml:space="preserve">  ソフトウェア取得支出</t>
    <phoneticPr fontId="4"/>
  </si>
  <si>
    <t>ファイナンス・リース債務の返済支出</t>
    <phoneticPr fontId="4"/>
  </si>
  <si>
    <t xml:space="preserve">    施設整備等支出計（5）</t>
    <phoneticPr fontId="4"/>
  </si>
  <si>
    <t xml:space="preserve"> 施設整備等資金収支差額（6）=（4）-（5）</t>
    <phoneticPr fontId="4"/>
  </si>
  <si>
    <t>その他の活動による収支</t>
    <phoneticPr fontId="1"/>
  </si>
  <si>
    <t>収入</t>
    <rPh sb="0" eb="2">
      <t>シュウニュウ</t>
    </rPh>
    <phoneticPr fontId="1"/>
  </si>
  <si>
    <t>積立資産取崩収入</t>
    <phoneticPr fontId="4"/>
  </si>
  <si>
    <t xml:space="preserve">  長期預り金積立資産取崩収入</t>
    <phoneticPr fontId="4"/>
  </si>
  <si>
    <t xml:space="preserve">    その他の活動収入計（7）</t>
    <phoneticPr fontId="4"/>
  </si>
  <si>
    <t>支出</t>
    <rPh sb="0" eb="2">
      <t>シシュツ</t>
    </rPh>
    <phoneticPr fontId="1"/>
  </si>
  <si>
    <t>積立資産支出</t>
    <phoneticPr fontId="4"/>
  </si>
  <si>
    <t xml:space="preserve">  退職給付引当資産支出</t>
    <phoneticPr fontId="4"/>
  </si>
  <si>
    <t>その他の活動による支出</t>
  </si>
  <si>
    <t xml:space="preserve">  長期未払金支出</t>
    <phoneticPr fontId="4"/>
  </si>
  <si>
    <t xml:space="preserve">  長期預り金支出</t>
    <phoneticPr fontId="4"/>
  </si>
  <si>
    <t xml:space="preserve">    その他の活動支出計（8）</t>
    <phoneticPr fontId="4"/>
  </si>
  <si>
    <t xml:space="preserve">  その他の活動資金収支差額（9）=（7）-（8）</t>
    <phoneticPr fontId="4"/>
  </si>
  <si>
    <t xml:space="preserve">  当期資金収支差額合計（11）=（3）+（6）+（9）-（10）</t>
    <phoneticPr fontId="4"/>
  </si>
  <si>
    <t>特別養護老人ホーム</t>
    <phoneticPr fontId="1"/>
  </si>
  <si>
    <t>短期入所生活介護</t>
    <phoneticPr fontId="1"/>
  </si>
  <si>
    <t>あいの里</t>
    <phoneticPr fontId="1"/>
  </si>
  <si>
    <t>あいの里ヘルパー</t>
    <phoneticPr fontId="1"/>
  </si>
  <si>
    <t>小規模多機能</t>
    <phoneticPr fontId="1"/>
  </si>
  <si>
    <t>あいの里竜間</t>
    <rPh sb="3" eb="4">
      <t>サト</t>
    </rPh>
    <rPh sb="4" eb="6">
      <t>タツマ</t>
    </rPh>
    <phoneticPr fontId="1"/>
  </si>
  <si>
    <t>ケアプランセンター</t>
    <phoneticPr fontId="1"/>
  </si>
  <si>
    <t>ステーション</t>
    <phoneticPr fontId="1"/>
  </si>
  <si>
    <t>あいの里ポラリス</t>
    <rPh sb="3" eb="4">
      <t>サト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</si>
</sst>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"/>
  </numFmts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b/>
      <u/>
      <sz val="14"/>
      <color theme="1"/>
      <name val="ＭＳ 明朝"/>
      <family val="2"/>
      <charset val="128"/>
    </font>
    <font>
      <u/>
      <sz val="11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8" xfId="0" applyBorder="1" applyAlignment="1">
      <alignment horizontal="left" vertical="center"/>
    </xf>
    <xf numFmtId="3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3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" fontId="0" fillId="0" borderId="14" xfId="0" applyNumberFormat="1" applyBorder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3" fontId="0" fillId="2" borderId="8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3" fontId="0" fillId="2" borderId="11" xfId="0" applyNumberFormat="1" applyFill="1" applyBorder="1" applyAlignment="1">
      <alignment horizontal="right" vertical="center"/>
    </xf>
    <xf numFmtId="0" fontId="0" fillId="2" borderId="12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3" fontId="0" fillId="3" borderId="8" xfId="0" applyNumberFormat="1" applyFill="1" applyBorder="1" applyAlignment="1">
      <alignment horizontal="right" vertical="center"/>
    </xf>
    <xf numFmtId="0" fontId="0" fillId="3" borderId="9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3" fontId="0" fillId="4" borderId="11" xfId="0" applyNumberFormat="1" applyFill="1" applyBorder="1" applyAlignment="1">
      <alignment horizontal="right" vertical="center"/>
    </xf>
    <xf numFmtId="0" fontId="0" fillId="4" borderId="12" xfId="0" applyFill="1" applyBorder="1" applyAlignment="1">
      <alignment horizontal="left" vertical="center"/>
    </xf>
    <xf numFmtId="0" fontId="2" fillId="0" borderId="16" xfId="1" applyBorder="1" applyAlignment="1">
      <alignment horizontal="center" vertical="center" textRotation="255" shrinkToFit="1"/>
    </xf>
    <xf numFmtId="0" fontId="2" fillId="4" borderId="16" xfId="1" applyFill="1" applyBorder="1" applyAlignment="1">
      <alignment horizontal="left" vertical="center"/>
    </xf>
    <xf numFmtId="3" fontId="0" fillId="5" borderId="11" xfId="0" applyNumberFormat="1" applyFill="1" applyBorder="1" applyAlignment="1">
      <alignment horizontal="right" vertical="center"/>
    </xf>
    <xf numFmtId="0" fontId="0" fillId="5" borderId="12" xfId="0" applyFill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3" fontId="0" fillId="4" borderId="18" xfId="0" applyNumberFormat="1" applyFill="1" applyBorder="1" applyAlignment="1">
      <alignment horizontal="right" vertical="center"/>
    </xf>
    <xf numFmtId="0" fontId="0" fillId="4" borderId="1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6" fontId="0" fillId="2" borderId="8" xfId="0" applyNumberFormat="1" applyFill="1" applyBorder="1" applyAlignment="1">
      <alignment horizontal="left" vertical="center" shrinkToFit="1"/>
    </xf>
    <xf numFmtId="3" fontId="0" fillId="2" borderId="32" xfId="0" applyNumberFormat="1" applyFill="1" applyBorder="1" applyAlignment="1">
      <alignment horizontal="right" vertical="center"/>
    </xf>
    <xf numFmtId="176" fontId="0" fillId="3" borderId="8" xfId="0" applyNumberFormat="1" applyFill="1" applyBorder="1" applyAlignment="1">
      <alignment horizontal="left" vertical="center" shrinkToFit="1"/>
    </xf>
    <xf numFmtId="3" fontId="0" fillId="3" borderId="32" xfId="0" applyNumberFormat="1" applyFill="1" applyBorder="1" applyAlignment="1">
      <alignment horizontal="right" vertical="center"/>
    </xf>
    <xf numFmtId="176" fontId="0" fillId="0" borderId="8" xfId="0" applyNumberFormat="1" applyBorder="1" applyAlignment="1">
      <alignment horizontal="left" vertical="center" shrinkToFit="1"/>
    </xf>
    <xf numFmtId="3" fontId="0" fillId="6" borderId="8" xfId="0" applyNumberFormat="1" applyFill="1" applyBorder="1" applyAlignment="1">
      <alignment horizontal="right" vertical="center"/>
    </xf>
    <xf numFmtId="3" fontId="0" fillId="0" borderId="32" xfId="0" applyNumberFormat="1" applyBorder="1" applyAlignment="1">
      <alignment horizontal="right" vertical="center"/>
    </xf>
    <xf numFmtId="176" fontId="0" fillId="4" borderId="18" xfId="0" applyNumberFormat="1" applyFill="1" applyBorder="1" applyAlignment="1">
      <alignment horizontal="left" vertical="center" shrinkToFit="1"/>
    </xf>
    <xf numFmtId="3" fontId="0" fillId="4" borderId="33" xfId="0" applyNumberFormat="1" applyFill="1" applyBorder="1" applyAlignment="1">
      <alignment horizontal="right" vertical="center"/>
    </xf>
    <xf numFmtId="3" fontId="0" fillId="5" borderId="31" xfId="0" applyNumberFormat="1" applyFill="1" applyBorder="1" applyAlignment="1">
      <alignment horizontal="right" vertical="center"/>
    </xf>
    <xf numFmtId="176" fontId="2" fillId="0" borderId="11" xfId="0" applyNumberFormat="1" applyFont="1" applyBorder="1" applyAlignment="1">
      <alignment horizontal="center" vertical="center" textRotation="255" shrinkToFit="1"/>
    </xf>
    <xf numFmtId="176" fontId="0" fillId="4" borderId="11" xfId="0" applyNumberFormat="1" applyFill="1" applyBorder="1" applyAlignment="1">
      <alignment horizontal="left" vertical="center" shrinkToFit="1"/>
    </xf>
    <xf numFmtId="3" fontId="0" fillId="4" borderId="31" xfId="0" applyNumberFormat="1" applyFill="1" applyBorder="1" applyAlignment="1">
      <alignment horizontal="right" vertical="center"/>
    </xf>
    <xf numFmtId="3" fontId="0" fillId="5" borderId="18" xfId="0" applyNumberFormat="1" applyFill="1" applyBorder="1" applyAlignment="1">
      <alignment horizontal="right" vertical="center"/>
    </xf>
    <xf numFmtId="3" fontId="0" fillId="5" borderId="33" xfId="0" applyNumberFormat="1" applyFill="1" applyBorder="1" applyAlignment="1">
      <alignment horizontal="right" vertical="center"/>
    </xf>
    <xf numFmtId="176" fontId="0" fillId="0" borderId="11" xfId="0" applyNumberFormat="1" applyBorder="1" applyAlignment="1">
      <alignment horizontal="left" vertical="center" shrinkToFit="1"/>
    </xf>
    <xf numFmtId="3" fontId="0" fillId="6" borderId="11" xfId="0" applyNumberFormat="1" applyFill="1" applyBorder="1" applyAlignment="1">
      <alignment horizontal="right" vertical="center"/>
    </xf>
    <xf numFmtId="3" fontId="0" fillId="0" borderId="31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textRotation="255" shrinkToFit="1"/>
    </xf>
    <xf numFmtId="0" fontId="0" fillId="0" borderId="22" xfId="0" applyFont="1" applyBorder="1" applyAlignment="1">
      <alignment horizontal="center" vertical="center" textRotation="255" shrinkToFit="1"/>
    </xf>
    <xf numFmtId="0" fontId="0" fillId="0" borderId="24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5" borderId="11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0" fillId="0" borderId="13" xfId="0" applyNumberFormat="1" applyBorder="1" applyAlignment="1">
      <alignment horizontal="left" vertical="center" shrinkToFit="1"/>
    </xf>
    <xf numFmtId="176" fontId="0" fillId="0" borderId="14" xfId="0" applyNumberFormat="1" applyBorder="1" applyAlignment="1">
      <alignment horizontal="left" vertical="center" shrinkToFit="1"/>
    </xf>
    <xf numFmtId="176" fontId="0" fillId="0" borderId="0" xfId="0" applyNumberFormat="1" applyAlignment="1">
      <alignment horizontal="left" vertical="center" shrinkToFit="1"/>
    </xf>
    <xf numFmtId="176" fontId="2" fillId="0" borderId="23" xfId="0" applyNumberFormat="1" applyFont="1" applyBorder="1" applyAlignment="1">
      <alignment horizontal="center" vertical="center" textRotation="255" shrinkToFit="1"/>
    </xf>
    <xf numFmtId="176" fontId="2" fillId="0" borderId="22" xfId="0" applyNumberFormat="1" applyFont="1" applyBorder="1" applyAlignment="1">
      <alignment horizontal="center" vertical="center" textRotation="255" shrinkToFit="1"/>
    </xf>
    <xf numFmtId="176" fontId="2" fillId="0" borderId="24" xfId="0" applyNumberFormat="1" applyFont="1" applyBorder="1" applyAlignment="1">
      <alignment horizontal="center" vertical="center" textRotation="255" shrinkToFi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0" fillId="5" borderId="18" xfId="0" applyNumberFormat="1" applyFill="1" applyBorder="1" applyAlignment="1">
      <alignment horizontal="left" vertical="center" shrinkToFit="1"/>
    </xf>
    <xf numFmtId="176" fontId="2" fillId="0" borderId="7" xfId="0" applyNumberFormat="1" applyFont="1" applyBorder="1" applyAlignment="1">
      <alignment horizontal="center" vertical="center" textRotation="255" shrinkToFit="1"/>
    </xf>
    <xf numFmtId="176" fontId="2" fillId="0" borderId="10" xfId="0" applyNumberFormat="1" applyFont="1" applyBorder="1" applyAlignment="1">
      <alignment horizontal="center" vertical="center" textRotation="255" shrinkToFit="1"/>
    </xf>
    <xf numFmtId="176" fontId="0" fillId="5" borderId="11" xfId="0" applyNumberFormat="1" applyFill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center"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176" fontId="2" fillId="0" borderId="24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35" xfId="0" applyFont="1" applyBorder="1" applyAlignment="1">
      <alignment horizontal="center" shrinkToFit="1"/>
    </xf>
    <xf numFmtId="0" fontId="5" fillId="0" borderId="35" xfId="0" applyFont="1" applyBorder="1" applyAlignment="1">
      <alignment horizontal="center" shrinkToFit="1"/>
    </xf>
    <xf numFmtId="0" fontId="5" fillId="0" borderId="21" xfId="0" applyFont="1" applyBorder="1" applyAlignment="1">
      <alignment horizontal="center" vertical="top" shrinkToFit="1"/>
    </xf>
    <xf numFmtId="0" fontId="7" fillId="0" borderId="0" xfId="0" applyFont="1" applyAlignment="1">
      <alignment horizontal="left" vertical="center"/>
    </xf>
  </cellXfs>
  <cellStyles count="2">
    <cellStyle name="標準" xfId="0" builtinId="0"/>
    <cellStyle name="標準 2" xfId="1" xr:uid="{D5948B65-332E-4456-9672-F092ACE421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showGridLines="0" tabSelected="1" topLeftCell="A15" zoomScale="80" zoomScaleNormal="80" workbookViewId="0">
      <selection activeCell="A5" sqref="A5:G5"/>
    </sheetView>
  </sheetViews>
  <sheetFormatPr defaultRowHeight="13.5" x14ac:dyDescent="0.15"/>
  <cols>
    <col min="1" max="2" width="3.625" customWidth="1"/>
    <col min="3" max="3" width="56.625" customWidth="1"/>
    <col min="4" max="6" width="20.625" customWidth="1"/>
    <col min="7" max="7" width="12.625" customWidth="1"/>
  </cols>
  <sheetData>
    <row r="1" spans="1:7" ht="15.6" customHeight="1" x14ac:dyDescent="0.15"/>
    <row r="2" spans="1:7" ht="15.6" customHeight="1" x14ac:dyDescent="0.15">
      <c r="A2" s="1" t="s">
        <v>0</v>
      </c>
    </row>
    <row r="3" spans="1:7" ht="17.25" customHeight="1" x14ac:dyDescent="0.15">
      <c r="A3" s="53" t="s">
        <v>1</v>
      </c>
      <c r="B3" s="53"/>
      <c r="C3" s="53"/>
      <c r="D3" s="53"/>
      <c r="E3" s="53"/>
      <c r="F3" s="53"/>
      <c r="G3" s="53"/>
    </row>
    <row r="4" spans="1:7" ht="15.6" customHeight="1" x14ac:dyDescent="0.15"/>
    <row r="5" spans="1:7" ht="15.6" customHeight="1" x14ac:dyDescent="0.15">
      <c r="A5" s="54" t="s">
        <v>2</v>
      </c>
      <c r="B5" s="54"/>
      <c r="C5" s="54"/>
      <c r="D5" s="54"/>
      <c r="E5" s="54"/>
      <c r="F5" s="54"/>
      <c r="G5" s="54"/>
    </row>
    <row r="6" spans="1:7" ht="15.6" customHeight="1" x14ac:dyDescent="0.15">
      <c r="A6" s="1" t="s">
        <v>4</v>
      </c>
      <c r="G6" s="2" t="s">
        <v>3</v>
      </c>
    </row>
    <row r="7" spans="1:7" ht="15.6" customHeight="1" x14ac:dyDescent="0.15">
      <c r="A7" s="55" t="s">
        <v>5</v>
      </c>
      <c r="B7" s="56"/>
      <c r="C7" s="56"/>
      <c r="D7" s="56" t="s">
        <v>6</v>
      </c>
      <c r="E7" s="56" t="s">
        <v>7</v>
      </c>
      <c r="F7" s="56" t="s">
        <v>8</v>
      </c>
      <c r="G7" s="59" t="s">
        <v>9</v>
      </c>
    </row>
    <row r="8" spans="1:7" ht="15.6" customHeight="1" x14ac:dyDescent="0.15">
      <c r="A8" s="57"/>
      <c r="B8" s="58"/>
      <c r="C8" s="58"/>
      <c r="D8" s="58"/>
      <c r="E8" s="58"/>
      <c r="F8" s="58"/>
      <c r="G8" s="60"/>
    </row>
    <row r="9" spans="1:7" ht="15.6" customHeight="1" x14ac:dyDescent="0.15">
      <c r="A9" s="64" t="s">
        <v>76</v>
      </c>
      <c r="B9" s="66" t="s">
        <v>54</v>
      </c>
      <c r="C9" s="11" t="s">
        <v>10</v>
      </c>
      <c r="D9" s="12">
        <f>D10+D14+D20+D25+D27+D30+D40</f>
        <v>424297000</v>
      </c>
      <c r="E9" s="12">
        <f>E10+E14+E20+E25+E27+E30+E40</f>
        <v>437142000</v>
      </c>
      <c r="F9" s="12">
        <f>D9-E9</f>
        <v>-12845000</v>
      </c>
      <c r="G9" s="13"/>
    </row>
    <row r="10" spans="1:7" ht="15.6" customHeight="1" x14ac:dyDescent="0.15">
      <c r="A10" s="65"/>
      <c r="B10" s="67"/>
      <c r="C10" s="17" t="s">
        <v>11</v>
      </c>
      <c r="D10" s="18">
        <f>SUM(D11:D13)</f>
        <v>200147000</v>
      </c>
      <c r="E10" s="18">
        <f>SUM(E11:E13)</f>
        <v>200329000</v>
      </c>
      <c r="F10" s="18">
        <f t="shared" ref="F10:F73" si="0">D10-E10</f>
        <v>-182000</v>
      </c>
      <c r="G10" s="19"/>
    </row>
    <row r="11" spans="1:7" ht="15.6" customHeight="1" x14ac:dyDescent="0.15">
      <c r="A11" s="65"/>
      <c r="B11" s="67"/>
      <c r="C11" s="3" t="s">
        <v>12</v>
      </c>
      <c r="D11" s="4">
        <v>187028000</v>
      </c>
      <c r="E11" s="4">
        <v>186908000</v>
      </c>
      <c r="F11" s="4">
        <f t="shared" si="0"/>
        <v>120000</v>
      </c>
      <c r="G11" s="5"/>
    </row>
    <row r="12" spans="1:7" ht="15.6" customHeight="1" x14ac:dyDescent="0.15">
      <c r="A12" s="65"/>
      <c r="B12" s="67"/>
      <c r="C12" s="3" t="s">
        <v>13</v>
      </c>
      <c r="D12" s="4">
        <v>1599000</v>
      </c>
      <c r="E12" s="4">
        <v>921000</v>
      </c>
      <c r="F12" s="4">
        <f t="shared" si="0"/>
        <v>678000</v>
      </c>
      <c r="G12" s="5"/>
    </row>
    <row r="13" spans="1:7" ht="15.6" customHeight="1" x14ac:dyDescent="0.15">
      <c r="A13" s="65"/>
      <c r="B13" s="67"/>
      <c r="C13" s="3" t="s">
        <v>14</v>
      </c>
      <c r="D13" s="4">
        <v>11520000</v>
      </c>
      <c r="E13" s="4">
        <v>12500000</v>
      </c>
      <c r="F13" s="4">
        <f t="shared" si="0"/>
        <v>-980000</v>
      </c>
      <c r="G13" s="5"/>
    </row>
    <row r="14" spans="1:7" ht="15.6" customHeight="1" x14ac:dyDescent="0.15">
      <c r="A14" s="65"/>
      <c r="B14" s="67"/>
      <c r="C14" s="17" t="s">
        <v>15</v>
      </c>
      <c r="D14" s="18">
        <f>D15+D17</f>
        <v>43228000</v>
      </c>
      <c r="E14" s="18">
        <f>E15+E17</f>
        <v>55882000</v>
      </c>
      <c r="F14" s="18">
        <f t="shared" si="0"/>
        <v>-12654000</v>
      </c>
      <c r="G14" s="19"/>
    </row>
    <row r="15" spans="1:7" ht="15.6" customHeight="1" x14ac:dyDescent="0.15">
      <c r="A15" s="65"/>
      <c r="B15" s="67"/>
      <c r="C15" s="3" t="s">
        <v>16</v>
      </c>
      <c r="D15" s="4">
        <f>D16</f>
        <v>37806000</v>
      </c>
      <c r="E15" s="4">
        <v>49231000</v>
      </c>
      <c r="F15" s="4">
        <f t="shared" si="0"/>
        <v>-11425000</v>
      </c>
      <c r="G15" s="5"/>
    </row>
    <row r="16" spans="1:7" ht="15.6" customHeight="1" x14ac:dyDescent="0.15">
      <c r="A16" s="65"/>
      <c r="B16" s="67"/>
      <c r="C16" s="3" t="s">
        <v>12</v>
      </c>
      <c r="D16" s="4">
        <v>37806000</v>
      </c>
      <c r="E16" s="4">
        <v>49231000</v>
      </c>
      <c r="F16" s="4">
        <f t="shared" si="0"/>
        <v>-11425000</v>
      </c>
      <c r="G16" s="5"/>
    </row>
    <row r="17" spans="1:7" ht="15.6" customHeight="1" x14ac:dyDescent="0.15">
      <c r="A17" s="65"/>
      <c r="B17" s="67"/>
      <c r="C17" s="3" t="s">
        <v>17</v>
      </c>
      <c r="D17" s="4">
        <f>SUM(D18:D19)</f>
        <v>5422000</v>
      </c>
      <c r="E17" s="4">
        <v>6651000</v>
      </c>
      <c r="F17" s="4">
        <f t="shared" si="0"/>
        <v>-1229000</v>
      </c>
      <c r="G17" s="5"/>
    </row>
    <row r="18" spans="1:7" ht="15.6" customHeight="1" x14ac:dyDescent="0.15">
      <c r="A18" s="65"/>
      <c r="B18" s="67"/>
      <c r="C18" s="3" t="s">
        <v>18</v>
      </c>
      <c r="D18" s="4">
        <v>1585000</v>
      </c>
      <c r="E18" s="4">
        <v>1804000</v>
      </c>
      <c r="F18" s="4">
        <f t="shared" si="0"/>
        <v>-219000</v>
      </c>
      <c r="G18" s="5"/>
    </row>
    <row r="19" spans="1:7" ht="15.6" customHeight="1" x14ac:dyDescent="0.15">
      <c r="A19" s="65"/>
      <c r="B19" s="67"/>
      <c r="C19" s="3" t="s">
        <v>19</v>
      </c>
      <c r="D19" s="4">
        <v>3837000</v>
      </c>
      <c r="E19" s="4">
        <v>4847000</v>
      </c>
      <c r="F19" s="4">
        <f t="shared" si="0"/>
        <v>-1010000</v>
      </c>
      <c r="G19" s="5"/>
    </row>
    <row r="20" spans="1:7" ht="15.6" customHeight="1" x14ac:dyDescent="0.15">
      <c r="A20" s="65"/>
      <c r="B20" s="67"/>
      <c r="C20" s="17" t="s">
        <v>20</v>
      </c>
      <c r="D20" s="18">
        <f>D21+D23</f>
        <v>89696000</v>
      </c>
      <c r="E20" s="18">
        <f>E21+E23</f>
        <v>82996000</v>
      </c>
      <c r="F20" s="18">
        <f t="shared" si="0"/>
        <v>6700000</v>
      </c>
      <c r="G20" s="19"/>
    </row>
    <row r="21" spans="1:7" ht="15.6" customHeight="1" x14ac:dyDescent="0.15">
      <c r="A21" s="65"/>
      <c r="B21" s="67"/>
      <c r="C21" s="3" t="s">
        <v>16</v>
      </c>
      <c r="D21" s="4">
        <f>D22</f>
        <v>80741000</v>
      </c>
      <c r="E21" s="4">
        <v>74683000</v>
      </c>
      <c r="F21" s="4">
        <f t="shared" si="0"/>
        <v>6058000</v>
      </c>
      <c r="G21" s="5"/>
    </row>
    <row r="22" spans="1:7" ht="15.6" customHeight="1" x14ac:dyDescent="0.15">
      <c r="A22" s="65"/>
      <c r="B22" s="67"/>
      <c r="C22" s="3" t="s">
        <v>12</v>
      </c>
      <c r="D22" s="4">
        <v>80741000</v>
      </c>
      <c r="E22" s="4">
        <v>74683000</v>
      </c>
      <c r="F22" s="4">
        <f t="shared" si="0"/>
        <v>6058000</v>
      </c>
      <c r="G22" s="5"/>
    </row>
    <row r="23" spans="1:7" ht="15.6" customHeight="1" x14ac:dyDescent="0.15">
      <c r="A23" s="65"/>
      <c r="B23" s="67"/>
      <c r="C23" s="3" t="s">
        <v>17</v>
      </c>
      <c r="D23" s="4">
        <f>D24</f>
        <v>8955000</v>
      </c>
      <c r="E23" s="4">
        <v>8313000</v>
      </c>
      <c r="F23" s="4">
        <f t="shared" si="0"/>
        <v>642000</v>
      </c>
      <c r="G23" s="5"/>
    </row>
    <row r="24" spans="1:7" ht="15.6" customHeight="1" x14ac:dyDescent="0.15">
      <c r="A24" s="65"/>
      <c r="B24" s="67"/>
      <c r="C24" s="3" t="s">
        <v>19</v>
      </c>
      <c r="D24" s="4">
        <v>8955000</v>
      </c>
      <c r="E24" s="4">
        <v>8313000</v>
      </c>
      <c r="F24" s="4">
        <f t="shared" si="0"/>
        <v>642000</v>
      </c>
      <c r="G24" s="5"/>
    </row>
    <row r="25" spans="1:7" ht="15.6" customHeight="1" x14ac:dyDescent="0.15">
      <c r="A25" s="65"/>
      <c r="B25" s="67"/>
      <c r="C25" s="17" t="s">
        <v>21</v>
      </c>
      <c r="D25" s="18">
        <f>D26</f>
        <v>14218000</v>
      </c>
      <c r="E25" s="18">
        <f>E26</f>
        <v>14109000</v>
      </c>
      <c r="F25" s="18">
        <f t="shared" si="0"/>
        <v>109000</v>
      </c>
      <c r="G25" s="19"/>
    </row>
    <row r="26" spans="1:7" ht="15.6" customHeight="1" x14ac:dyDescent="0.15">
      <c r="A26" s="65"/>
      <c r="B26" s="67"/>
      <c r="C26" s="3" t="s">
        <v>22</v>
      </c>
      <c r="D26" s="4">
        <v>14218000</v>
      </c>
      <c r="E26" s="4">
        <v>14109000</v>
      </c>
      <c r="F26" s="4">
        <f t="shared" si="0"/>
        <v>109000</v>
      </c>
      <c r="G26" s="5"/>
    </row>
    <row r="27" spans="1:7" ht="15.6" customHeight="1" x14ac:dyDescent="0.15">
      <c r="A27" s="65"/>
      <c r="B27" s="67"/>
      <c r="C27" s="17" t="s">
        <v>23</v>
      </c>
      <c r="D27" s="18">
        <f>SUM(D28:D29)</f>
        <v>280000</v>
      </c>
      <c r="E27" s="18">
        <f>SUM(E28:E29)</f>
        <v>211000</v>
      </c>
      <c r="F27" s="18">
        <f t="shared" si="0"/>
        <v>69000</v>
      </c>
      <c r="G27" s="19"/>
    </row>
    <row r="28" spans="1:7" ht="15.6" customHeight="1" x14ac:dyDescent="0.15">
      <c r="A28" s="65"/>
      <c r="B28" s="67"/>
      <c r="C28" s="3" t="s">
        <v>24</v>
      </c>
      <c r="D28" s="4">
        <v>264000</v>
      </c>
      <c r="E28" s="4">
        <v>192000</v>
      </c>
      <c r="F28" s="4">
        <f t="shared" si="0"/>
        <v>72000</v>
      </c>
      <c r="G28" s="5"/>
    </row>
    <row r="29" spans="1:7" ht="15.6" customHeight="1" x14ac:dyDescent="0.15">
      <c r="A29" s="65"/>
      <c r="B29" s="67"/>
      <c r="C29" s="3" t="s">
        <v>25</v>
      </c>
      <c r="D29" s="4">
        <v>16000</v>
      </c>
      <c r="E29" s="4">
        <v>19000</v>
      </c>
      <c r="F29" s="4">
        <f t="shared" si="0"/>
        <v>-3000</v>
      </c>
      <c r="G29" s="5"/>
    </row>
    <row r="30" spans="1:7" ht="15.6" customHeight="1" x14ac:dyDescent="0.15">
      <c r="A30" s="65"/>
      <c r="B30" s="67"/>
      <c r="C30" s="17" t="s">
        <v>26</v>
      </c>
      <c r="D30" s="18">
        <f>SUM(D31:D39)</f>
        <v>75240000</v>
      </c>
      <c r="E30" s="18">
        <f>SUM(E31:E39)</f>
        <v>82793000</v>
      </c>
      <c r="F30" s="18">
        <f t="shared" si="0"/>
        <v>-7553000</v>
      </c>
      <c r="G30" s="19"/>
    </row>
    <row r="31" spans="1:7" ht="15.6" customHeight="1" x14ac:dyDescent="0.15">
      <c r="A31" s="65"/>
      <c r="B31" s="67"/>
      <c r="C31" s="3" t="s">
        <v>27</v>
      </c>
      <c r="D31" s="4">
        <v>11881000</v>
      </c>
      <c r="E31" s="4">
        <v>12840000</v>
      </c>
      <c r="F31" s="4">
        <f t="shared" si="0"/>
        <v>-959000</v>
      </c>
      <c r="G31" s="5"/>
    </row>
    <row r="32" spans="1:7" ht="15.6" customHeight="1" x14ac:dyDescent="0.15">
      <c r="A32" s="65"/>
      <c r="B32" s="67"/>
      <c r="C32" s="3" t="s">
        <v>28</v>
      </c>
      <c r="D32" s="4">
        <v>1239000</v>
      </c>
      <c r="E32" s="4">
        <v>2200000</v>
      </c>
      <c r="F32" s="4">
        <f t="shared" si="0"/>
        <v>-961000</v>
      </c>
      <c r="G32" s="5"/>
    </row>
    <row r="33" spans="1:7" ht="15.6" customHeight="1" x14ac:dyDescent="0.15">
      <c r="A33" s="65"/>
      <c r="B33" s="67"/>
      <c r="C33" s="3" t="s">
        <v>29</v>
      </c>
      <c r="D33" s="4">
        <v>423000</v>
      </c>
      <c r="E33" s="4">
        <v>348000</v>
      </c>
      <c r="F33" s="4">
        <f t="shared" si="0"/>
        <v>75000</v>
      </c>
      <c r="G33" s="5"/>
    </row>
    <row r="34" spans="1:7" ht="15.6" customHeight="1" x14ac:dyDescent="0.15">
      <c r="A34" s="65"/>
      <c r="B34" s="67"/>
      <c r="C34" s="3" t="s">
        <v>30</v>
      </c>
      <c r="D34" s="4">
        <v>18506000</v>
      </c>
      <c r="E34" s="4">
        <v>17663000</v>
      </c>
      <c r="F34" s="4">
        <f t="shared" si="0"/>
        <v>843000</v>
      </c>
      <c r="G34" s="5"/>
    </row>
    <row r="35" spans="1:7" ht="15.6" customHeight="1" x14ac:dyDescent="0.15">
      <c r="A35" s="65"/>
      <c r="B35" s="67"/>
      <c r="C35" s="3" t="s">
        <v>31</v>
      </c>
      <c r="D35" s="4">
        <v>11557000</v>
      </c>
      <c r="E35" s="4">
        <v>14654000</v>
      </c>
      <c r="F35" s="4">
        <f t="shared" si="0"/>
        <v>-3097000</v>
      </c>
      <c r="G35" s="5"/>
    </row>
    <row r="36" spans="1:7" ht="15.6" customHeight="1" x14ac:dyDescent="0.15">
      <c r="A36" s="65"/>
      <c r="B36" s="67"/>
      <c r="C36" s="3" t="s">
        <v>32</v>
      </c>
      <c r="D36" s="4">
        <v>0</v>
      </c>
      <c r="E36" s="4">
        <v>20000</v>
      </c>
      <c r="F36" s="4">
        <f t="shared" si="0"/>
        <v>-20000</v>
      </c>
      <c r="G36" s="5"/>
    </row>
    <row r="37" spans="1:7" ht="15.6" customHeight="1" x14ac:dyDescent="0.15">
      <c r="A37" s="65"/>
      <c r="B37" s="67"/>
      <c r="C37" s="3" t="s">
        <v>33</v>
      </c>
      <c r="D37" s="4">
        <v>15848000</v>
      </c>
      <c r="E37" s="4">
        <v>15452000</v>
      </c>
      <c r="F37" s="4">
        <f t="shared" si="0"/>
        <v>396000</v>
      </c>
      <c r="G37" s="5"/>
    </row>
    <row r="38" spans="1:7" ht="15.6" customHeight="1" x14ac:dyDescent="0.15">
      <c r="A38" s="65"/>
      <c r="B38" s="67"/>
      <c r="C38" s="3" t="s">
        <v>34</v>
      </c>
      <c r="D38" s="4">
        <v>4608000</v>
      </c>
      <c r="E38" s="4">
        <v>9022000</v>
      </c>
      <c r="F38" s="4">
        <f t="shared" si="0"/>
        <v>-4414000</v>
      </c>
      <c r="G38" s="5"/>
    </row>
    <row r="39" spans="1:7" ht="15.6" customHeight="1" x14ac:dyDescent="0.15">
      <c r="A39" s="65"/>
      <c r="B39" s="67"/>
      <c r="C39" s="3" t="s">
        <v>35</v>
      </c>
      <c r="D39" s="4">
        <v>11178000</v>
      </c>
      <c r="E39" s="4">
        <v>10594000</v>
      </c>
      <c r="F39" s="4">
        <f t="shared" si="0"/>
        <v>584000</v>
      </c>
      <c r="G39" s="5"/>
    </row>
    <row r="40" spans="1:7" ht="15.6" customHeight="1" x14ac:dyDescent="0.15">
      <c r="A40" s="65"/>
      <c r="B40" s="67"/>
      <c r="C40" s="17" t="s">
        <v>36</v>
      </c>
      <c r="D40" s="18">
        <f>SUM(D41:D43)</f>
        <v>1488000</v>
      </c>
      <c r="E40" s="18">
        <f>SUM(E41:E43)</f>
        <v>822000</v>
      </c>
      <c r="F40" s="18">
        <f t="shared" si="0"/>
        <v>666000</v>
      </c>
      <c r="G40" s="19"/>
    </row>
    <row r="41" spans="1:7" ht="15.6" customHeight="1" x14ac:dyDescent="0.15">
      <c r="A41" s="65"/>
      <c r="B41" s="67"/>
      <c r="C41" s="3" t="s">
        <v>37</v>
      </c>
      <c r="D41" s="4">
        <v>1119000</v>
      </c>
      <c r="E41" s="4">
        <v>714000</v>
      </c>
      <c r="F41" s="4">
        <f t="shared" si="0"/>
        <v>405000</v>
      </c>
      <c r="G41" s="5"/>
    </row>
    <row r="42" spans="1:7" ht="15.6" customHeight="1" x14ac:dyDescent="0.15">
      <c r="A42" s="65"/>
      <c r="B42" s="67"/>
      <c r="C42" s="3" t="s">
        <v>131</v>
      </c>
      <c r="D42" s="4">
        <v>0</v>
      </c>
      <c r="E42" s="4">
        <v>108000</v>
      </c>
      <c r="F42" s="4">
        <f t="shared" si="0"/>
        <v>-108000</v>
      </c>
      <c r="G42" s="5"/>
    </row>
    <row r="43" spans="1:7" ht="15.6" customHeight="1" x14ac:dyDescent="0.15">
      <c r="A43" s="65"/>
      <c r="B43" s="67"/>
      <c r="C43" s="3" t="s">
        <v>38</v>
      </c>
      <c r="D43" s="4">
        <v>369000</v>
      </c>
      <c r="E43" s="4">
        <v>0</v>
      </c>
      <c r="F43" s="4">
        <f t="shared" si="0"/>
        <v>369000</v>
      </c>
      <c r="G43" s="5"/>
    </row>
    <row r="44" spans="1:7" ht="15.6" customHeight="1" x14ac:dyDescent="0.15">
      <c r="A44" s="65"/>
      <c r="B44" s="67"/>
      <c r="C44" s="11" t="s">
        <v>39</v>
      </c>
      <c r="D44" s="12">
        <f>D45</f>
        <v>25094000</v>
      </c>
      <c r="E44" s="12">
        <f>E45</f>
        <v>26047000</v>
      </c>
      <c r="F44" s="12">
        <f t="shared" si="0"/>
        <v>-953000</v>
      </c>
      <c r="G44" s="13"/>
    </row>
    <row r="45" spans="1:7" ht="15.6" customHeight="1" x14ac:dyDescent="0.15">
      <c r="A45" s="65"/>
      <c r="B45" s="67"/>
      <c r="C45" s="17" t="s">
        <v>40</v>
      </c>
      <c r="D45" s="18">
        <f>SUM(D46:D48)</f>
        <v>25094000</v>
      </c>
      <c r="E45" s="18">
        <f>SUM(E46:E48)</f>
        <v>26047000</v>
      </c>
      <c r="F45" s="18">
        <f t="shared" si="0"/>
        <v>-953000</v>
      </c>
      <c r="G45" s="19"/>
    </row>
    <row r="46" spans="1:7" ht="15.6" customHeight="1" x14ac:dyDescent="0.15">
      <c r="A46" s="65"/>
      <c r="B46" s="67"/>
      <c r="C46" s="3" t="s">
        <v>41</v>
      </c>
      <c r="D46" s="4">
        <v>0</v>
      </c>
      <c r="E46" s="4">
        <v>4000000</v>
      </c>
      <c r="F46" s="4">
        <f t="shared" si="0"/>
        <v>-4000000</v>
      </c>
      <c r="G46" s="5"/>
    </row>
    <row r="47" spans="1:7" ht="15.6" customHeight="1" x14ac:dyDescent="0.15">
      <c r="A47" s="65"/>
      <c r="B47" s="67"/>
      <c r="C47" s="3" t="s">
        <v>35</v>
      </c>
      <c r="D47" s="4">
        <v>11678000</v>
      </c>
      <c r="E47" s="4">
        <v>10817000</v>
      </c>
      <c r="F47" s="4">
        <f t="shared" si="0"/>
        <v>861000</v>
      </c>
      <c r="G47" s="5"/>
    </row>
    <row r="48" spans="1:7" ht="15.6" customHeight="1" x14ac:dyDescent="0.15">
      <c r="A48" s="65"/>
      <c r="B48" s="67"/>
      <c r="C48" s="3" t="s">
        <v>42</v>
      </c>
      <c r="D48" s="4">
        <v>13416000</v>
      </c>
      <c r="E48" s="4">
        <v>11230000</v>
      </c>
      <c r="F48" s="4">
        <f t="shared" si="0"/>
        <v>2186000</v>
      </c>
      <c r="G48" s="5"/>
    </row>
    <row r="49" spans="1:7" ht="15.6" customHeight="1" x14ac:dyDescent="0.15">
      <c r="A49" s="65"/>
      <c r="B49" s="67"/>
      <c r="C49" s="11" t="s">
        <v>43</v>
      </c>
      <c r="D49" s="12">
        <f>SUM(D50:D53)</f>
        <v>25985000</v>
      </c>
      <c r="E49" s="12">
        <f>SUM(E50:E53)</f>
        <v>19558000</v>
      </c>
      <c r="F49" s="12">
        <f t="shared" si="0"/>
        <v>6427000</v>
      </c>
      <c r="G49" s="13"/>
    </row>
    <row r="50" spans="1:7" ht="15.6" customHeight="1" x14ac:dyDescent="0.15">
      <c r="A50" s="65"/>
      <c r="B50" s="67"/>
      <c r="C50" s="17" t="s">
        <v>44</v>
      </c>
      <c r="D50" s="18">
        <v>23885000</v>
      </c>
      <c r="E50" s="18">
        <v>18711000</v>
      </c>
      <c r="F50" s="18">
        <f t="shared" si="0"/>
        <v>5174000</v>
      </c>
      <c r="G50" s="19"/>
    </row>
    <row r="51" spans="1:7" ht="15.6" customHeight="1" x14ac:dyDescent="0.15">
      <c r="A51" s="65"/>
      <c r="B51" s="67"/>
      <c r="C51" s="17" t="s">
        <v>45</v>
      </c>
      <c r="D51" s="18">
        <v>845000</v>
      </c>
      <c r="E51" s="18">
        <v>829000</v>
      </c>
      <c r="F51" s="18">
        <f t="shared" si="0"/>
        <v>16000</v>
      </c>
      <c r="G51" s="19"/>
    </row>
    <row r="52" spans="1:7" ht="15.6" customHeight="1" x14ac:dyDescent="0.15">
      <c r="A52" s="65"/>
      <c r="B52" s="67"/>
      <c r="C52" s="17" t="s">
        <v>46</v>
      </c>
      <c r="D52" s="18">
        <v>1224000</v>
      </c>
      <c r="E52" s="18">
        <v>8000</v>
      </c>
      <c r="F52" s="18">
        <f t="shared" si="0"/>
        <v>1216000</v>
      </c>
      <c r="G52" s="19"/>
    </row>
    <row r="53" spans="1:7" ht="15.6" customHeight="1" x14ac:dyDescent="0.15">
      <c r="A53" s="65"/>
      <c r="B53" s="67"/>
      <c r="C53" s="17" t="s">
        <v>47</v>
      </c>
      <c r="D53" s="18">
        <f>D54</f>
        <v>31000</v>
      </c>
      <c r="E53" s="18">
        <f>E54</f>
        <v>10000</v>
      </c>
      <c r="F53" s="18">
        <f t="shared" si="0"/>
        <v>21000</v>
      </c>
      <c r="G53" s="19"/>
    </row>
    <row r="54" spans="1:7" ht="15.6" customHeight="1" x14ac:dyDescent="0.15">
      <c r="A54" s="65"/>
      <c r="B54" s="67"/>
      <c r="C54" s="3" t="s">
        <v>37</v>
      </c>
      <c r="D54" s="4">
        <v>31000</v>
      </c>
      <c r="E54" s="4">
        <v>10000</v>
      </c>
      <c r="F54" s="4">
        <f t="shared" si="0"/>
        <v>21000</v>
      </c>
      <c r="G54" s="5"/>
    </row>
    <row r="55" spans="1:7" ht="15.6" customHeight="1" x14ac:dyDescent="0.15">
      <c r="A55" s="65"/>
      <c r="B55" s="67"/>
      <c r="C55" s="11" t="s">
        <v>48</v>
      </c>
      <c r="D55" s="12">
        <v>6000</v>
      </c>
      <c r="E55" s="12">
        <v>500000</v>
      </c>
      <c r="F55" s="12">
        <f t="shared" si="0"/>
        <v>-494000</v>
      </c>
      <c r="G55" s="13"/>
    </row>
    <row r="56" spans="1:7" ht="15.6" customHeight="1" x14ac:dyDescent="0.15">
      <c r="A56" s="65"/>
      <c r="B56" s="67"/>
      <c r="C56" s="11" t="s">
        <v>49</v>
      </c>
      <c r="D56" s="12">
        <v>2000</v>
      </c>
      <c r="E56" s="12">
        <v>53000</v>
      </c>
      <c r="F56" s="12">
        <f t="shared" si="0"/>
        <v>-51000</v>
      </c>
      <c r="G56" s="13"/>
    </row>
    <row r="57" spans="1:7" ht="15.6" customHeight="1" x14ac:dyDescent="0.15">
      <c r="A57" s="65"/>
      <c r="B57" s="67"/>
      <c r="C57" s="11" t="s">
        <v>50</v>
      </c>
      <c r="D57" s="12">
        <f>SUM(D58:D59)</f>
        <v>4426000</v>
      </c>
      <c r="E57" s="12">
        <f>SUM(E58:E59)</f>
        <v>5975000</v>
      </c>
      <c r="F57" s="12">
        <f t="shared" si="0"/>
        <v>-1549000</v>
      </c>
      <c r="G57" s="13"/>
    </row>
    <row r="58" spans="1:7" ht="15.6" customHeight="1" x14ac:dyDescent="0.15">
      <c r="A58" s="65"/>
      <c r="B58" s="67"/>
      <c r="C58" s="3" t="s">
        <v>51</v>
      </c>
      <c r="D58" s="4">
        <v>1451000</v>
      </c>
      <c r="E58" s="4">
        <v>1502000</v>
      </c>
      <c r="F58" s="4">
        <f t="shared" si="0"/>
        <v>-51000</v>
      </c>
      <c r="G58" s="5"/>
    </row>
    <row r="59" spans="1:7" ht="15.6" customHeight="1" x14ac:dyDescent="0.15">
      <c r="A59" s="65"/>
      <c r="B59" s="67"/>
      <c r="C59" s="6" t="s">
        <v>52</v>
      </c>
      <c r="D59" s="7">
        <v>2975000</v>
      </c>
      <c r="E59" s="7">
        <v>4473000</v>
      </c>
      <c r="F59" s="7">
        <f t="shared" si="0"/>
        <v>-1498000</v>
      </c>
      <c r="G59" s="8"/>
    </row>
    <row r="60" spans="1:7" ht="15.6" customHeight="1" x14ac:dyDescent="0.15">
      <c r="A60" s="65"/>
      <c r="B60" s="69"/>
      <c r="C60" s="20" t="s">
        <v>53</v>
      </c>
      <c r="D60" s="21">
        <f>D9+D44+D49+D55+D56+D57</f>
        <v>479810000</v>
      </c>
      <c r="E60" s="21">
        <f>E9+E44+E49+E55+E56+E57</f>
        <v>489275000</v>
      </c>
      <c r="F60" s="21">
        <f t="shared" si="0"/>
        <v>-9465000</v>
      </c>
      <c r="G60" s="22"/>
    </row>
    <row r="61" spans="1:7" ht="15.6" customHeight="1" x14ac:dyDescent="0.15">
      <c r="A61" s="65"/>
      <c r="B61" s="66" t="s">
        <v>77</v>
      </c>
      <c r="C61" s="11" t="s">
        <v>55</v>
      </c>
      <c r="D61" s="12">
        <f>SUM(D62:D68)</f>
        <v>286861000</v>
      </c>
      <c r="E61" s="12">
        <f>SUM(E62:E68)</f>
        <v>288449500</v>
      </c>
      <c r="F61" s="12">
        <f t="shared" si="0"/>
        <v>-1588500</v>
      </c>
      <c r="G61" s="13"/>
    </row>
    <row r="62" spans="1:7" ht="15.6" customHeight="1" x14ac:dyDescent="0.15">
      <c r="A62" s="65"/>
      <c r="B62" s="67"/>
      <c r="C62" s="3" t="s">
        <v>56</v>
      </c>
      <c r="D62" s="4">
        <v>0</v>
      </c>
      <c r="E62" s="4">
        <v>300000</v>
      </c>
      <c r="F62" s="4">
        <f t="shared" si="0"/>
        <v>-300000</v>
      </c>
      <c r="G62" s="5"/>
    </row>
    <row r="63" spans="1:7" ht="15.6" customHeight="1" x14ac:dyDescent="0.15">
      <c r="A63" s="65"/>
      <c r="B63" s="67"/>
      <c r="C63" s="3" t="s">
        <v>57</v>
      </c>
      <c r="D63" s="4">
        <v>172765000</v>
      </c>
      <c r="E63" s="4">
        <v>167563000</v>
      </c>
      <c r="F63" s="4">
        <f t="shared" si="0"/>
        <v>5202000</v>
      </c>
      <c r="G63" s="5"/>
    </row>
    <row r="64" spans="1:7" ht="15.6" customHeight="1" x14ac:dyDescent="0.15">
      <c r="A64" s="65"/>
      <c r="B64" s="67"/>
      <c r="C64" s="3" t="s">
        <v>58</v>
      </c>
      <c r="D64" s="4">
        <v>25709000</v>
      </c>
      <c r="E64" s="4">
        <v>25464000</v>
      </c>
      <c r="F64" s="4">
        <f t="shared" si="0"/>
        <v>245000</v>
      </c>
      <c r="G64" s="5"/>
    </row>
    <row r="65" spans="1:7" ht="15.6" customHeight="1" x14ac:dyDescent="0.15">
      <c r="A65" s="65"/>
      <c r="B65" s="67"/>
      <c r="C65" s="3" t="s">
        <v>59</v>
      </c>
      <c r="D65" s="4">
        <v>60799000</v>
      </c>
      <c r="E65" s="4">
        <v>60737000</v>
      </c>
      <c r="F65" s="4">
        <f t="shared" si="0"/>
        <v>62000</v>
      </c>
      <c r="G65" s="5"/>
    </row>
    <row r="66" spans="1:7" ht="15.6" customHeight="1" x14ac:dyDescent="0.15">
      <c r="A66" s="65"/>
      <c r="B66" s="67"/>
      <c r="C66" s="3" t="s">
        <v>60</v>
      </c>
      <c r="D66" s="4">
        <v>2940000</v>
      </c>
      <c r="E66" s="4">
        <v>6104000</v>
      </c>
      <c r="F66" s="4">
        <f t="shared" si="0"/>
        <v>-3164000</v>
      </c>
      <c r="G66" s="5"/>
    </row>
    <row r="67" spans="1:7" ht="15.6" customHeight="1" x14ac:dyDescent="0.15">
      <c r="A67" s="65"/>
      <c r="B67" s="67"/>
      <c r="C67" s="3" t="s">
        <v>61</v>
      </c>
      <c r="D67" s="4">
        <v>225000</v>
      </c>
      <c r="E67" s="4">
        <v>222500</v>
      </c>
      <c r="F67" s="4">
        <f t="shared" si="0"/>
        <v>2500</v>
      </c>
      <c r="G67" s="5"/>
    </row>
    <row r="68" spans="1:7" ht="15.6" customHeight="1" x14ac:dyDescent="0.15">
      <c r="A68" s="65"/>
      <c r="B68" s="67"/>
      <c r="C68" s="3" t="s">
        <v>62</v>
      </c>
      <c r="D68" s="4">
        <v>24423000</v>
      </c>
      <c r="E68" s="4">
        <v>28059000</v>
      </c>
      <c r="F68" s="4">
        <f t="shared" si="0"/>
        <v>-3636000</v>
      </c>
      <c r="G68" s="5"/>
    </row>
    <row r="69" spans="1:7" ht="15.6" customHeight="1" x14ac:dyDescent="0.15">
      <c r="A69" s="65"/>
      <c r="B69" s="67"/>
      <c r="C69" s="11" t="s">
        <v>63</v>
      </c>
      <c r="D69" s="12">
        <f>SUM(D70:D83)</f>
        <v>82105000</v>
      </c>
      <c r="E69" s="12">
        <f>SUM(E70:E83)</f>
        <v>91504000</v>
      </c>
      <c r="F69" s="12">
        <f t="shared" si="0"/>
        <v>-9399000</v>
      </c>
      <c r="G69" s="13"/>
    </row>
    <row r="70" spans="1:7" ht="15.6" customHeight="1" x14ac:dyDescent="0.15">
      <c r="A70" s="65"/>
      <c r="B70" s="67"/>
      <c r="C70" s="3" t="s">
        <v>64</v>
      </c>
      <c r="D70" s="4">
        <v>28477000</v>
      </c>
      <c r="E70" s="4">
        <v>34662000</v>
      </c>
      <c r="F70" s="4">
        <f t="shared" si="0"/>
        <v>-6185000</v>
      </c>
      <c r="G70" s="5"/>
    </row>
    <row r="71" spans="1:7" ht="15.6" customHeight="1" x14ac:dyDescent="0.15">
      <c r="A71" s="65"/>
      <c r="B71" s="67"/>
      <c r="C71" s="3" t="s">
        <v>65</v>
      </c>
      <c r="D71" s="4">
        <v>4746000</v>
      </c>
      <c r="E71" s="4">
        <v>5450000</v>
      </c>
      <c r="F71" s="4">
        <f t="shared" si="0"/>
        <v>-704000</v>
      </c>
      <c r="G71" s="5"/>
    </row>
    <row r="72" spans="1:7" ht="15.6" customHeight="1" x14ac:dyDescent="0.15">
      <c r="A72" s="65"/>
      <c r="B72" s="67"/>
      <c r="C72" s="3" t="s">
        <v>66</v>
      </c>
      <c r="D72" s="4">
        <v>3516000</v>
      </c>
      <c r="E72" s="4">
        <v>3894000</v>
      </c>
      <c r="F72" s="4">
        <f t="shared" si="0"/>
        <v>-378000</v>
      </c>
      <c r="G72" s="5"/>
    </row>
    <row r="73" spans="1:7" ht="15.6" customHeight="1" x14ac:dyDescent="0.15">
      <c r="A73" s="65"/>
      <c r="B73" s="67"/>
      <c r="C73" s="3" t="s">
        <v>67</v>
      </c>
      <c r="D73" s="4">
        <v>655000</v>
      </c>
      <c r="E73" s="4">
        <v>409000</v>
      </c>
      <c r="F73" s="4">
        <f t="shared" si="0"/>
        <v>246000</v>
      </c>
      <c r="G73" s="5"/>
    </row>
    <row r="74" spans="1:7" ht="15.6" customHeight="1" x14ac:dyDescent="0.15">
      <c r="A74" s="65"/>
      <c r="B74" s="67"/>
      <c r="C74" s="3" t="s">
        <v>68</v>
      </c>
      <c r="D74" s="4">
        <v>1416000</v>
      </c>
      <c r="E74" s="4">
        <v>3372000</v>
      </c>
      <c r="F74" s="4">
        <f t="shared" ref="F74:F125" si="1">D74-E74</f>
        <v>-1956000</v>
      </c>
      <c r="G74" s="5"/>
    </row>
    <row r="75" spans="1:7" ht="15.6" customHeight="1" x14ac:dyDescent="0.15">
      <c r="A75" s="65"/>
      <c r="B75" s="67"/>
      <c r="C75" s="3" t="s">
        <v>69</v>
      </c>
      <c r="D75" s="4">
        <v>460000</v>
      </c>
      <c r="E75" s="4">
        <v>671000</v>
      </c>
      <c r="F75" s="4">
        <f t="shared" si="1"/>
        <v>-211000</v>
      </c>
      <c r="G75" s="5"/>
    </row>
    <row r="76" spans="1:7" ht="15.6" customHeight="1" x14ac:dyDescent="0.15">
      <c r="A76" s="65"/>
      <c r="B76" s="67"/>
      <c r="C76" s="3" t="s">
        <v>70</v>
      </c>
      <c r="D76" s="4">
        <v>540000</v>
      </c>
      <c r="E76" s="4">
        <v>475000</v>
      </c>
      <c r="F76" s="4">
        <f t="shared" si="1"/>
        <v>65000</v>
      </c>
      <c r="G76" s="5"/>
    </row>
    <row r="77" spans="1:7" ht="15.6" customHeight="1" x14ac:dyDescent="0.15">
      <c r="A77" s="65"/>
      <c r="B77" s="67"/>
      <c r="C77" s="3" t="s">
        <v>71</v>
      </c>
      <c r="D77" s="4">
        <v>20921000</v>
      </c>
      <c r="E77" s="4">
        <v>19255000</v>
      </c>
      <c r="F77" s="4">
        <f t="shared" si="1"/>
        <v>1666000</v>
      </c>
      <c r="G77" s="5"/>
    </row>
    <row r="78" spans="1:7" ht="15.6" customHeight="1" x14ac:dyDescent="0.15">
      <c r="A78" s="65"/>
      <c r="B78" s="67"/>
      <c r="C78" s="3" t="s">
        <v>72</v>
      </c>
      <c r="D78" s="4">
        <v>6519000</v>
      </c>
      <c r="E78" s="4">
        <v>4873000</v>
      </c>
      <c r="F78" s="4">
        <f t="shared" si="1"/>
        <v>1646000</v>
      </c>
      <c r="G78" s="5"/>
    </row>
    <row r="79" spans="1:7" ht="15.6" customHeight="1" x14ac:dyDescent="0.15">
      <c r="A79" s="65"/>
      <c r="B79" s="67"/>
      <c r="C79" s="3" t="s">
        <v>73</v>
      </c>
      <c r="D79" s="4">
        <v>2185000</v>
      </c>
      <c r="E79" s="4">
        <v>4602000</v>
      </c>
      <c r="F79" s="4">
        <f t="shared" si="1"/>
        <v>-2417000</v>
      </c>
      <c r="G79" s="5"/>
    </row>
    <row r="80" spans="1:7" ht="15.6" customHeight="1" x14ac:dyDescent="0.15">
      <c r="A80" s="65"/>
      <c r="B80" s="67"/>
      <c r="C80" s="3" t="s">
        <v>74</v>
      </c>
      <c r="D80" s="4">
        <v>2050000</v>
      </c>
      <c r="E80" s="4">
        <v>2046000</v>
      </c>
      <c r="F80" s="4">
        <f t="shared" si="1"/>
        <v>4000</v>
      </c>
      <c r="G80" s="5"/>
    </row>
    <row r="81" spans="1:7" ht="15.6" customHeight="1" x14ac:dyDescent="0.15">
      <c r="A81" s="65"/>
      <c r="B81" s="67"/>
      <c r="C81" s="3" t="s">
        <v>75</v>
      </c>
      <c r="D81" s="4">
        <v>7723000</v>
      </c>
      <c r="E81" s="4">
        <v>8770000</v>
      </c>
      <c r="F81" s="4">
        <f t="shared" si="1"/>
        <v>-1047000</v>
      </c>
      <c r="G81" s="5"/>
    </row>
    <row r="82" spans="1:7" ht="15.6" customHeight="1" x14ac:dyDescent="0.15">
      <c r="A82" s="65"/>
      <c r="B82" s="67"/>
      <c r="C82" s="3" t="s">
        <v>78</v>
      </c>
      <c r="D82" s="4">
        <v>2874000</v>
      </c>
      <c r="E82" s="4">
        <v>3025000</v>
      </c>
      <c r="F82" s="4">
        <f t="shared" si="1"/>
        <v>-151000</v>
      </c>
      <c r="G82" s="5"/>
    </row>
    <row r="83" spans="1:7" ht="15.6" customHeight="1" x14ac:dyDescent="0.15">
      <c r="A83" s="65"/>
      <c r="B83" s="67"/>
      <c r="C83" s="3" t="s">
        <v>79</v>
      </c>
      <c r="D83" s="4">
        <v>23000</v>
      </c>
      <c r="E83" s="4">
        <v>0</v>
      </c>
      <c r="F83" s="4">
        <f t="shared" si="1"/>
        <v>23000</v>
      </c>
      <c r="G83" s="5"/>
    </row>
    <row r="84" spans="1:7" ht="15.6" customHeight="1" x14ac:dyDescent="0.15">
      <c r="A84" s="65" t="s">
        <v>76</v>
      </c>
      <c r="B84" s="67" t="s">
        <v>77</v>
      </c>
      <c r="C84" s="11" t="s">
        <v>80</v>
      </c>
      <c r="D84" s="12">
        <f>SUM(D85:D101)</f>
        <v>47583000</v>
      </c>
      <c r="E84" s="12">
        <f>SUM(E85:E101)</f>
        <v>45692000</v>
      </c>
      <c r="F84" s="12">
        <f t="shared" si="1"/>
        <v>1891000</v>
      </c>
      <c r="G84" s="13"/>
    </row>
    <row r="85" spans="1:7" ht="15.6" customHeight="1" x14ac:dyDescent="0.15">
      <c r="A85" s="65"/>
      <c r="B85" s="67"/>
      <c r="C85" s="3" t="s">
        <v>81</v>
      </c>
      <c r="D85" s="4">
        <v>1559000</v>
      </c>
      <c r="E85" s="4">
        <v>654000</v>
      </c>
      <c r="F85" s="4">
        <f t="shared" si="1"/>
        <v>905000</v>
      </c>
      <c r="G85" s="5"/>
    </row>
    <row r="86" spans="1:7" ht="15.6" customHeight="1" x14ac:dyDescent="0.15">
      <c r="A86" s="65"/>
      <c r="B86" s="67"/>
      <c r="C86" s="3" t="s">
        <v>82</v>
      </c>
      <c r="D86" s="4">
        <v>65000</v>
      </c>
      <c r="E86" s="4">
        <v>37000</v>
      </c>
      <c r="F86" s="4">
        <f t="shared" si="1"/>
        <v>28000</v>
      </c>
      <c r="G86" s="5"/>
    </row>
    <row r="87" spans="1:7" ht="15.6" customHeight="1" x14ac:dyDescent="0.15">
      <c r="A87" s="65"/>
      <c r="B87" s="67"/>
      <c r="C87" s="3" t="s">
        <v>83</v>
      </c>
      <c r="D87" s="4">
        <v>0</v>
      </c>
      <c r="E87" s="4">
        <v>47000</v>
      </c>
      <c r="F87" s="4">
        <f t="shared" si="1"/>
        <v>-47000</v>
      </c>
      <c r="G87" s="5"/>
    </row>
    <row r="88" spans="1:7" ht="15.6" customHeight="1" x14ac:dyDescent="0.15">
      <c r="A88" s="65"/>
      <c r="B88" s="67"/>
      <c r="C88" s="3" t="s">
        <v>84</v>
      </c>
      <c r="D88" s="4">
        <v>0</v>
      </c>
      <c r="E88" s="4">
        <v>840000</v>
      </c>
      <c r="F88" s="4">
        <f t="shared" si="1"/>
        <v>-840000</v>
      </c>
      <c r="G88" s="5"/>
    </row>
    <row r="89" spans="1:7" ht="15.6" customHeight="1" x14ac:dyDescent="0.15">
      <c r="A89" s="65"/>
      <c r="B89" s="67"/>
      <c r="C89" s="3" t="s">
        <v>85</v>
      </c>
      <c r="D89" s="4">
        <v>1236000</v>
      </c>
      <c r="E89" s="4">
        <v>1093000</v>
      </c>
      <c r="F89" s="4">
        <f t="shared" si="1"/>
        <v>143000</v>
      </c>
      <c r="G89" s="5"/>
    </row>
    <row r="90" spans="1:7" ht="15.6" customHeight="1" x14ac:dyDescent="0.15">
      <c r="A90" s="65"/>
      <c r="B90" s="67"/>
      <c r="C90" s="3" t="s">
        <v>86</v>
      </c>
      <c r="D90" s="4">
        <v>4813000</v>
      </c>
      <c r="E90" s="4">
        <v>1560000</v>
      </c>
      <c r="F90" s="4">
        <f t="shared" si="1"/>
        <v>3253000</v>
      </c>
      <c r="G90" s="5"/>
    </row>
    <row r="91" spans="1:7" ht="15.6" customHeight="1" x14ac:dyDescent="0.15">
      <c r="A91" s="65"/>
      <c r="B91" s="67"/>
      <c r="C91" s="3" t="s">
        <v>87</v>
      </c>
      <c r="D91" s="4">
        <v>2487000</v>
      </c>
      <c r="E91" s="4">
        <v>2512000</v>
      </c>
      <c r="F91" s="4">
        <f t="shared" si="1"/>
        <v>-25000</v>
      </c>
      <c r="G91" s="5"/>
    </row>
    <row r="92" spans="1:7" ht="15.6" customHeight="1" x14ac:dyDescent="0.15">
      <c r="A92" s="65"/>
      <c r="B92" s="67"/>
      <c r="C92" s="3" t="s">
        <v>88</v>
      </c>
      <c r="D92" s="4">
        <v>0</v>
      </c>
      <c r="E92" s="4">
        <v>100000</v>
      </c>
      <c r="F92" s="4">
        <f t="shared" si="1"/>
        <v>-100000</v>
      </c>
      <c r="G92" s="5"/>
    </row>
    <row r="93" spans="1:7" ht="15.6" customHeight="1" x14ac:dyDescent="0.15">
      <c r="A93" s="65"/>
      <c r="B93" s="67"/>
      <c r="C93" s="3" t="s">
        <v>89</v>
      </c>
      <c r="D93" s="4">
        <v>1030000</v>
      </c>
      <c r="E93" s="4">
        <v>2237000</v>
      </c>
      <c r="F93" s="4">
        <f t="shared" si="1"/>
        <v>-1207000</v>
      </c>
      <c r="G93" s="5"/>
    </row>
    <row r="94" spans="1:7" ht="15.6" customHeight="1" x14ac:dyDescent="0.15">
      <c r="A94" s="65"/>
      <c r="B94" s="67"/>
      <c r="C94" s="3" t="s">
        <v>90</v>
      </c>
      <c r="D94" s="4">
        <v>22230000</v>
      </c>
      <c r="E94" s="4">
        <v>21334000</v>
      </c>
      <c r="F94" s="4">
        <f t="shared" si="1"/>
        <v>896000</v>
      </c>
      <c r="G94" s="5"/>
    </row>
    <row r="95" spans="1:7" ht="15.6" customHeight="1" x14ac:dyDescent="0.15">
      <c r="A95" s="65"/>
      <c r="B95" s="67"/>
      <c r="C95" s="3" t="s">
        <v>91</v>
      </c>
      <c r="D95" s="4">
        <v>1637000</v>
      </c>
      <c r="E95" s="4">
        <v>2946000</v>
      </c>
      <c r="F95" s="4">
        <f t="shared" si="1"/>
        <v>-1309000</v>
      </c>
      <c r="G95" s="5"/>
    </row>
    <row r="96" spans="1:7" ht="15.6" customHeight="1" x14ac:dyDescent="0.15">
      <c r="A96" s="65"/>
      <c r="B96" s="67"/>
      <c r="C96" s="3" t="s">
        <v>92</v>
      </c>
      <c r="D96" s="4">
        <v>3190000</v>
      </c>
      <c r="E96" s="4">
        <v>3168000</v>
      </c>
      <c r="F96" s="4">
        <f t="shared" si="1"/>
        <v>22000</v>
      </c>
      <c r="G96" s="5"/>
    </row>
    <row r="97" spans="1:7" ht="15.6" customHeight="1" x14ac:dyDescent="0.15">
      <c r="A97" s="65"/>
      <c r="B97" s="67"/>
      <c r="C97" s="3" t="s">
        <v>93</v>
      </c>
      <c r="D97" s="4">
        <v>737000</v>
      </c>
      <c r="E97" s="4">
        <v>526000</v>
      </c>
      <c r="F97" s="4">
        <f t="shared" si="1"/>
        <v>211000</v>
      </c>
      <c r="G97" s="5"/>
    </row>
    <row r="98" spans="1:7" ht="15.6" customHeight="1" x14ac:dyDescent="0.15">
      <c r="A98" s="65"/>
      <c r="B98" s="67"/>
      <c r="C98" s="3" t="s">
        <v>94</v>
      </c>
      <c r="D98" s="4">
        <v>7032000</v>
      </c>
      <c r="E98" s="4">
        <v>7287000</v>
      </c>
      <c r="F98" s="4">
        <f t="shared" si="1"/>
        <v>-255000</v>
      </c>
      <c r="G98" s="5"/>
    </row>
    <row r="99" spans="1:7" ht="15.6" customHeight="1" x14ac:dyDescent="0.15">
      <c r="A99" s="65"/>
      <c r="B99" s="67"/>
      <c r="C99" s="3" t="s">
        <v>95</v>
      </c>
      <c r="D99" s="4">
        <v>195000</v>
      </c>
      <c r="E99" s="4">
        <v>315000</v>
      </c>
      <c r="F99" s="4">
        <f t="shared" si="1"/>
        <v>-120000</v>
      </c>
      <c r="G99" s="5"/>
    </row>
    <row r="100" spans="1:7" ht="15.6" customHeight="1" x14ac:dyDescent="0.15">
      <c r="A100" s="65"/>
      <c r="B100" s="67"/>
      <c r="C100" s="3" t="s">
        <v>96</v>
      </c>
      <c r="D100" s="4">
        <v>1372000</v>
      </c>
      <c r="E100" s="4">
        <v>1023000</v>
      </c>
      <c r="F100" s="4">
        <f t="shared" si="1"/>
        <v>349000</v>
      </c>
      <c r="G100" s="5"/>
    </row>
    <row r="101" spans="1:7" ht="15.6" customHeight="1" x14ac:dyDescent="0.15">
      <c r="A101" s="65"/>
      <c r="B101" s="67"/>
      <c r="C101" s="3" t="s">
        <v>79</v>
      </c>
      <c r="D101" s="4">
        <v>0</v>
      </c>
      <c r="E101" s="4">
        <v>13000</v>
      </c>
      <c r="F101" s="4">
        <f t="shared" si="1"/>
        <v>-13000</v>
      </c>
      <c r="G101" s="5"/>
    </row>
    <row r="102" spans="1:7" ht="15.6" customHeight="1" x14ac:dyDescent="0.15">
      <c r="A102" s="65"/>
      <c r="B102" s="67"/>
      <c r="C102" s="11" t="s">
        <v>97</v>
      </c>
      <c r="D102" s="12">
        <v>2788000</v>
      </c>
      <c r="E102" s="12">
        <v>2259000</v>
      </c>
      <c r="F102" s="12">
        <f t="shared" si="1"/>
        <v>529000</v>
      </c>
      <c r="G102" s="13"/>
    </row>
    <row r="103" spans="1:7" ht="15.6" customHeight="1" x14ac:dyDescent="0.15">
      <c r="A103" s="65"/>
      <c r="B103" s="67"/>
      <c r="C103" s="11" t="s">
        <v>98</v>
      </c>
      <c r="D103" s="12">
        <f>D104</f>
        <v>1771000</v>
      </c>
      <c r="E103" s="12">
        <f>E104</f>
        <v>2088000</v>
      </c>
      <c r="F103" s="12">
        <f t="shared" si="1"/>
        <v>-317000</v>
      </c>
      <c r="G103" s="13"/>
    </row>
    <row r="104" spans="1:7" ht="15.6" customHeight="1" x14ac:dyDescent="0.15">
      <c r="A104" s="65"/>
      <c r="B104" s="67"/>
      <c r="C104" s="6" t="s">
        <v>99</v>
      </c>
      <c r="D104" s="7">
        <v>1771000</v>
      </c>
      <c r="E104" s="7">
        <v>2088000</v>
      </c>
      <c r="F104" s="7">
        <f t="shared" si="1"/>
        <v>-317000</v>
      </c>
      <c r="G104" s="8"/>
    </row>
    <row r="105" spans="1:7" ht="15.6" customHeight="1" x14ac:dyDescent="0.15">
      <c r="A105" s="65"/>
      <c r="B105" s="69"/>
      <c r="C105" s="20" t="s">
        <v>100</v>
      </c>
      <c r="D105" s="21">
        <f>D61+D69+D84+D102+D103</f>
        <v>421108000</v>
      </c>
      <c r="E105" s="21">
        <f>E61+E69+E84+E102+E103</f>
        <v>429992500</v>
      </c>
      <c r="F105" s="21">
        <f t="shared" si="1"/>
        <v>-8884500</v>
      </c>
      <c r="G105" s="22"/>
    </row>
    <row r="106" spans="1:7" ht="15.6" customHeight="1" x14ac:dyDescent="0.15">
      <c r="A106" s="68"/>
      <c r="B106" s="75" t="s">
        <v>101</v>
      </c>
      <c r="C106" s="75" t="s">
        <v>102</v>
      </c>
      <c r="D106" s="25">
        <f>D60-D105</f>
        <v>58702000</v>
      </c>
      <c r="E106" s="25">
        <f>E60-E105</f>
        <v>59282500</v>
      </c>
      <c r="F106" s="25">
        <f t="shared" si="1"/>
        <v>-580500</v>
      </c>
      <c r="G106" s="26"/>
    </row>
    <row r="107" spans="1:7" ht="15.6" customHeight="1" x14ac:dyDescent="0.15">
      <c r="A107" s="70" t="s">
        <v>130</v>
      </c>
      <c r="B107" s="23" t="s">
        <v>128</v>
      </c>
      <c r="C107" s="24" t="s">
        <v>129</v>
      </c>
      <c r="D107" s="29">
        <v>0</v>
      </c>
      <c r="E107" s="29">
        <v>0</v>
      </c>
      <c r="F107" s="29">
        <f t="shared" si="1"/>
        <v>0</v>
      </c>
      <c r="G107" s="30"/>
    </row>
    <row r="108" spans="1:7" ht="15.6" customHeight="1" x14ac:dyDescent="0.15">
      <c r="A108" s="71"/>
      <c r="B108" s="73" t="s">
        <v>77</v>
      </c>
      <c r="C108" s="11" t="s">
        <v>103</v>
      </c>
      <c r="D108" s="12">
        <v>22635000</v>
      </c>
      <c r="E108" s="12">
        <v>35954000</v>
      </c>
      <c r="F108" s="12">
        <f t="shared" si="1"/>
        <v>-13319000</v>
      </c>
      <c r="G108" s="13"/>
    </row>
    <row r="109" spans="1:7" ht="15.6" customHeight="1" x14ac:dyDescent="0.15">
      <c r="A109" s="71"/>
      <c r="B109" s="73"/>
      <c r="C109" s="11" t="s">
        <v>104</v>
      </c>
      <c r="D109" s="12">
        <f>SUM(D110:D111)</f>
        <v>798000</v>
      </c>
      <c r="E109" s="12">
        <f>SUM(E110:E111)</f>
        <v>4820000</v>
      </c>
      <c r="F109" s="12">
        <f t="shared" si="1"/>
        <v>-4022000</v>
      </c>
      <c r="G109" s="13"/>
    </row>
    <row r="110" spans="1:7" ht="15.6" customHeight="1" x14ac:dyDescent="0.15">
      <c r="A110" s="71"/>
      <c r="B110" s="73"/>
      <c r="C110" s="3" t="s">
        <v>105</v>
      </c>
      <c r="D110" s="4">
        <v>402000</v>
      </c>
      <c r="E110" s="4">
        <v>4820000</v>
      </c>
      <c r="F110" s="4">
        <f t="shared" si="1"/>
        <v>-4418000</v>
      </c>
      <c r="G110" s="5"/>
    </row>
    <row r="111" spans="1:7" ht="15.6" customHeight="1" x14ac:dyDescent="0.15">
      <c r="A111" s="71"/>
      <c r="B111" s="73"/>
      <c r="C111" s="3" t="s">
        <v>106</v>
      </c>
      <c r="D111" s="4">
        <v>396000</v>
      </c>
      <c r="E111" s="4">
        <v>0</v>
      </c>
      <c r="F111" s="4">
        <f t="shared" si="1"/>
        <v>396000</v>
      </c>
      <c r="G111" s="5"/>
    </row>
    <row r="112" spans="1:7" ht="15.6" customHeight="1" x14ac:dyDescent="0.15">
      <c r="A112" s="71"/>
      <c r="B112" s="74"/>
      <c r="C112" s="14" t="s">
        <v>107</v>
      </c>
      <c r="D112" s="15">
        <v>2770000</v>
      </c>
      <c r="E112" s="15">
        <v>1721000</v>
      </c>
      <c r="F112" s="15">
        <f t="shared" si="1"/>
        <v>1049000</v>
      </c>
      <c r="G112" s="16"/>
    </row>
    <row r="113" spans="1:7" ht="15.6" customHeight="1" x14ac:dyDescent="0.15">
      <c r="A113" s="71"/>
      <c r="B113" s="74"/>
      <c r="C113" s="20" t="s">
        <v>108</v>
      </c>
      <c r="D113" s="21">
        <f>D108+D109+D112</f>
        <v>26203000</v>
      </c>
      <c r="E113" s="21">
        <f>E108+E109+E112</f>
        <v>42495000</v>
      </c>
      <c r="F113" s="21">
        <f t="shared" si="1"/>
        <v>-16292000</v>
      </c>
      <c r="G113" s="22"/>
    </row>
    <row r="114" spans="1:7" ht="15.6" customHeight="1" x14ac:dyDescent="0.15">
      <c r="A114" s="72"/>
      <c r="B114" s="75" t="s">
        <v>109</v>
      </c>
      <c r="C114" s="75" t="s">
        <v>110</v>
      </c>
      <c r="D114" s="25">
        <f>D107-D113</f>
        <v>-26203000</v>
      </c>
      <c r="E114" s="25">
        <f>E107-E113</f>
        <v>-42495000</v>
      </c>
      <c r="F114" s="25">
        <f t="shared" si="1"/>
        <v>16292000</v>
      </c>
      <c r="G114" s="26"/>
    </row>
    <row r="115" spans="1:7" ht="15.6" customHeight="1" x14ac:dyDescent="0.15">
      <c r="A115" s="76" t="s">
        <v>122</v>
      </c>
      <c r="B115" s="73" t="s">
        <v>114</v>
      </c>
      <c r="C115" s="11" t="s">
        <v>111</v>
      </c>
      <c r="D115" s="12">
        <f>D116</f>
        <v>1110000</v>
      </c>
      <c r="E115" s="12">
        <f>E116</f>
        <v>0</v>
      </c>
      <c r="F115" s="12">
        <f t="shared" si="1"/>
        <v>1110000</v>
      </c>
      <c r="G115" s="13"/>
    </row>
    <row r="116" spans="1:7" ht="15.6" customHeight="1" x14ac:dyDescent="0.15">
      <c r="A116" s="77"/>
      <c r="B116" s="74"/>
      <c r="C116" s="6" t="s">
        <v>112</v>
      </c>
      <c r="D116" s="7">
        <v>1110000</v>
      </c>
      <c r="E116" s="7">
        <v>0</v>
      </c>
      <c r="F116" s="7">
        <f t="shared" si="1"/>
        <v>1110000</v>
      </c>
      <c r="G116" s="8"/>
    </row>
    <row r="117" spans="1:7" ht="15.6" customHeight="1" x14ac:dyDescent="0.15">
      <c r="A117" s="77"/>
      <c r="B117" s="74"/>
      <c r="C117" s="20" t="s">
        <v>113</v>
      </c>
      <c r="D117" s="21">
        <f>D115</f>
        <v>1110000</v>
      </c>
      <c r="E117" s="21">
        <f>E115</f>
        <v>0</v>
      </c>
      <c r="F117" s="21">
        <f t="shared" si="1"/>
        <v>1110000</v>
      </c>
      <c r="G117" s="22"/>
    </row>
    <row r="118" spans="1:7" ht="15.6" customHeight="1" x14ac:dyDescent="0.15">
      <c r="A118" s="76"/>
      <c r="B118" s="73" t="s">
        <v>77</v>
      </c>
      <c r="C118" s="11" t="s">
        <v>115</v>
      </c>
      <c r="D118" s="12">
        <f>D119</f>
        <v>2666000</v>
      </c>
      <c r="E118" s="12">
        <f>E119</f>
        <v>2460000</v>
      </c>
      <c r="F118" s="12">
        <f t="shared" si="1"/>
        <v>206000</v>
      </c>
      <c r="G118" s="13"/>
    </row>
    <row r="119" spans="1:7" ht="15.6" customHeight="1" x14ac:dyDescent="0.15">
      <c r="A119" s="76"/>
      <c r="B119" s="73"/>
      <c r="C119" s="3" t="s">
        <v>116</v>
      </c>
      <c r="D119" s="4">
        <v>2666000</v>
      </c>
      <c r="E119" s="4">
        <v>2460000</v>
      </c>
      <c r="F119" s="4">
        <f t="shared" si="1"/>
        <v>206000</v>
      </c>
      <c r="G119" s="5"/>
    </row>
    <row r="120" spans="1:7" ht="15.6" customHeight="1" x14ac:dyDescent="0.15">
      <c r="A120" s="76"/>
      <c r="B120" s="73"/>
      <c r="C120" s="11" t="s">
        <v>117</v>
      </c>
      <c r="D120" s="12">
        <f>SUM(D121:D122)</f>
        <v>1910000</v>
      </c>
      <c r="E120" s="12">
        <f>SUM(E121:E122)</f>
        <v>864000</v>
      </c>
      <c r="F120" s="12">
        <f t="shared" si="1"/>
        <v>1046000</v>
      </c>
      <c r="G120" s="13"/>
    </row>
    <row r="121" spans="1:7" ht="15.6" customHeight="1" x14ac:dyDescent="0.15">
      <c r="A121" s="76"/>
      <c r="B121" s="73"/>
      <c r="C121" s="3" t="s">
        <v>118</v>
      </c>
      <c r="D121" s="4">
        <v>800000</v>
      </c>
      <c r="E121" s="4">
        <v>864000</v>
      </c>
      <c r="F121" s="4">
        <f t="shared" si="1"/>
        <v>-64000</v>
      </c>
      <c r="G121" s="5"/>
    </row>
    <row r="122" spans="1:7" ht="15.6" customHeight="1" x14ac:dyDescent="0.15">
      <c r="A122" s="77"/>
      <c r="B122" s="74"/>
      <c r="C122" s="6" t="s">
        <v>119</v>
      </c>
      <c r="D122" s="7">
        <v>1110000</v>
      </c>
      <c r="E122" s="7">
        <v>0</v>
      </c>
      <c r="F122" s="7">
        <f t="shared" si="1"/>
        <v>1110000</v>
      </c>
      <c r="G122" s="8"/>
    </row>
    <row r="123" spans="1:7" ht="15.6" customHeight="1" x14ac:dyDescent="0.15">
      <c r="A123" s="77"/>
      <c r="B123" s="74"/>
      <c r="C123" s="20" t="s">
        <v>120</v>
      </c>
      <c r="D123" s="21">
        <f>D118+D120</f>
        <v>4576000</v>
      </c>
      <c r="E123" s="21">
        <f>E118+E120</f>
        <v>3324000</v>
      </c>
      <c r="F123" s="21">
        <f t="shared" si="1"/>
        <v>1252000</v>
      </c>
      <c r="G123" s="22"/>
    </row>
    <row r="124" spans="1:7" ht="15.6" customHeight="1" x14ac:dyDescent="0.15">
      <c r="A124" s="77"/>
      <c r="B124" s="75" t="s">
        <v>121</v>
      </c>
      <c r="C124" s="75" t="s">
        <v>123</v>
      </c>
      <c r="D124" s="25">
        <f>D117-D123</f>
        <v>-3466000</v>
      </c>
      <c r="E124" s="25">
        <f>E117-E123</f>
        <v>-3324000</v>
      </c>
      <c r="F124" s="25">
        <f t="shared" si="1"/>
        <v>-142000</v>
      </c>
      <c r="G124" s="26"/>
    </row>
    <row r="125" spans="1:7" ht="15.6" customHeight="1" thickBot="1" x14ac:dyDescent="0.2">
      <c r="A125" s="61" t="s">
        <v>124</v>
      </c>
      <c r="B125" s="62"/>
      <c r="C125" s="62" t="s">
        <v>125</v>
      </c>
      <c r="D125" s="9">
        <f>D106+D114+D124</f>
        <v>29033000</v>
      </c>
      <c r="E125" s="9">
        <f>E106+E114+E124</f>
        <v>13463500</v>
      </c>
      <c r="F125" s="9">
        <f t="shared" si="1"/>
        <v>15569500</v>
      </c>
      <c r="G125" s="10"/>
    </row>
    <row r="126" spans="1:7" ht="15.6" customHeight="1" x14ac:dyDescent="0.15">
      <c r="A126" s="63" t="s">
        <v>127</v>
      </c>
      <c r="B126" s="63"/>
      <c r="C126" s="63" t="s">
        <v>126</v>
      </c>
      <c r="D126" s="27"/>
      <c r="E126" s="27"/>
      <c r="F126" s="27"/>
      <c r="G126" s="28"/>
    </row>
    <row r="127" spans="1:7" s="27" customFormat="1" x14ac:dyDescent="0.15"/>
  </sheetData>
  <mergeCells count="22">
    <mergeCell ref="A125:C125"/>
    <mergeCell ref="A126:C126"/>
    <mergeCell ref="A9:A83"/>
    <mergeCell ref="B61:B83"/>
    <mergeCell ref="A84:A106"/>
    <mergeCell ref="B84:B105"/>
    <mergeCell ref="A107:A114"/>
    <mergeCell ref="B108:B113"/>
    <mergeCell ref="B114:C114"/>
    <mergeCell ref="A115:A124"/>
    <mergeCell ref="B115:B117"/>
    <mergeCell ref="B118:B123"/>
    <mergeCell ref="B124:C124"/>
    <mergeCell ref="B106:C106"/>
    <mergeCell ref="B9:B60"/>
    <mergeCell ref="A3:G3"/>
    <mergeCell ref="A5:G5"/>
    <mergeCell ref="A7:C8"/>
    <mergeCell ref="D7:D8"/>
    <mergeCell ref="E7:E8"/>
    <mergeCell ref="F7:F8"/>
    <mergeCell ref="G7:G8"/>
  </mergeCells>
  <phoneticPr fontId="1"/>
  <pageMargins left="0.78740157480314965" right="0.31496062992125984" top="0.43307086614173229" bottom="0.39370078740157483" header="0.23622047244094491" footer="0.19685039370078741"/>
  <pageSetup paperSize="12" scale="82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0324A-3A2B-4FAD-9AF8-36EFD10E4E2D}">
  <sheetPr>
    <pageSetUpPr fitToPage="1"/>
  </sheetPr>
  <dimension ref="A2:S119"/>
  <sheetViews>
    <sheetView showGridLines="0" view="pageBreakPreview" zoomScale="60" zoomScaleNormal="80" workbookViewId="0">
      <pane xSplit="3" ySplit="9" topLeftCell="D97" activePane="bottomRight" state="frozen"/>
      <selection pane="topRight" activeCell="D1" sqref="D1"/>
      <selection pane="bottomLeft" activeCell="A9" sqref="A9"/>
      <selection pane="bottomRight" activeCell="E15" sqref="E15"/>
    </sheetView>
  </sheetViews>
  <sheetFormatPr defaultRowHeight="13.5" x14ac:dyDescent="0.15"/>
  <cols>
    <col min="1" max="2" width="3.625" customWidth="1"/>
    <col min="3" max="3" width="30.625" customWidth="1"/>
    <col min="4" max="14" width="15.625" customWidth="1"/>
    <col min="15" max="15" width="13.875" bestFit="1" customWidth="1"/>
    <col min="16" max="19" width="15.625" customWidth="1"/>
  </cols>
  <sheetData>
    <row r="2" spans="1:19" ht="13.5" customHeight="1" x14ac:dyDescent="0.15">
      <c r="A2" s="113" t="s">
        <v>132</v>
      </c>
    </row>
    <row r="4" spans="1:19" ht="17.25" customHeight="1" x14ac:dyDescent="0.15">
      <c r="A4" s="53" t="s">
        <v>133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ht="13.5" customHeight="1" x14ac:dyDescent="0.15">
      <c r="A5" s="106" t="s">
        <v>134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13.5" customHeight="1" x14ac:dyDescent="0.15">
      <c r="A6" s="106" t="s">
        <v>135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</row>
    <row r="7" spans="1:19" ht="13.5" customHeight="1" thickBot="1" x14ac:dyDescent="0.2">
      <c r="A7" s="31"/>
      <c r="S7" s="32" t="s">
        <v>136</v>
      </c>
    </row>
    <row r="8" spans="1:19" ht="19.5" customHeight="1" x14ac:dyDescent="0.15">
      <c r="A8" s="107" t="s">
        <v>137</v>
      </c>
      <c r="B8" s="108"/>
      <c r="C8" s="108"/>
      <c r="D8" s="108" t="s">
        <v>138</v>
      </c>
      <c r="E8" s="110" t="s">
        <v>259</v>
      </c>
      <c r="F8" s="111" t="s">
        <v>260</v>
      </c>
      <c r="G8" s="98" t="s">
        <v>139</v>
      </c>
      <c r="H8" s="98" t="s">
        <v>140</v>
      </c>
      <c r="I8" s="111" t="s">
        <v>261</v>
      </c>
      <c r="J8" s="111" t="s">
        <v>262</v>
      </c>
      <c r="K8" s="98" t="s">
        <v>141</v>
      </c>
      <c r="L8" s="98" t="s">
        <v>142</v>
      </c>
      <c r="M8" s="98" t="s">
        <v>143</v>
      </c>
      <c r="N8" s="111" t="s">
        <v>263</v>
      </c>
      <c r="O8" s="100" t="s">
        <v>144</v>
      </c>
      <c r="P8" s="102" t="s">
        <v>145</v>
      </c>
      <c r="Q8" s="100" t="s">
        <v>146</v>
      </c>
      <c r="R8" s="104" t="s">
        <v>147</v>
      </c>
      <c r="S8" s="96" t="s">
        <v>148</v>
      </c>
    </row>
    <row r="9" spans="1:19" ht="18" customHeight="1" x14ac:dyDescent="0.15">
      <c r="A9" s="109"/>
      <c r="B9" s="99"/>
      <c r="C9" s="99"/>
      <c r="D9" s="99"/>
      <c r="E9" s="112" t="s">
        <v>264</v>
      </c>
      <c r="F9" s="112" t="s">
        <v>264</v>
      </c>
      <c r="G9" s="99"/>
      <c r="H9" s="99"/>
      <c r="I9" s="112" t="s">
        <v>265</v>
      </c>
      <c r="J9" s="112" t="s">
        <v>266</v>
      </c>
      <c r="K9" s="99"/>
      <c r="L9" s="99"/>
      <c r="M9" s="99"/>
      <c r="N9" s="112" t="s">
        <v>267</v>
      </c>
      <c r="O9" s="101"/>
      <c r="P9" s="103"/>
      <c r="Q9" s="101"/>
      <c r="R9" s="105"/>
      <c r="S9" s="97"/>
    </row>
    <row r="10" spans="1:19" ht="18" customHeight="1" x14ac:dyDescent="0.15">
      <c r="A10" s="90" t="s">
        <v>149</v>
      </c>
      <c r="B10" s="93" t="s">
        <v>150</v>
      </c>
      <c r="C10" s="33" t="s">
        <v>151</v>
      </c>
      <c r="D10" s="12">
        <f>D11+D15+D21+D26+D28+D31+D40</f>
        <v>0</v>
      </c>
      <c r="E10" s="12">
        <f>E11+E15+E21+E26+E28+E31+E40</f>
        <v>239976000</v>
      </c>
      <c r="F10" s="12">
        <f t="shared" ref="F10:R10" si="0">F11+F15+F21+F26+F28+F31+F40</f>
        <v>18329000</v>
      </c>
      <c r="G10" s="12">
        <f t="shared" si="0"/>
        <v>18517000</v>
      </c>
      <c r="H10" s="12">
        <f t="shared" si="0"/>
        <v>0</v>
      </c>
      <c r="I10" s="12">
        <f t="shared" si="0"/>
        <v>15005000</v>
      </c>
      <c r="J10" s="12">
        <f t="shared" si="0"/>
        <v>10481000</v>
      </c>
      <c r="K10" s="12">
        <f t="shared" si="0"/>
        <v>0</v>
      </c>
      <c r="L10" s="12">
        <f t="shared" si="0"/>
        <v>79624000</v>
      </c>
      <c r="M10" s="12">
        <f t="shared" si="0"/>
        <v>42365000</v>
      </c>
      <c r="N10" s="12">
        <f t="shared" si="0"/>
        <v>0</v>
      </c>
      <c r="O10" s="12">
        <f>SUM(D10:N10)</f>
        <v>424297000</v>
      </c>
      <c r="P10" s="12">
        <f t="shared" ref="P10" si="1">P11+P15+P21+P26+P28+P31+P40</f>
        <v>0</v>
      </c>
      <c r="Q10" s="12">
        <f>P10</f>
        <v>0</v>
      </c>
      <c r="R10" s="12">
        <f t="shared" si="0"/>
        <v>0</v>
      </c>
      <c r="S10" s="34">
        <f>O10+Q10+R10</f>
        <v>424297000</v>
      </c>
    </row>
    <row r="11" spans="1:19" ht="18" customHeight="1" x14ac:dyDescent="0.15">
      <c r="A11" s="91"/>
      <c r="B11" s="94"/>
      <c r="C11" s="35" t="s">
        <v>152</v>
      </c>
      <c r="D11" s="18">
        <f>SUM(D12:D14)</f>
        <v>0</v>
      </c>
      <c r="E11" s="18">
        <f t="shared" ref="E11:R11" si="2">SUM(E12:E14)</f>
        <v>200147000</v>
      </c>
      <c r="F11" s="18">
        <f t="shared" si="2"/>
        <v>0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0</v>
      </c>
      <c r="M11" s="18">
        <f t="shared" si="2"/>
        <v>0</v>
      </c>
      <c r="N11" s="18">
        <f t="shared" si="2"/>
        <v>0</v>
      </c>
      <c r="O11" s="18">
        <f t="shared" ref="O11:O74" si="3">SUM(D11:N11)</f>
        <v>200147000</v>
      </c>
      <c r="P11" s="18">
        <f t="shared" si="2"/>
        <v>0</v>
      </c>
      <c r="Q11" s="18">
        <f t="shared" ref="Q11:Q74" si="4">P11</f>
        <v>0</v>
      </c>
      <c r="R11" s="18">
        <f t="shared" si="2"/>
        <v>0</v>
      </c>
      <c r="S11" s="36">
        <f t="shared" ref="S11:S74" si="5">O11+Q11+R11</f>
        <v>200147000</v>
      </c>
    </row>
    <row r="12" spans="1:19" ht="18" customHeight="1" x14ac:dyDescent="0.15">
      <c r="A12" s="91"/>
      <c r="B12" s="94"/>
      <c r="C12" s="37" t="s">
        <v>153</v>
      </c>
      <c r="D12" s="4">
        <v>0</v>
      </c>
      <c r="E12" s="4">
        <v>187028000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38">
        <f t="shared" si="3"/>
        <v>187028000</v>
      </c>
      <c r="P12" s="4">
        <v>0</v>
      </c>
      <c r="Q12" s="38">
        <f t="shared" si="4"/>
        <v>0</v>
      </c>
      <c r="R12" s="4">
        <v>0</v>
      </c>
      <c r="S12" s="39">
        <f t="shared" si="5"/>
        <v>187028000</v>
      </c>
    </row>
    <row r="13" spans="1:19" ht="18" customHeight="1" x14ac:dyDescent="0.15">
      <c r="A13" s="91"/>
      <c r="B13" s="94"/>
      <c r="C13" s="37" t="s">
        <v>154</v>
      </c>
      <c r="D13" s="4">
        <v>0</v>
      </c>
      <c r="E13" s="4">
        <v>1599000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38">
        <f t="shared" si="3"/>
        <v>1599000</v>
      </c>
      <c r="P13" s="4">
        <v>0</v>
      </c>
      <c r="Q13" s="38">
        <f t="shared" si="4"/>
        <v>0</v>
      </c>
      <c r="R13" s="4">
        <v>0</v>
      </c>
      <c r="S13" s="39">
        <f t="shared" si="5"/>
        <v>1599000</v>
      </c>
    </row>
    <row r="14" spans="1:19" ht="18" customHeight="1" x14ac:dyDescent="0.15">
      <c r="A14" s="91"/>
      <c r="B14" s="94"/>
      <c r="C14" s="37" t="s">
        <v>155</v>
      </c>
      <c r="D14" s="4">
        <v>0</v>
      </c>
      <c r="E14" s="4">
        <v>11520000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38">
        <f t="shared" si="3"/>
        <v>11520000</v>
      </c>
      <c r="P14" s="4">
        <v>0</v>
      </c>
      <c r="Q14" s="38">
        <f t="shared" si="4"/>
        <v>0</v>
      </c>
      <c r="R14" s="4">
        <v>0</v>
      </c>
      <c r="S14" s="39">
        <f t="shared" si="5"/>
        <v>11520000</v>
      </c>
    </row>
    <row r="15" spans="1:19" ht="18" customHeight="1" x14ac:dyDescent="0.15">
      <c r="A15" s="91"/>
      <c r="B15" s="94"/>
      <c r="C15" s="35" t="s">
        <v>156</v>
      </c>
      <c r="D15" s="18">
        <f t="shared" ref="D15:E15" si="6">D16+D18</f>
        <v>0</v>
      </c>
      <c r="E15" s="18">
        <f t="shared" si="6"/>
        <v>0</v>
      </c>
      <c r="F15" s="18">
        <f>F16+F18</f>
        <v>15229000</v>
      </c>
      <c r="G15" s="18">
        <f t="shared" ref="G15:R15" si="7">G16+G18</f>
        <v>17798000</v>
      </c>
      <c r="H15" s="18">
        <f t="shared" si="7"/>
        <v>0</v>
      </c>
      <c r="I15" s="18">
        <f t="shared" si="7"/>
        <v>0</v>
      </c>
      <c r="J15" s="18">
        <f t="shared" si="7"/>
        <v>10201000</v>
      </c>
      <c r="K15" s="18">
        <f t="shared" si="7"/>
        <v>0</v>
      </c>
      <c r="L15" s="18">
        <f t="shared" si="7"/>
        <v>0</v>
      </c>
      <c r="M15" s="18">
        <f t="shared" si="7"/>
        <v>0</v>
      </c>
      <c r="N15" s="18">
        <f t="shared" si="7"/>
        <v>0</v>
      </c>
      <c r="O15" s="18">
        <f t="shared" si="3"/>
        <v>43228000</v>
      </c>
      <c r="P15" s="18">
        <f t="shared" si="7"/>
        <v>0</v>
      </c>
      <c r="Q15" s="18">
        <f t="shared" si="4"/>
        <v>0</v>
      </c>
      <c r="R15" s="18">
        <f t="shared" si="7"/>
        <v>0</v>
      </c>
      <c r="S15" s="36">
        <f t="shared" si="5"/>
        <v>43228000</v>
      </c>
    </row>
    <row r="16" spans="1:19" ht="18" customHeight="1" x14ac:dyDescent="0.15">
      <c r="A16" s="91"/>
      <c r="B16" s="94"/>
      <c r="C16" s="37" t="s">
        <v>157</v>
      </c>
      <c r="D16" s="4">
        <f t="shared" ref="D16:E16" si="8">D17</f>
        <v>0</v>
      </c>
      <c r="E16" s="4">
        <f t="shared" si="8"/>
        <v>0</v>
      </c>
      <c r="F16" s="4">
        <f>F17</f>
        <v>12204000</v>
      </c>
      <c r="G16" s="4">
        <f t="shared" ref="G16:R16" si="9">G17</f>
        <v>16131000</v>
      </c>
      <c r="H16" s="4">
        <f t="shared" si="9"/>
        <v>0</v>
      </c>
      <c r="I16" s="4">
        <f t="shared" si="9"/>
        <v>0</v>
      </c>
      <c r="J16" s="4">
        <f t="shared" si="9"/>
        <v>9471000</v>
      </c>
      <c r="K16" s="4">
        <f t="shared" si="9"/>
        <v>0</v>
      </c>
      <c r="L16" s="4">
        <f t="shared" si="9"/>
        <v>0</v>
      </c>
      <c r="M16" s="4">
        <f t="shared" si="9"/>
        <v>0</v>
      </c>
      <c r="N16" s="4">
        <f t="shared" si="9"/>
        <v>0</v>
      </c>
      <c r="O16" s="38">
        <f t="shared" si="3"/>
        <v>37806000</v>
      </c>
      <c r="P16" s="4">
        <f t="shared" si="9"/>
        <v>0</v>
      </c>
      <c r="Q16" s="38">
        <f t="shared" si="4"/>
        <v>0</v>
      </c>
      <c r="R16" s="4">
        <f t="shared" si="9"/>
        <v>0</v>
      </c>
      <c r="S16" s="39">
        <f t="shared" si="5"/>
        <v>37806000</v>
      </c>
    </row>
    <row r="17" spans="1:19" ht="18" customHeight="1" x14ac:dyDescent="0.15">
      <c r="A17" s="91"/>
      <c r="B17" s="94"/>
      <c r="C17" s="37" t="s">
        <v>153</v>
      </c>
      <c r="D17" s="4">
        <v>0</v>
      </c>
      <c r="E17" s="4">
        <v>0</v>
      </c>
      <c r="F17" s="4">
        <v>12204000</v>
      </c>
      <c r="G17" s="4">
        <v>16131000</v>
      </c>
      <c r="H17" s="4">
        <v>0</v>
      </c>
      <c r="I17" s="4">
        <v>0</v>
      </c>
      <c r="J17" s="4">
        <v>9471000</v>
      </c>
      <c r="K17" s="4">
        <v>0</v>
      </c>
      <c r="L17" s="4">
        <v>0</v>
      </c>
      <c r="M17" s="4">
        <v>0</v>
      </c>
      <c r="N17" s="4">
        <v>0</v>
      </c>
      <c r="O17" s="38">
        <f t="shared" si="3"/>
        <v>37806000</v>
      </c>
      <c r="P17" s="4">
        <v>0</v>
      </c>
      <c r="Q17" s="38">
        <f t="shared" si="4"/>
        <v>0</v>
      </c>
      <c r="R17" s="4">
        <v>0</v>
      </c>
      <c r="S17" s="39">
        <f t="shared" si="5"/>
        <v>37806000</v>
      </c>
    </row>
    <row r="18" spans="1:19" ht="18" customHeight="1" x14ac:dyDescent="0.15">
      <c r="A18" s="91"/>
      <c r="B18" s="94"/>
      <c r="C18" s="37" t="s">
        <v>158</v>
      </c>
      <c r="D18" s="4">
        <f t="shared" ref="D18:E18" si="10">SUM(D19:D20)</f>
        <v>0</v>
      </c>
      <c r="E18" s="4">
        <f t="shared" si="10"/>
        <v>0</v>
      </c>
      <c r="F18" s="4">
        <f>SUM(F19:F20)</f>
        <v>3025000</v>
      </c>
      <c r="G18" s="4">
        <f t="shared" ref="G18:R18" si="11">SUM(G19:G20)</f>
        <v>1667000</v>
      </c>
      <c r="H18" s="4">
        <f t="shared" si="11"/>
        <v>0</v>
      </c>
      <c r="I18" s="4">
        <f t="shared" si="11"/>
        <v>0</v>
      </c>
      <c r="J18" s="4">
        <f t="shared" si="11"/>
        <v>730000</v>
      </c>
      <c r="K18" s="4">
        <f t="shared" si="11"/>
        <v>0</v>
      </c>
      <c r="L18" s="4">
        <f t="shared" si="11"/>
        <v>0</v>
      </c>
      <c r="M18" s="4">
        <f t="shared" si="11"/>
        <v>0</v>
      </c>
      <c r="N18" s="4">
        <f t="shared" si="11"/>
        <v>0</v>
      </c>
      <c r="O18" s="38">
        <f t="shared" si="3"/>
        <v>5422000</v>
      </c>
      <c r="P18" s="4">
        <f t="shared" si="11"/>
        <v>0</v>
      </c>
      <c r="Q18" s="38">
        <f t="shared" si="4"/>
        <v>0</v>
      </c>
      <c r="R18" s="4">
        <f t="shared" si="11"/>
        <v>0</v>
      </c>
      <c r="S18" s="39">
        <f t="shared" si="5"/>
        <v>5422000</v>
      </c>
    </row>
    <row r="19" spans="1:19" ht="18" customHeight="1" x14ac:dyDescent="0.15">
      <c r="A19" s="91"/>
      <c r="B19" s="94"/>
      <c r="C19" s="37" t="s">
        <v>159</v>
      </c>
      <c r="D19" s="4">
        <v>0</v>
      </c>
      <c r="E19" s="4">
        <v>0</v>
      </c>
      <c r="F19" s="4">
        <v>1585000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38">
        <f t="shared" si="3"/>
        <v>1585000</v>
      </c>
      <c r="P19" s="4">
        <v>0</v>
      </c>
      <c r="Q19" s="38">
        <f t="shared" si="4"/>
        <v>0</v>
      </c>
      <c r="R19" s="4">
        <v>0</v>
      </c>
      <c r="S19" s="39">
        <f t="shared" si="5"/>
        <v>1585000</v>
      </c>
    </row>
    <row r="20" spans="1:19" ht="18" customHeight="1" x14ac:dyDescent="0.15">
      <c r="A20" s="91"/>
      <c r="B20" s="94"/>
      <c r="C20" s="37" t="s">
        <v>160</v>
      </c>
      <c r="D20" s="4">
        <v>0</v>
      </c>
      <c r="E20" s="4">
        <v>0</v>
      </c>
      <c r="F20" s="4">
        <v>1440000</v>
      </c>
      <c r="G20" s="4">
        <v>1667000</v>
      </c>
      <c r="H20" s="4">
        <v>0</v>
      </c>
      <c r="I20" s="4">
        <v>0</v>
      </c>
      <c r="J20" s="4">
        <v>730000</v>
      </c>
      <c r="K20" s="4">
        <v>0</v>
      </c>
      <c r="L20" s="4">
        <v>0</v>
      </c>
      <c r="M20" s="4">
        <v>0</v>
      </c>
      <c r="N20" s="4">
        <v>0</v>
      </c>
      <c r="O20" s="38">
        <f t="shared" si="3"/>
        <v>3837000</v>
      </c>
      <c r="P20" s="4">
        <v>0</v>
      </c>
      <c r="Q20" s="38">
        <f t="shared" si="4"/>
        <v>0</v>
      </c>
      <c r="R20" s="4">
        <v>0</v>
      </c>
      <c r="S20" s="39">
        <f t="shared" si="5"/>
        <v>3837000</v>
      </c>
    </row>
    <row r="21" spans="1:19" ht="18" customHeight="1" x14ac:dyDescent="0.15">
      <c r="A21" s="91"/>
      <c r="B21" s="94"/>
      <c r="C21" s="35" t="s">
        <v>161</v>
      </c>
      <c r="D21" s="18">
        <f t="shared" ref="D21:K21" si="12">D22+D24</f>
        <v>0</v>
      </c>
      <c r="E21" s="18">
        <f t="shared" si="12"/>
        <v>0</v>
      </c>
      <c r="F21" s="18">
        <f t="shared" si="12"/>
        <v>0</v>
      </c>
      <c r="G21" s="18">
        <f t="shared" si="12"/>
        <v>0</v>
      </c>
      <c r="H21" s="18">
        <f t="shared" si="12"/>
        <v>0</v>
      </c>
      <c r="I21" s="18">
        <f t="shared" si="12"/>
        <v>0</v>
      </c>
      <c r="J21" s="18">
        <f t="shared" si="12"/>
        <v>0</v>
      </c>
      <c r="K21" s="18">
        <f t="shared" si="12"/>
        <v>0</v>
      </c>
      <c r="L21" s="18">
        <f>L22+L24</f>
        <v>59023000</v>
      </c>
      <c r="M21" s="18">
        <f t="shared" ref="M21:R21" si="13">M22+M24</f>
        <v>30673000</v>
      </c>
      <c r="N21" s="18">
        <f t="shared" si="13"/>
        <v>0</v>
      </c>
      <c r="O21" s="18">
        <f t="shared" si="3"/>
        <v>89696000</v>
      </c>
      <c r="P21" s="18">
        <f t="shared" si="13"/>
        <v>0</v>
      </c>
      <c r="Q21" s="18">
        <f t="shared" si="4"/>
        <v>0</v>
      </c>
      <c r="R21" s="18">
        <f t="shared" si="13"/>
        <v>0</v>
      </c>
      <c r="S21" s="36">
        <f t="shared" si="5"/>
        <v>89696000</v>
      </c>
    </row>
    <row r="22" spans="1:19" ht="18" customHeight="1" x14ac:dyDescent="0.15">
      <c r="A22" s="91"/>
      <c r="B22" s="94"/>
      <c r="C22" s="37" t="s">
        <v>157</v>
      </c>
      <c r="D22" s="4">
        <f t="shared" ref="D22:K22" si="14">D23</f>
        <v>0</v>
      </c>
      <c r="E22" s="4">
        <f t="shared" si="14"/>
        <v>0</v>
      </c>
      <c r="F22" s="4">
        <f t="shared" si="14"/>
        <v>0</v>
      </c>
      <c r="G22" s="4">
        <f t="shared" si="14"/>
        <v>0</v>
      </c>
      <c r="H22" s="4">
        <f t="shared" si="14"/>
        <v>0</v>
      </c>
      <c r="I22" s="4">
        <f t="shared" si="14"/>
        <v>0</v>
      </c>
      <c r="J22" s="4">
        <f t="shared" si="14"/>
        <v>0</v>
      </c>
      <c r="K22" s="4">
        <f t="shared" si="14"/>
        <v>0</v>
      </c>
      <c r="L22" s="4">
        <f>L23</f>
        <v>52851000</v>
      </c>
      <c r="M22" s="4">
        <f t="shared" ref="M22:R22" si="15">M23</f>
        <v>27890000</v>
      </c>
      <c r="N22" s="4">
        <f t="shared" si="15"/>
        <v>0</v>
      </c>
      <c r="O22" s="38">
        <f t="shared" si="3"/>
        <v>80741000</v>
      </c>
      <c r="P22" s="4">
        <f t="shared" si="15"/>
        <v>0</v>
      </c>
      <c r="Q22" s="38">
        <f t="shared" si="4"/>
        <v>0</v>
      </c>
      <c r="R22" s="4">
        <f t="shared" si="15"/>
        <v>0</v>
      </c>
      <c r="S22" s="39">
        <f t="shared" si="5"/>
        <v>80741000</v>
      </c>
    </row>
    <row r="23" spans="1:19" ht="18" customHeight="1" x14ac:dyDescent="0.15">
      <c r="A23" s="91"/>
      <c r="B23" s="94"/>
      <c r="C23" s="37" t="s">
        <v>153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52851000</v>
      </c>
      <c r="M23" s="4">
        <v>27890000</v>
      </c>
      <c r="N23" s="4">
        <v>0</v>
      </c>
      <c r="O23" s="38">
        <f t="shared" si="3"/>
        <v>80741000</v>
      </c>
      <c r="P23" s="4">
        <v>0</v>
      </c>
      <c r="Q23" s="38">
        <f t="shared" si="4"/>
        <v>0</v>
      </c>
      <c r="R23" s="4">
        <v>0</v>
      </c>
      <c r="S23" s="39">
        <f t="shared" si="5"/>
        <v>80741000</v>
      </c>
    </row>
    <row r="24" spans="1:19" ht="18" customHeight="1" x14ac:dyDescent="0.15">
      <c r="A24" s="91"/>
      <c r="B24" s="94"/>
      <c r="C24" s="37" t="s">
        <v>158</v>
      </c>
      <c r="D24" s="4">
        <f t="shared" ref="D24:K24" si="16">D25</f>
        <v>0</v>
      </c>
      <c r="E24" s="4">
        <f t="shared" si="16"/>
        <v>0</v>
      </c>
      <c r="F24" s="4">
        <f t="shared" si="16"/>
        <v>0</v>
      </c>
      <c r="G24" s="4">
        <f t="shared" si="16"/>
        <v>0</v>
      </c>
      <c r="H24" s="4">
        <f t="shared" si="16"/>
        <v>0</v>
      </c>
      <c r="I24" s="4">
        <f t="shared" si="16"/>
        <v>0</v>
      </c>
      <c r="J24" s="4">
        <f t="shared" si="16"/>
        <v>0</v>
      </c>
      <c r="K24" s="4">
        <f t="shared" si="16"/>
        <v>0</v>
      </c>
      <c r="L24" s="4">
        <f>L25</f>
        <v>6172000</v>
      </c>
      <c r="M24" s="4">
        <f t="shared" ref="M24:R24" si="17">M25</f>
        <v>2783000</v>
      </c>
      <c r="N24" s="4">
        <f t="shared" si="17"/>
        <v>0</v>
      </c>
      <c r="O24" s="38">
        <f t="shared" si="3"/>
        <v>8955000</v>
      </c>
      <c r="P24" s="4">
        <f t="shared" si="17"/>
        <v>0</v>
      </c>
      <c r="Q24" s="38">
        <f t="shared" si="4"/>
        <v>0</v>
      </c>
      <c r="R24" s="4">
        <f t="shared" si="17"/>
        <v>0</v>
      </c>
      <c r="S24" s="39">
        <f t="shared" si="5"/>
        <v>8955000</v>
      </c>
    </row>
    <row r="25" spans="1:19" ht="18" customHeight="1" x14ac:dyDescent="0.15">
      <c r="A25" s="91"/>
      <c r="B25" s="94"/>
      <c r="C25" s="37" t="s">
        <v>160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6172000</v>
      </c>
      <c r="M25" s="4">
        <v>2783000</v>
      </c>
      <c r="N25" s="4">
        <v>0</v>
      </c>
      <c r="O25" s="38">
        <f t="shared" si="3"/>
        <v>8955000</v>
      </c>
      <c r="P25" s="4">
        <v>0</v>
      </c>
      <c r="Q25" s="38">
        <f t="shared" si="4"/>
        <v>0</v>
      </c>
      <c r="R25" s="4">
        <v>0</v>
      </c>
      <c r="S25" s="39">
        <f t="shared" si="5"/>
        <v>8955000</v>
      </c>
    </row>
    <row r="26" spans="1:19" ht="18" customHeight="1" x14ac:dyDescent="0.15">
      <c r="A26" s="91"/>
      <c r="B26" s="94"/>
      <c r="C26" s="35" t="s">
        <v>162</v>
      </c>
      <c r="D26" s="18">
        <f>D27</f>
        <v>0</v>
      </c>
      <c r="E26" s="18">
        <f t="shared" ref="E26:R26" si="18">E27</f>
        <v>0</v>
      </c>
      <c r="F26" s="18">
        <f t="shared" si="18"/>
        <v>0</v>
      </c>
      <c r="G26" s="18">
        <f t="shared" si="18"/>
        <v>0</v>
      </c>
      <c r="H26" s="18">
        <f t="shared" si="18"/>
        <v>0</v>
      </c>
      <c r="I26" s="18">
        <f t="shared" si="18"/>
        <v>14218000</v>
      </c>
      <c r="J26" s="18">
        <f t="shared" si="18"/>
        <v>0</v>
      </c>
      <c r="K26" s="18">
        <f t="shared" si="18"/>
        <v>0</v>
      </c>
      <c r="L26" s="18">
        <f t="shared" si="18"/>
        <v>0</v>
      </c>
      <c r="M26" s="18">
        <f t="shared" si="18"/>
        <v>0</v>
      </c>
      <c r="N26" s="18">
        <f t="shared" si="18"/>
        <v>0</v>
      </c>
      <c r="O26" s="18">
        <f t="shared" si="3"/>
        <v>14218000</v>
      </c>
      <c r="P26" s="18">
        <f t="shared" si="18"/>
        <v>0</v>
      </c>
      <c r="Q26" s="18">
        <f t="shared" si="4"/>
        <v>0</v>
      </c>
      <c r="R26" s="18">
        <f t="shared" si="18"/>
        <v>0</v>
      </c>
      <c r="S26" s="36">
        <f t="shared" si="5"/>
        <v>14218000</v>
      </c>
    </row>
    <row r="27" spans="1:19" ht="18" customHeight="1" x14ac:dyDescent="0.15">
      <c r="A27" s="91"/>
      <c r="B27" s="94"/>
      <c r="C27" s="37" t="s">
        <v>163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14218000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38">
        <f t="shared" si="3"/>
        <v>14218000</v>
      </c>
      <c r="P27" s="4">
        <v>0</v>
      </c>
      <c r="Q27" s="38">
        <f t="shared" si="4"/>
        <v>0</v>
      </c>
      <c r="R27" s="4">
        <v>0</v>
      </c>
      <c r="S27" s="39">
        <f t="shared" si="5"/>
        <v>14218000</v>
      </c>
    </row>
    <row r="28" spans="1:19" ht="18" customHeight="1" x14ac:dyDescent="0.15">
      <c r="A28" s="91"/>
      <c r="B28" s="94"/>
      <c r="C28" s="35" t="s">
        <v>164</v>
      </c>
      <c r="D28" s="18">
        <f t="shared" ref="D28:E28" si="19">SUM(D29:D30)</f>
        <v>0</v>
      </c>
      <c r="E28" s="18">
        <f t="shared" si="19"/>
        <v>0</v>
      </c>
      <c r="F28" s="18">
        <f>SUM(F29:F30)</f>
        <v>0</v>
      </c>
      <c r="G28" s="18">
        <f t="shared" ref="G28:R28" si="20">SUM(G29:G30)</f>
        <v>0</v>
      </c>
      <c r="H28" s="18">
        <f t="shared" si="20"/>
        <v>0</v>
      </c>
      <c r="I28" s="18">
        <f t="shared" si="20"/>
        <v>0</v>
      </c>
      <c r="J28" s="18">
        <f t="shared" si="20"/>
        <v>280000</v>
      </c>
      <c r="K28" s="18">
        <f t="shared" si="20"/>
        <v>0</v>
      </c>
      <c r="L28" s="18">
        <f t="shared" si="20"/>
        <v>0</v>
      </c>
      <c r="M28" s="18">
        <f t="shared" si="20"/>
        <v>0</v>
      </c>
      <c r="N28" s="18">
        <f t="shared" si="20"/>
        <v>0</v>
      </c>
      <c r="O28" s="18">
        <f t="shared" si="3"/>
        <v>280000</v>
      </c>
      <c r="P28" s="18">
        <f t="shared" si="20"/>
        <v>0</v>
      </c>
      <c r="Q28" s="18">
        <f t="shared" si="4"/>
        <v>0</v>
      </c>
      <c r="R28" s="18">
        <f t="shared" si="20"/>
        <v>0</v>
      </c>
      <c r="S28" s="36">
        <f t="shared" si="5"/>
        <v>280000</v>
      </c>
    </row>
    <row r="29" spans="1:19" ht="18" customHeight="1" x14ac:dyDescent="0.15">
      <c r="A29" s="91"/>
      <c r="B29" s="94"/>
      <c r="C29" s="37" t="s">
        <v>165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264000</v>
      </c>
      <c r="K29" s="4">
        <v>0</v>
      </c>
      <c r="L29" s="4">
        <v>0</v>
      </c>
      <c r="M29" s="4">
        <v>0</v>
      </c>
      <c r="N29" s="4">
        <v>0</v>
      </c>
      <c r="O29" s="38">
        <f t="shared" si="3"/>
        <v>264000</v>
      </c>
      <c r="P29" s="4">
        <v>0</v>
      </c>
      <c r="Q29" s="38">
        <f t="shared" si="4"/>
        <v>0</v>
      </c>
      <c r="R29" s="4">
        <v>0</v>
      </c>
      <c r="S29" s="39">
        <f t="shared" si="5"/>
        <v>264000</v>
      </c>
    </row>
    <row r="30" spans="1:19" ht="18" customHeight="1" x14ac:dyDescent="0.15">
      <c r="A30" s="91"/>
      <c r="B30" s="94"/>
      <c r="C30" s="37" t="s">
        <v>166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16000</v>
      </c>
      <c r="K30" s="4">
        <v>0</v>
      </c>
      <c r="L30" s="4">
        <v>0</v>
      </c>
      <c r="M30" s="4">
        <v>0</v>
      </c>
      <c r="N30" s="4">
        <v>0</v>
      </c>
      <c r="O30" s="38">
        <f t="shared" si="3"/>
        <v>16000</v>
      </c>
      <c r="P30" s="4">
        <v>0</v>
      </c>
      <c r="Q30" s="38">
        <f t="shared" si="4"/>
        <v>0</v>
      </c>
      <c r="R30" s="4">
        <v>0</v>
      </c>
      <c r="S30" s="39">
        <f t="shared" si="5"/>
        <v>16000</v>
      </c>
    </row>
    <row r="31" spans="1:19" ht="18" customHeight="1" x14ac:dyDescent="0.15">
      <c r="A31" s="91"/>
      <c r="B31" s="94"/>
      <c r="C31" s="35" t="s">
        <v>167</v>
      </c>
      <c r="D31" s="18">
        <f>SUM(D32:D39)</f>
        <v>0</v>
      </c>
      <c r="E31" s="18">
        <f>SUM(E32:E39)</f>
        <v>39128000</v>
      </c>
      <c r="F31" s="18">
        <f t="shared" ref="F31:R31" si="21">SUM(F32:F39)</f>
        <v>3100000</v>
      </c>
      <c r="G31" s="18">
        <f t="shared" si="21"/>
        <v>719000</v>
      </c>
      <c r="H31" s="18">
        <f t="shared" si="21"/>
        <v>0</v>
      </c>
      <c r="I31" s="18">
        <f t="shared" si="21"/>
        <v>0</v>
      </c>
      <c r="J31" s="18">
        <f t="shared" si="21"/>
        <v>0</v>
      </c>
      <c r="K31" s="18">
        <f t="shared" si="21"/>
        <v>0</v>
      </c>
      <c r="L31" s="18">
        <f t="shared" si="21"/>
        <v>20601000</v>
      </c>
      <c r="M31" s="18">
        <f t="shared" si="21"/>
        <v>11692000</v>
      </c>
      <c r="N31" s="18">
        <f t="shared" si="21"/>
        <v>0</v>
      </c>
      <c r="O31" s="18">
        <f t="shared" si="3"/>
        <v>75240000</v>
      </c>
      <c r="P31" s="18">
        <f t="shared" si="21"/>
        <v>0</v>
      </c>
      <c r="Q31" s="18">
        <f t="shared" si="4"/>
        <v>0</v>
      </c>
      <c r="R31" s="18">
        <f t="shared" si="21"/>
        <v>0</v>
      </c>
      <c r="S31" s="36">
        <f t="shared" si="5"/>
        <v>75240000</v>
      </c>
    </row>
    <row r="32" spans="1:19" ht="18" customHeight="1" x14ac:dyDescent="0.15">
      <c r="A32" s="91"/>
      <c r="B32" s="94"/>
      <c r="C32" s="37" t="s">
        <v>168</v>
      </c>
      <c r="D32" s="4">
        <v>0</v>
      </c>
      <c r="E32" s="4">
        <v>11881000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38">
        <f t="shared" si="3"/>
        <v>11881000</v>
      </c>
      <c r="P32" s="4">
        <v>0</v>
      </c>
      <c r="Q32" s="38">
        <f t="shared" si="4"/>
        <v>0</v>
      </c>
      <c r="R32" s="4">
        <v>0</v>
      </c>
      <c r="S32" s="39">
        <f t="shared" si="5"/>
        <v>11881000</v>
      </c>
    </row>
    <row r="33" spans="1:19" ht="18" customHeight="1" x14ac:dyDescent="0.15">
      <c r="A33" s="91"/>
      <c r="B33" s="94"/>
      <c r="C33" s="37" t="s">
        <v>169</v>
      </c>
      <c r="D33" s="4">
        <v>0</v>
      </c>
      <c r="E33" s="4">
        <v>0</v>
      </c>
      <c r="F33" s="4">
        <v>1239000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38">
        <f t="shared" si="3"/>
        <v>1239000</v>
      </c>
      <c r="P33" s="4">
        <v>0</v>
      </c>
      <c r="Q33" s="38">
        <f t="shared" si="4"/>
        <v>0</v>
      </c>
      <c r="R33" s="4">
        <v>0</v>
      </c>
      <c r="S33" s="39">
        <f t="shared" si="5"/>
        <v>1239000</v>
      </c>
    </row>
    <row r="34" spans="1:19" ht="18" customHeight="1" x14ac:dyDescent="0.15">
      <c r="A34" s="91"/>
      <c r="B34" s="94"/>
      <c r="C34" s="37" t="s">
        <v>170</v>
      </c>
      <c r="D34" s="4">
        <v>0</v>
      </c>
      <c r="E34" s="4">
        <v>423000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38">
        <f t="shared" si="3"/>
        <v>423000</v>
      </c>
      <c r="P34" s="4">
        <v>0</v>
      </c>
      <c r="Q34" s="38">
        <f t="shared" si="4"/>
        <v>0</v>
      </c>
      <c r="R34" s="4">
        <v>0</v>
      </c>
      <c r="S34" s="39">
        <f t="shared" si="5"/>
        <v>423000</v>
      </c>
    </row>
    <row r="35" spans="1:19" ht="18" customHeight="1" x14ac:dyDescent="0.15">
      <c r="A35" s="91"/>
      <c r="B35" s="94"/>
      <c r="C35" s="37" t="s">
        <v>171</v>
      </c>
      <c r="D35" s="4">
        <v>0</v>
      </c>
      <c r="E35" s="4">
        <v>7477000</v>
      </c>
      <c r="F35" s="4">
        <v>347000</v>
      </c>
      <c r="G35" s="4">
        <v>719000</v>
      </c>
      <c r="H35" s="4">
        <v>0</v>
      </c>
      <c r="I35" s="4">
        <v>0</v>
      </c>
      <c r="J35" s="4">
        <v>0</v>
      </c>
      <c r="K35" s="4">
        <v>0</v>
      </c>
      <c r="L35" s="4">
        <v>6539000</v>
      </c>
      <c r="M35" s="4">
        <v>3424000</v>
      </c>
      <c r="N35" s="4">
        <v>0</v>
      </c>
      <c r="O35" s="38">
        <f t="shared" si="3"/>
        <v>18506000</v>
      </c>
      <c r="P35" s="4">
        <v>0</v>
      </c>
      <c r="Q35" s="38">
        <f t="shared" si="4"/>
        <v>0</v>
      </c>
      <c r="R35" s="4">
        <v>0</v>
      </c>
      <c r="S35" s="39">
        <f t="shared" si="5"/>
        <v>18506000</v>
      </c>
    </row>
    <row r="36" spans="1:19" ht="18" customHeight="1" x14ac:dyDescent="0.15">
      <c r="A36" s="91"/>
      <c r="B36" s="94"/>
      <c r="C36" s="37" t="s">
        <v>172</v>
      </c>
      <c r="D36" s="4">
        <v>0</v>
      </c>
      <c r="E36" s="4">
        <v>10848000</v>
      </c>
      <c r="F36" s="4">
        <v>709000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38">
        <f t="shared" si="3"/>
        <v>11557000</v>
      </c>
      <c r="P36" s="4">
        <v>0</v>
      </c>
      <c r="Q36" s="38">
        <f t="shared" si="4"/>
        <v>0</v>
      </c>
      <c r="R36" s="4">
        <v>0</v>
      </c>
      <c r="S36" s="39">
        <f t="shared" si="5"/>
        <v>11557000</v>
      </c>
    </row>
    <row r="37" spans="1:19" ht="18" customHeight="1" x14ac:dyDescent="0.15">
      <c r="A37" s="91"/>
      <c r="B37" s="94"/>
      <c r="C37" s="37" t="s">
        <v>173</v>
      </c>
      <c r="D37" s="4">
        <v>0</v>
      </c>
      <c r="E37" s="4">
        <v>4350000</v>
      </c>
      <c r="F37" s="4">
        <v>346000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7344000</v>
      </c>
      <c r="M37" s="4">
        <v>3808000</v>
      </c>
      <c r="N37" s="4">
        <v>0</v>
      </c>
      <c r="O37" s="38">
        <f t="shared" si="3"/>
        <v>15848000</v>
      </c>
      <c r="P37" s="4">
        <v>0</v>
      </c>
      <c r="Q37" s="38">
        <f t="shared" si="4"/>
        <v>0</v>
      </c>
      <c r="R37" s="4">
        <v>0</v>
      </c>
      <c r="S37" s="39">
        <f t="shared" si="5"/>
        <v>15848000</v>
      </c>
    </row>
    <row r="38" spans="1:19" ht="18" customHeight="1" x14ac:dyDescent="0.15">
      <c r="A38" s="91"/>
      <c r="B38" s="94"/>
      <c r="C38" s="37" t="s">
        <v>174</v>
      </c>
      <c r="D38" s="4">
        <v>0</v>
      </c>
      <c r="E38" s="4">
        <v>4149000</v>
      </c>
      <c r="F38" s="4">
        <v>459000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38">
        <f t="shared" si="3"/>
        <v>4608000</v>
      </c>
      <c r="P38" s="4">
        <v>0</v>
      </c>
      <c r="Q38" s="38">
        <f t="shared" si="4"/>
        <v>0</v>
      </c>
      <c r="R38" s="4">
        <v>0</v>
      </c>
      <c r="S38" s="39">
        <f t="shared" si="5"/>
        <v>4608000</v>
      </c>
    </row>
    <row r="39" spans="1:19" ht="18" customHeight="1" x14ac:dyDescent="0.15">
      <c r="A39" s="91"/>
      <c r="B39" s="94"/>
      <c r="C39" s="37" t="s">
        <v>175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6718000</v>
      </c>
      <c r="M39" s="4">
        <v>4460000</v>
      </c>
      <c r="N39" s="4">
        <v>0</v>
      </c>
      <c r="O39" s="38">
        <f t="shared" si="3"/>
        <v>11178000</v>
      </c>
      <c r="P39" s="4">
        <v>0</v>
      </c>
      <c r="Q39" s="38">
        <f t="shared" si="4"/>
        <v>0</v>
      </c>
      <c r="R39" s="4">
        <v>0</v>
      </c>
      <c r="S39" s="39">
        <f t="shared" si="5"/>
        <v>11178000</v>
      </c>
    </row>
    <row r="40" spans="1:19" ht="18" customHeight="1" x14ac:dyDescent="0.15">
      <c r="A40" s="91"/>
      <c r="B40" s="94"/>
      <c r="C40" s="35" t="s">
        <v>176</v>
      </c>
      <c r="D40" s="18">
        <f>SUM(D41:D42)</f>
        <v>0</v>
      </c>
      <c r="E40" s="18">
        <f t="shared" ref="E40:R40" si="22">SUM(E41:E42)</f>
        <v>701000</v>
      </c>
      <c r="F40" s="18">
        <f t="shared" si="22"/>
        <v>0</v>
      </c>
      <c r="G40" s="18">
        <f t="shared" si="22"/>
        <v>0</v>
      </c>
      <c r="H40" s="18">
        <f t="shared" si="22"/>
        <v>0</v>
      </c>
      <c r="I40" s="18">
        <f t="shared" si="22"/>
        <v>787000</v>
      </c>
      <c r="J40" s="18">
        <f t="shared" si="22"/>
        <v>0</v>
      </c>
      <c r="K40" s="18">
        <f t="shared" si="22"/>
        <v>0</v>
      </c>
      <c r="L40" s="18">
        <f t="shared" si="22"/>
        <v>0</v>
      </c>
      <c r="M40" s="18">
        <f t="shared" si="22"/>
        <v>0</v>
      </c>
      <c r="N40" s="18">
        <f t="shared" si="22"/>
        <v>0</v>
      </c>
      <c r="O40" s="18">
        <f t="shared" si="3"/>
        <v>1488000</v>
      </c>
      <c r="P40" s="18">
        <f t="shared" si="22"/>
        <v>0</v>
      </c>
      <c r="Q40" s="18">
        <f t="shared" si="4"/>
        <v>0</v>
      </c>
      <c r="R40" s="18">
        <f t="shared" si="22"/>
        <v>0</v>
      </c>
      <c r="S40" s="36">
        <f t="shared" si="5"/>
        <v>1488000</v>
      </c>
    </row>
    <row r="41" spans="1:19" ht="18" customHeight="1" x14ac:dyDescent="0.15">
      <c r="A41" s="91"/>
      <c r="B41" s="94"/>
      <c r="C41" s="37" t="s">
        <v>177</v>
      </c>
      <c r="D41" s="4">
        <v>0</v>
      </c>
      <c r="E41" s="4">
        <v>701000</v>
      </c>
      <c r="F41" s="4">
        <v>0</v>
      </c>
      <c r="G41" s="4">
        <v>0</v>
      </c>
      <c r="H41" s="4">
        <v>0</v>
      </c>
      <c r="I41" s="4">
        <v>418000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38">
        <f t="shared" si="3"/>
        <v>1119000</v>
      </c>
      <c r="P41" s="4">
        <v>0</v>
      </c>
      <c r="Q41" s="38">
        <f t="shared" si="4"/>
        <v>0</v>
      </c>
      <c r="R41" s="4">
        <v>0</v>
      </c>
      <c r="S41" s="39">
        <f t="shared" si="5"/>
        <v>1119000</v>
      </c>
    </row>
    <row r="42" spans="1:19" ht="18" customHeight="1" x14ac:dyDescent="0.15">
      <c r="A42" s="91"/>
      <c r="B42" s="94"/>
      <c r="C42" s="37" t="s">
        <v>178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369000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38">
        <f t="shared" si="3"/>
        <v>369000</v>
      </c>
      <c r="P42" s="4">
        <v>0</v>
      </c>
      <c r="Q42" s="38">
        <f t="shared" si="4"/>
        <v>0</v>
      </c>
      <c r="R42" s="4">
        <v>0</v>
      </c>
      <c r="S42" s="39">
        <f t="shared" si="5"/>
        <v>369000</v>
      </c>
    </row>
    <row r="43" spans="1:19" ht="18" customHeight="1" x14ac:dyDescent="0.15">
      <c r="A43" s="91"/>
      <c r="B43" s="94"/>
      <c r="C43" s="33" t="s">
        <v>179</v>
      </c>
      <c r="D43" s="12">
        <f>D44</f>
        <v>0</v>
      </c>
      <c r="E43" s="12">
        <f t="shared" ref="E43:R43" si="23">E44</f>
        <v>0</v>
      </c>
      <c r="F43" s="12">
        <f t="shared" si="23"/>
        <v>0</v>
      </c>
      <c r="G43" s="12">
        <f t="shared" si="23"/>
        <v>0</v>
      </c>
      <c r="H43" s="12">
        <f t="shared" si="23"/>
        <v>0</v>
      </c>
      <c r="I43" s="12">
        <f t="shared" si="23"/>
        <v>0</v>
      </c>
      <c r="J43" s="12">
        <f t="shared" si="23"/>
        <v>0</v>
      </c>
      <c r="K43" s="12">
        <f t="shared" si="23"/>
        <v>0</v>
      </c>
      <c r="L43" s="12">
        <f t="shared" si="23"/>
        <v>0</v>
      </c>
      <c r="M43" s="12">
        <f t="shared" si="23"/>
        <v>0</v>
      </c>
      <c r="N43" s="12">
        <f t="shared" si="23"/>
        <v>0</v>
      </c>
      <c r="O43" s="12">
        <f t="shared" si="3"/>
        <v>0</v>
      </c>
      <c r="P43" s="12">
        <f t="shared" si="23"/>
        <v>25094000</v>
      </c>
      <c r="Q43" s="12">
        <f t="shared" si="4"/>
        <v>25094000</v>
      </c>
      <c r="R43" s="12">
        <f t="shared" si="23"/>
        <v>0</v>
      </c>
      <c r="S43" s="34">
        <f t="shared" si="5"/>
        <v>25094000</v>
      </c>
    </row>
    <row r="44" spans="1:19" ht="18" customHeight="1" x14ac:dyDescent="0.15">
      <c r="A44" s="91"/>
      <c r="B44" s="94"/>
      <c r="C44" s="35" t="s">
        <v>180</v>
      </c>
      <c r="D44" s="18">
        <f>SUM(D45:D46)</f>
        <v>0</v>
      </c>
      <c r="E44" s="18">
        <f t="shared" ref="E44:R44" si="24">SUM(E45:E46)</f>
        <v>0</v>
      </c>
      <c r="F44" s="18">
        <f t="shared" si="24"/>
        <v>0</v>
      </c>
      <c r="G44" s="18">
        <f t="shared" si="24"/>
        <v>0</v>
      </c>
      <c r="H44" s="18">
        <f t="shared" si="24"/>
        <v>0</v>
      </c>
      <c r="I44" s="18">
        <f t="shared" si="24"/>
        <v>0</v>
      </c>
      <c r="J44" s="18">
        <f t="shared" si="24"/>
        <v>0</v>
      </c>
      <c r="K44" s="18">
        <f t="shared" si="24"/>
        <v>0</v>
      </c>
      <c r="L44" s="18">
        <f t="shared" si="24"/>
        <v>0</v>
      </c>
      <c r="M44" s="18">
        <f t="shared" si="24"/>
        <v>0</v>
      </c>
      <c r="N44" s="18">
        <f t="shared" si="24"/>
        <v>0</v>
      </c>
      <c r="O44" s="18">
        <f t="shared" si="3"/>
        <v>0</v>
      </c>
      <c r="P44" s="18">
        <f t="shared" si="24"/>
        <v>25094000</v>
      </c>
      <c r="Q44" s="18">
        <f t="shared" si="4"/>
        <v>25094000</v>
      </c>
      <c r="R44" s="18">
        <f t="shared" si="24"/>
        <v>0</v>
      </c>
      <c r="S44" s="36">
        <f t="shared" si="5"/>
        <v>25094000</v>
      </c>
    </row>
    <row r="45" spans="1:19" ht="18" customHeight="1" x14ac:dyDescent="0.15">
      <c r="A45" s="91"/>
      <c r="B45" s="94"/>
      <c r="C45" s="37" t="s">
        <v>175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38">
        <f t="shared" si="3"/>
        <v>0</v>
      </c>
      <c r="P45" s="4">
        <v>11678000</v>
      </c>
      <c r="Q45" s="38">
        <f t="shared" si="4"/>
        <v>11678000</v>
      </c>
      <c r="R45" s="4">
        <v>0</v>
      </c>
      <c r="S45" s="39">
        <f t="shared" si="5"/>
        <v>11678000</v>
      </c>
    </row>
    <row r="46" spans="1:19" ht="18" customHeight="1" x14ac:dyDescent="0.15">
      <c r="A46" s="91"/>
      <c r="B46" s="94"/>
      <c r="C46" s="37" t="s">
        <v>181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38">
        <f t="shared" si="3"/>
        <v>0</v>
      </c>
      <c r="P46" s="4">
        <v>13416000</v>
      </c>
      <c r="Q46" s="38">
        <f t="shared" si="4"/>
        <v>13416000</v>
      </c>
      <c r="R46" s="4">
        <v>0</v>
      </c>
      <c r="S46" s="39">
        <f t="shared" si="5"/>
        <v>13416000</v>
      </c>
    </row>
    <row r="47" spans="1:19" ht="18" customHeight="1" x14ac:dyDescent="0.15">
      <c r="A47" s="91"/>
      <c r="B47" s="94"/>
      <c r="C47" s="33" t="s">
        <v>182</v>
      </c>
      <c r="D47" s="12">
        <f>SUM(D48:D51)</f>
        <v>0</v>
      </c>
      <c r="E47" s="12">
        <f t="shared" ref="E47:R47" si="25">SUM(E48:E51)</f>
        <v>0</v>
      </c>
      <c r="F47" s="12">
        <f t="shared" si="25"/>
        <v>0</v>
      </c>
      <c r="G47" s="12">
        <f t="shared" si="25"/>
        <v>0</v>
      </c>
      <c r="H47" s="12">
        <f t="shared" si="25"/>
        <v>25985000</v>
      </c>
      <c r="I47" s="12">
        <f t="shared" si="25"/>
        <v>0</v>
      </c>
      <c r="J47" s="12">
        <f t="shared" si="25"/>
        <v>0</v>
      </c>
      <c r="K47" s="12">
        <f t="shared" si="25"/>
        <v>0</v>
      </c>
      <c r="L47" s="12">
        <f t="shared" si="25"/>
        <v>0</v>
      </c>
      <c r="M47" s="12">
        <f t="shared" si="25"/>
        <v>0</v>
      </c>
      <c r="N47" s="12">
        <f t="shared" si="25"/>
        <v>0</v>
      </c>
      <c r="O47" s="12">
        <f t="shared" si="3"/>
        <v>25985000</v>
      </c>
      <c r="P47" s="12">
        <f t="shared" si="25"/>
        <v>0</v>
      </c>
      <c r="Q47" s="12">
        <f t="shared" si="4"/>
        <v>0</v>
      </c>
      <c r="R47" s="12">
        <f t="shared" si="25"/>
        <v>0</v>
      </c>
      <c r="S47" s="34">
        <f t="shared" si="5"/>
        <v>25985000</v>
      </c>
    </row>
    <row r="48" spans="1:19" ht="18" customHeight="1" x14ac:dyDescent="0.15">
      <c r="A48" s="91"/>
      <c r="B48" s="94"/>
      <c r="C48" s="35" t="s">
        <v>183</v>
      </c>
      <c r="D48" s="18">
        <v>0</v>
      </c>
      <c r="E48" s="18">
        <v>0</v>
      </c>
      <c r="F48" s="18">
        <v>0</v>
      </c>
      <c r="G48" s="18">
        <v>0</v>
      </c>
      <c r="H48" s="18">
        <v>23885000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f t="shared" si="3"/>
        <v>23885000</v>
      </c>
      <c r="P48" s="18">
        <v>0</v>
      </c>
      <c r="Q48" s="18">
        <f t="shared" si="4"/>
        <v>0</v>
      </c>
      <c r="R48" s="18">
        <v>0</v>
      </c>
      <c r="S48" s="36">
        <f t="shared" si="5"/>
        <v>23885000</v>
      </c>
    </row>
    <row r="49" spans="1:19" ht="18" customHeight="1" x14ac:dyDescent="0.15">
      <c r="A49" s="91"/>
      <c r="B49" s="94"/>
      <c r="C49" s="35" t="s">
        <v>184</v>
      </c>
      <c r="D49" s="18">
        <v>0</v>
      </c>
      <c r="E49" s="18">
        <v>0</v>
      </c>
      <c r="F49" s="18">
        <v>0</v>
      </c>
      <c r="G49" s="18">
        <v>0</v>
      </c>
      <c r="H49" s="18">
        <v>845000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f t="shared" si="3"/>
        <v>845000</v>
      </c>
      <c r="P49" s="18">
        <v>0</v>
      </c>
      <c r="Q49" s="18">
        <f t="shared" si="4"/>
        <v>0</v>
      </c>
      <c r="R49" s="18">
        <v>0</v>
      </c>
      <c r="S49" s="36">
        <f t="shared" si="5"/>
        <v>845000</v>
      </c>
    </row>
    <row r="50" spans="1:19" ht="18" customHeight="1" x14ac:dyDescent="0.15">
      <c r="A50" s="91"/>
      <c r="B50" s="94"/>
      <c r="C50" s="35" t="s">
        <v>185</v>
      </c>
      <c r="D50" s="18">
        <v>0</v>
      </c>
      <c r="E50" s="18">
        <v>0</v>
      </c>
      <c r="F50" s="18">
        <v>0</v>
      </c>
      <c r="G50" s="18">
        <v>0</v>
      </c>
      <c r="H50" s="18">
        <v>1224000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f t="shared" si="3"/>
        <v>1224000</v>
      </c>
      <c r="P50" s="18">
        <v>0</v>
      </c>
      <c r="Q50" s="18">
        <f t="shared" si="4"/>
        <v>0</v>
      </c>
      <c r="R50" s="18">
        <v>0</v>
      </c>
      <c r="S50" s="36">
        <f t="shared" si="5"/>
        <v>1224000</v>
      </c>
    </row>
    <row r="51" spans="1:19" ht="18" customHeight="1" x14ac:dyDescent="0.15">
      <c r="A51" s="91"/>
      <c r="B51" s="94"/>
      <c r="C51" s="35" t="s">
        <v>186</v>
      </c>
      <c r="D51" s="18">
        <f>D52</f>
        <v>0</v>
      </c>
      <c r="E51" s="18">
        <f t="shared" ref="E51:R51" si="26">E52</f>
        <v>0</v>
      </c>
      <c r="F51" s="18">
        <f t="shared" si="26"/>
        <v>0</v>
      </c>
      <c r="G51" s="18">
        <f t="shared" si="26"/>
        <v>0</v>
      </c>
      <c r="H51" s="18">
        <f t="shared" si="26"/>
        <v>31000</v>
      </c>
      <c r="I51" s="18">
        <f t="shared" si="26"/>
        <v>0</v>
      </c>
      <c r="J51" s="18">
        <f t="shared" si="26"/>
        <v>0</v>
      </c>
      <c r="K51" s="18">
        <f t="shared" si="26"/>
        <v>0</v>
      </c>
      <c r="L51" s="18">
        <f t="shared" si="26"/>
        <v>0</v>
      </c>
      <c r="M51" s="18">
        <f t="shared" si="26"/>
        <v>0</v>
      </c>
      <c r="N51" s="18">
        <f t="shared" si="26"/>
        <v>0</v>
      </c>
      <c r="O51" s="18">
        <f t="shared" si="3"/>
        <v>31000</v>
      </c>
      <c r="P51" s="18">
        <f t="shared" si="26"/>
        <v>0</v>
      </c>
      <c r="Q51" s="18">
        <f t="shared" si="4"/>
        <v>0</v>
      </c>
      <c r="R51" s="18">
        <f t="shared" si="26"/>
        <v>0</v>
      </c>
      <c r="S51" s="36">
        <f t="shared" si="5"/>
        <v>31000</v>
      </c>
    </row>
    <row r="52" spans="1:19" ht="18" customHeight="1" x14ac:dyDescent="0.15">
      <c r="A52" s="91"/>
      <c r="B52" s="94"/>
      <c r="C52" s="37" t="s">
        <v>177</v>
      </c>
      <c r="D52" s="4">
        <v>0</v>
      </c>
      <c r="E52" s="4">
        <v>0</v>
      </c>
      <c r="F52" s="4">
        <v>0</v>
      </c>
      <c r="G52" s="4">
        <v>0</v>
      </c>
      <c r="H52" s="4">
        <v>31000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38">
        <f t="shared" si="3"/>
        <v>31000</v>
      </c>
      <c r="P52" s="4">
        <v>0</v>
      </c>
      <c r="Q52" s="38">
        <f t="shared" si="4"/>
        <v>0</v>
      </c>
      <c r="R52" s="4">
        <v>0</v>
      </c>
      <c r="S52" s="39">
        <f t="shared" si="5"/>
        <v>31000</v>
      </c>
    </row>
    <row r="53" spans="1:19" ht="18" customHeight="1" x14ac:dyDescent="0.15">
      <c r="A53" s="91"/>
      <c r="B53" s="94"/>
      <c r="C53" s="33" t="s">
        <v>187</v>
      </c>
      <c r="D53" s="12">
        <v>6000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f t="shared" si="3"/>
        <v>6000</v>
      </c>
      <c r="P53" s="12">
        <v>0</v>
      </c>
      <c r="Q53" s="12">
        <f t="shared" si="4"/>
        <v>0</v>
      </c>
      <c r="R53" s="12">
        <v>0</v>
      </c>
      <c r="S53" s="34">
        <f t="shared" si="5"/>
        <v>6000</v>
      </c>
    </row>
    <row r="54" spans="1:19" ht="18" customHeight="1" x14ac:dyDescent="0.15">
      <c r="A54" s="91"/>
      <c r="B54" s="94"/>
      <c r="C54" s="33" t="s">
        <v>188</v>
      </c>
      <c r="D54" s="12">
        <v>2000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f t="shared" si="3"/>
        <v>2000</v>
      </c>
      <c r="P54" s="12">
        <v>0</v>
      </c>
      <c r="Q54" s="12">
        <f t="shared" si="4"/>
        <v>0</v>
      </c>
      <c r="R54" s="12">
        <v>0</v>
      </c>
      <c r="S54" s="34">
        <f t="shared" si="5"/>
        <v>2000</v>
      </c>
    </row>
    <row r="55" spans="1:19" ht="18" customHeight="1" x14ac:dyDescent="0.15">
      <c r="A55" s="91"/>
      <c r="B55" s="94"/>
      <c r="C55" s="33" t="s">
        <v>189</v>
      </c>
      <c r="D55" s="12">
        <f>SUM(D56:D57)</f>
        <v>420000</v>
      </c>
      <c r="E55" s="12">
        <f t="shared" ref="E55:R55" si="27">SUM(E56:E57)</f>
        <v>3999000</v>
      </c>
      <c r="F55" s="12">
        <f t="shared" si="27"/>
        <v>0</v>
      </c>
      <c r="G55" s="12">
        <f t="shared" si="27"/>
        <v>0</v>
      </c>
      <c r="H55" s="12">
        <f t="shared" si="27"/>
        <v>0</v>
      </c>
      <c r="I55" s="12">
        <f t="shared" si="27"/>
        <v>0</v>
      </c>
      <c r="J55" s="12">
        <f t="shared" si="27"/>
        <v>0</v>
      </c>
      <c r="K55" s="12">
        <f t="shared" si="27"/>
        <v>0</v>
      </c>
      <c r="L55" s="12">
        <f t="shared" si="27"/>
        <v>0</v>
      </c>
      <c r="M55" s="12">
        <f t="shared" si="27"/>
        <v>0</v>
      </c>
      <c r="N55" s="12">
        <f t="shared" si="27"/>
        <v>0</v>
      </c>
      <c r="O55" s="12">
        <f t="shared" si="3"/>
        <v>4419000</v>
      </c>
      <c r="P55" s="12">
        <f t="shared" si="27"/>
        <v>7000</v>
      </c>
      <c r="Q55" s="12">
        <f t="shared" si="4"/>
        <v>7000</v>
      </c>
      <c r="R55" s="12">
        <f t="shared" si="27"/>
        <v>0</v>
      </c>
      <c r="S55" s="34">
        <f t="shared" si="5"/>
        <v>4426000</v>
      </c>
    </row>
    <row r="56" spans="1:19" ht="18" customHeight="1" x14ac:dyDescent="0.15">
      <c r="A56" s="91"/>
      <c r="B56" s="94"/>
      <c r="C56" s="35" t="s">
        <v>190</v>
      </c>
      <c r="D56" s="18">
        <v>0</v>
      </c>
      <c r="E56" s="18">
        <v>1451000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f t="shared" si="3"/>
        <v>1451000</v>
      </c>
      <c r="P56" s="18">
        <v>0</v>
      </c>
      <c r="Q56" s="18">
        <f t="shared" si="4"/>
        <v>0</v>
      </c>
      <c r="R56" s="18">
        <v>0</v>
      </c>
      <c r="S56" s="36">
        <f t="shared" si="5"/>
        <v>1451000</v>
      </c>
    </row>
    <row r="57" spans="1:19" ht="18" customHeight="1" x14ac:dyDescent="0.15">
      <c r="A57" s="91"/>
      <c r="B57" s="94"/>
      <c r="C57" s="35" t="s">
        <v>191</v>
      </c>
      <c r="D57" s="18">
        <v>420000</v>
      </c>
      <c r="E57" s="18">
        <v>2548000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f t="shared" si="3"/>
        <v>2968000</v>
      </c>
      <c r="P57" s="18">
        <v>7000</v>
      </c>
      <c r="Q57" s="18">
        <f t="shared" si="4"/>
        <v>7000</v>
      </c>
      <c r="R57" s="18">
        <v>0</v>
      </c>
      <c r="S57" s="36">
        <f t="shared" si="5"/>
        <v>2975000</v>
      </c>
    </row>
    <row r="58" spans="1:19" ht="18" customHeight="1" x14ac:dyDescent="0.15">
      <c r="A58" s="91"/>
      <c r="B58" s="95"/>
      <c r="C58" s="40" t="s">
        <v>192</v>
      </c>
      <c r="D58" s="29">
        <f>D10+D43+D47+D53+D54+D55</f>
        <v>428000</v>
      </c>
      <c r="E58" s="29">
        <f t="shared" ref="E58:R58" si="28">E10+E43+E47+E53+E54+E55</f>
        <v>243975000</v>
      </c>
      <c r="F58" s="29">
        <f t="shared" si="28"/>
        <v>18329000</v>
      </c>
      <c r="G58" s="29">
        <f t="shared" si="28"/>
        <v>18517000</v>
      </c>
      <c r="H58" s="29">
        <f t="shared" si="28"/>
        <v>25985000</v>
      </c>
      <c r="I58" s="29">
        <f t="shared" si="28"/>
        <v>15005000</v>
      </c>
      <c r="J58" s="29">
        <f t="shared" si="28"/>
        <v>10481000</v>
      </c>
      <c r="K58" s="29">
        <f t="shared" si="28"/>
        <v>0</v>
      </c>
      <c r="L58" s="29">
        <f t="shared" si="28"/>
        <v>79624000</v>
      </c>
      <c r="M58" s="29">
        <f t="shared" si="28"/>
        <v>42365000</v>
      </c>
      <c r="N58" s="29">
        <f t="shared" si="28"/>
        <v>0</v>
      </c>
      <c r="O58" s="29">
        <f t="shared" si="3"/>
        <v>454709000</v>
      </c>
      <c r="P58" s="29">
        <f t="shared" si="28"/>
        <v>25101000</v>
      </c>
      <c r="Q58" s="29">
        <f t="shared" si="4"/>
        <v>25101000</v>
      </c>
      <c r="R58" s="29">
        <f t="shared" si="28"/>
        <v>0</v>
      </c>
      <c r="S58" s="41">
        <f t="shared" si="5"/>
        <v>479810000</v>
      </c>
    </row>
    <row r="59" spans="1:19" ht="18" customHeight="1" x14ac:dyDescent="0.15">
      <c r="A59" s="91"/>
      <c r="B59" s="93" t="s">
        <v>193</v>
      </c>
      <c r="C59" s="33" t="s">
        <v>194</v>
      </c>
      <c r="D59" s="12">
        <f>SUM(D60:D65)</f>
        <v>0</v>
      </c>
      <c r="E59" s="12">
        <f t="shared" ref="E59:R59" si="29">SUM(E60:E65)</f>
        <v>159823000</v>
      </c>
      <c r="F59" s="12">
        <f t="shared" si="29"/>
        <v>764000</v>
      </c>
      <c r="G59" s="12">
        <f t="shared" si="29"/>
        <v>13724000</v>
      </c>
      <c r="H59" s="12">
        <f t="shared" si="29"/>
        <v>12457000</v>
      </c>
      <c r="I59" s="12">
        <f t="shared" si="29"/>
        <v>11590000</v>
      </c>
      <c r="J59" s="12">
        <f t="shared" si="29"/>
        <v>7881000</v>
      </c>
      <c r="K59" s="12">
        <f t="shared" si="29"/>
        <v>0</v>
      </c>
      <c r="L59" s="12">
        <f t="shared" si="29"/>
        <v>41764000</v>
      </c>
      <c r="M59" s="12">
        <f t="shared" si="29"/>
        <v>22965000</v>
      </c>
      <c r="N59" s="12">
        <f t="shared" si="29"/>
        <v>0</v>
      </c>
      <c r="O59" s="12">
        <f t="shared" si="3"/>
        <v>270968000</v>
      </c>
      <c r="P59" s="12">
        <f t="shared" si="29"/>
        <v>15893000</v>
      </c>
      <c r="Q59" s="12">
        <f t="shared" si="4"/>
        <v>15893000</v>
      </c>
      <c r="R59" s="12">
        <f t="shared" si="29"/>
        <v>0</v>
      </c>
      <c r="S59" s="34">
        <f t="shared" si="5"/>
        <v>286861000</v>
      </c>
    </row>
    <row r="60" spans="1:19" ht="18" customHeight="1" x14ac:dyDescent="0.15">
      <c r="A60" s="91"/>
      <c r="B60" s="94"/>
      <c r="C60" s="37" t="s">
        <v>195</v>
      </c>
      <c r="D60" s="4">
        <v>0</v>
      </c>
      <c r="E60" s="4">
        <v>104924000</v>
      </c>
      <c r="F60" s="4">
        <v>0</v>
      </c>
      <c r="G60" s="4">
        <v>3547000</v>
      </c>
      <c r="H60" s="4">
        <v>11846000</v>
      </c>
      <c r="I60" s="4">
        <v>7228000</v>
      </c>
      <c r="J60" s="4">
        <v>4821000</v>
      </c>
      <c r="K60" s="4">
        <v>0</v>
      </c>
      <c r="L60" s="4">
        <v>17409000</v>
      </c>
      <c r="M60" s="4">
        <v>12479000</v>
      </c>
      <c r="N60" s="4">
        <v>0</v>
      </c>
      <c r="O60" s="38">
        <f t="shared" si="3"/>
        <v>162254000</v>
      </c>
      <c r="P60" s="4">
        <v>10511000</v>
      </c>
      <c r="Q60" s="38">
        <f t="shared" si="4"/>
        <v>10511000</v>
      </c>
      <c r="R60" s="4">
        <v>0</v>
      </c>
      <c r="S60" s="39">
        <f t="shared" si="5"/>
        <v>172765000</v>
      </c>
    </row>
    <row r="61" spans="1:19" ht="18" customHeight="1" x14ac:dyDescent="0.15">
      <c r="A61" s="91"/>
      <c r="B61" s="94"/>
      <c r="C61" s="37" t="s">
        <v>196</v>
      </c>
      <c r="D61" s="4">
        <v>0</v>
      </c>
      <c r="E61" s="4">
        <v>15475000</v>
      </c>
      <c r="F61" s="4">
        <v>764000</v>
      </c>
      <c r="G61" s="4">
        <v>616000</v>
      </c>
      <c r="H61" s="4">
        <v>611000</v>
      </c>
      <c r="I61" s="4">
        <v>1101000</v>
      </c>
      <c r="J61" s="4">
        <v>475000</v>
      </c>
      <c r="K61" s="4">
        <v>0</v>
      </c>
      <c r="L61" s="4">
        <v>2697000</v>
      </c>
      <c r="M61" s="4">
        <v>1980000</v>
      </c>
      <c r="N61" s="4">
        <v>0</v>
      </c>
      <c r="O61" s="38">
        <f t="shared" si="3"/>
        <v>23719000</v>
      </c>
      <c r="P61" s="4">
        <v>1990000</v>
      </c>
      <c r="Q61" s="38">
        <f t="shared" si="4"/>
        <v>1990000</v>
      </c>
      <c r="R61" s="4">
        <v>0</v>
      </c>
      <c r="S61" s="39">
        <f t="shared" si="5"/>
        <v>25709000</v>
      </c>
    </row>
    <row r="62" spans="1:19" ht="18" customHeight="1" x14ac:dyDescent="0.15">
      <c r="A62" s="91"/>
      <c r="B62" s="94"/>
      <c r="C62" s="37" t="s">
        <v>197</v>
      </c>
      <c r="D62" s="4">
        <v>0</v>
      </c>
      <c r="E62" s="4">
        <v>20003000</v>
      </c>
      <c r="F62" s="4">
        <v>0</v>
      </c>
      <c r="G62" s="4">
        <v>8716000</v>
      </c>
      <c r="H62" s="4">
        <v>0</v>
      </c>
      <c r="I62" s="4">
        <v>2179000</v>
      </c>
      <c r="J62" s="4">
        <v>1941000</v>
      </c>
      <c r="K62" s="4">
        <v>0</v>
      </c>
      <c r="L62" s="4">
        <v>18932000</v>
      </c>
      <c r="M62" s="4">
        <v>7030000</v>
      </c>
      <c r="N62" s="4">
        <v>0</v>
      </c>
      <c r="O62" s="38">
        <f t="shared" si="3"/>
        <v>58801000</v>
      </c>
      <c r="P62" s="4">
        <v>1998000</v>
      </c>
      <c r="Q62" s="38">
        <f t="shared" si="4"/>
        <v>1998000</v>
      </c>
      <c r="R62" s="4">
        <v>0</v>
      </c>
      <c r="S62" s="39">
        <f t="shared" si="5"/>
        <v>60799000</v>
      </c>
    </row>
    <row r="63" spans="1:19" ht="18" customHeight="1" x14ac:dyDescent="0.15">
      <c r="A63" s="91"/>
      <c r="B63" s="94"/>
      <c r="C63" s="37" t="s">
        <v>198</v>
      </c>
      <c r="D63" s="4">
        <v>0</v>
      </c>
      <c r="E63" s="4">
        <v>2940000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38">
        <f t="shared" si="3"/>
        <v>2940000</v>
      </c>
      <c r="P63" s="4">
        <v>0</v>
      </c>
      <c r="Q63" s="38">
        <f t="shared" si="4"/>
        <v>0</v>
      </c>
      <c r="R63" s="4">
        <v>0</v>
      </c>
      <c r="S63" s="39">
        <f t="shared" si="5"/>
        <v>2940000</v>
      </c>
    </row>
    <row r="64" spans="1:19" ht="18" customHeight="1" x14ac:dyDescent="0.15">
      <c r="A64" s="91"/>
      <c r="B64" s="94"/>
      <c r="C64" s="37" t="s">
        <v>199</v>
      </c>
      <c r="D64" s="4">
        <v>0</v>
      </c>
      <c r="E64" s="4">
        <v>225000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38">
        <f t="shared" si="3"/>
        <v>225000</v>
      </c>
      <c r="P64" s="4">
        <v>0</v>
      </c>
      <c r="Q64" s="38">
        <f t="shared" si="4"/>
        <v>0</v>
      </c>
      <c r="R64" s="4">
        <v>0</v>
      </c>
      <c r="S64" s="39">
        <f t="shared" si="5"/>
        <v>225000</v>
      </c>
    </row>
    <row r="65" spans="1:19" ht="18" customHeight="1" x14ac:dyDescent="0.15">
      <c r="A65" s="91"/>
      <c r="B65" s="94"/>
      <c r="C65" s="37" t="s">
        <v>200</v>
      </c>
      <c r="D65" s="4">
        <v>0</v>
      </c>
      <c r="E65" s="4">
        <v>16256000</v>
      </c>
      <c r="F65" s="4">
        <v>0</v>
      </c>
      <c r="G65" s="4">
        <v>845000</v>
      </c>
      <c r="H65" s="4">
        <v>0</v>
      </c>
      <c r="I65" s="4">
        <v>1082000</v>
      </c>
      <c r="J65" s="4">
        <v>644000</v>
      </c>
      <c r="K65" s="4">
        <v>0</v>
      </c>
      <c r="L65" s="4">
        <v>2726000</v>
      </c>
      <c r="M65" s="4">
        <v>1476000</v>
      </c>
      <c r="N65" s="4">
        <v>0</v>
      </c>
      <c r="O65" s="38">
        <f t="shared" si="3"/>
        <v>23029000</v>
      </c>
      <c r="P65" s="4">
        <v>1394000</v>
      </c>
      <c r="Q65" s="38">
        <f t="shared" si="4"/>
        <v>1394000</v>
      </c>
      <c r="R65" s="4">
        <v>0</v>
      </c>
      <c r="S65" s="39">
        <f t="shared" si="5"/>
        <v>24423000</v>
      </c>
    </row>
    <row r="66" spans="1:19" ht="18" customHeight="1" x14ac:dyDescent="0.15">
      <c r="A66" s="91"/>
      <c r="B66" s="94"/>
      <c r="C66" s="33" t="s">
        <v>201</v>
      </c>
      <c r="D66" s="12">
        <f>SUM(D67:D80)</f>
        <v>0</v>
      </c>
      <c r="E66" s="12">
        <f t="shared" ref="E66:R66" si="30">SUM(E67:E80)</f>
        <v>48962000</v>
      </c>
      <c r="F66" s="12">
        <f t="shared" si="30"/>
        <v>3597000</v>
      </c>
      <c r="G66" s="12">
        <f t="shared" si="30"/>
        <v>6436000</v>
      </c>
      <c r="H66" s="12">
        <f t="shared" si="30"/>
        <v>888000</v>
      </c>
      <c r="I66" s="12">
        <f t="shared" si="30"/>
        <v>157000</v>
      </c>
      <c r="J66" s="12">
        <f t="shared" si="30"/>
        <v>157000</v>
      </c>
      <c r="K66" s="12">
        <f t="shared" si="30"/>
        <v>0</v>
      </c>
      <c r="L66" s="12">
        <f t="shared" si="30"/>
        <v>12234000</v>
      </c>
      <c r="M66" s="12">
        <f t="shared" si="30"/>
        <v>4914000</v>
      </c>
      <c r="N66" s="12">
        <f t="shared" si="30"/>
        <v>0</v>
      </c>
      <c r="O66" s="12">
        <f t="shared" si="3"/>
        <v>77345000</v>
      </c>
      <c r="P66" s="12">
        <f t="shared" si="30"/>
        <v>4760000</v>
      </c>
      <c r="Q66" s="12">
        <f t="shared" si="4"/>
        <v>4760000</v>
      </c>
      <c r="R66" s="12">
        <f t="shared" si="30"/>
        <v>0</v>
      </c>
      <c r="S66" s="34">
        <f t="shared" si="5"/>
        <v>82105000</v>
      </c>
    </row>
    <row r="67" spans="1:19" ht="18" customHeight="1" x14ac:dyDescent="0.15">
      <c r="A67" s="91"/>
      <c r="B67" s="94"/>
      <c r="C67" s="37" t="s">
        <v>202</v>
      </c>
      <c r="D67" s="4">
        <v>0</v>
      </c>
      <c r="E67" s="4">
        <v>16204000</v>
      </c>
      <c r="F67" s="4">
        <v>1217000</v>
      </c>
      <c r="G67" s="4">
        <v>551000</v>
      </c>
      <c r="H67" s="4">
        <v>0</v>
      </c>
      <c r="I67" s="4">
        <v>0</v>
      </c>
      <c r="J67" s="4">
        <v>0</v>
      </c>
      <c r="K67" s="4">
        <v>0</v>
      </c>
      <c r="L67" s="4">
        <v>6099000</v>
      </c>
      <c r="M67" s="4">
        <v>2567000</v>
      </c>
      <c r="N67" s="4">
        <v>0</v>
      </c>
      <c r="O67" s="38">
        <f t="shared" si="3"/>
        <v>26638000</v>
      </c>
      <c r="P67" s="4">
        <v>1839000</v>
      </c>
      <c r="Q67" s="38">
        <f t="shared" si="4"/>
        <v>1839000</v>
      </c>
      <c r="R67" s="4">
        <v>0</v>
      </c>
      <c r="S67" s="39">
        <f t="shared" si="5"/>
        <v>28477000</v>
      </c>
    </row>
    <row r="68" spans="1:19" ht="18" customHeight="1" x14ac:dyDescent="0.15">
      <c r="A68" s="91"/>
      <c r="B68" s="94"/>
      <c r="C68" s="37" t="s">
        <v>203</v>
      </c>
      <c r="D68" s="4">
        <v>0</v>
      </c>
      <c r="E68" s="4">
        <v>4739000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7000</v>
      </c>
      <c r="M68" s="4">
        <v>0</v>
      </c>
      <c r="N68" s="4">
        <v>0</v>
      </c>
      <c r="O68" s="38">
        <f t="shared" si="3"/>
        <v>4746000</v>
      </c>
      <c r="P68" s="4">
        <v>0</v>
      </c>
      <c r="Q68" s="38">
        <f t="shared" si="4"/>
        <v>0</v>
      </c>
      <c r="R68" s="4">
        <v>0</v>
      </c>
      <c r="S68" s="39">
        <f t="shared" si="5"/>
        <v>4746000</v>
      </c>
    </row>
    <row r="69" spans="1:19" ht="18" customHeight="1" x14ac:dyDescent="0.15">
      <c r="A69" s="91"/>
      <c r="B69" s="94"/>
      <c r="C69" s="37" t="s">
        <v>204</v>
      </c>
      <c r="D69" s="4">
        <v>0</v>
      </c>
      <c r="E69" s="4">
        <v>3516000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38">
        <f t="shared" si="3"/>
        <v>3516000</v>
      </c>
      <c r="P69" s="4">
        <v>0</v>
      </c>
      <c r="Q69" s="38">
        <f t="shared" si="4"/>
        <v>0</v>
      </c>
      <c r="R69" s="4">
        <v>0</v>
      </c>
      <c r="S69" s="39">
        <f t="shared" si="5"/>
        <v>3516000</v>
      </c>
    </row>
    <row r="70" spans="1:19" ht="18" customHeight="1" x14ac:dyDescent="0.15">
      <c r="A70" s="91"/>
      <c r="B70" s="94"/>
      <c r="C70" s="37" t="s">
        <v>205</v>
      </c>
      <c r="D70" s="4">
        <v>0</v>
      </c>
      <c r="E70" s="4">
        <v>655000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38">
        <f t="shared" si="3"/>
        <v>655000</v>
      </c>
      <c r="P70" s="4">
        <v>0</v>
      </c>
      <c r="Q70" s="38">
        <f t="shared" si="4"/>
        <v>0</v>
      </c>
      <c r="R70" s="4">
        <v>0</v>
      </c>
      <c r="S70" s="39">
        <f t="shared" si="5"/>
        <v>655000</v>
      </c>
    </row>
    <row r="71" spans="1:19" ht="18" customHeight="1" x14ac:dyDescent="0.15">
      <c r="A71" s="91"/>
      <c r="B71" s="94"/>
      <c r="C71" s="37" t="s">
        <v>206</v>
      </c>
      <c r="D71" s="4">
        <v>0</v>
      </c>
      <c r="E71" s="4">
        <v>1416000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38">
        <f t="shared" si="3"/>
        <v>1416000</v>
      </c>
      <c r="P71" s="4">
        <v>0</v>
      </c>
      <c r="Q71" s="38">
        <f t="shared" si="4"/>
        <v>0</v>
      </c>
      <c r="R71" s="4">
        <v>0</v>
      </c>
      <c r="S71" s="39">
        <f t="shared" si="5"/>
        <v>1416000</v>
      </c>
    </row>
    <row r="72" spans="1:19" ht="18" customHeight="1" x14ac:dyDescent="0.15">
      <c r="A72" s="91"/>
      <c r="B72" s="94"/>
      <c r="C72" s="37" t="s">
        <v>207</v>
      </c>
      <c r="D72" s="4">
        <v>0</v>
      </c>
      <c r="E72" s="4">
        <v>427000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38">
        <f t="shared" si="3"/>
        <v>427000</v>
      </c>
      <c r="P72" s="4">
        <v>33000</v>
      </c>
      <c r="Q72" s="38">
        <f t="shared" si="4"/>
        <v>33000</v>
      </c>
      <c r="R72" s="4">
        <v>0</v>
      </c>
      <c r="S72" s="39">
        <f t="shared" si="5"/>
        <v>460000</v>
      </c>
    </row>
    <row r="73" spans="1:19" ht="18" customHeight="1" x14ac:dyDescent="0.15">
      <c r="A73" s="91"/>
      <c r="B73" s="94"/>
      <c r="C73" s="37" t="s">
        <v>208</v>
      </c>
      <c r="D73" s="4">
        <v>0</v>
      </c>
      <c r="E73" s="4">
        <v>540000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38">
        <f t="shared" si="3"/>
        <v>540000</v>
      </c>
      <c r="P73" s="4">
        <v>0</v>
      </c>
      <c r="Q73" s="38">
        <f t="shared" si="4"/>
        <v>0</v>
      </c>
      <c r="R73" s="4">
        <v>0</v>
      </c>
      <c r="S73" s="39">
        <f t="shared" si="5"/>
        <v>540000</v>
      </c>
    </row>
    <row r="74" spans="1:19" ht="18" customHeight="1" x14ac:dyDescent="0.15">
      <c r="A74" s="91"/>
      <c r="B74" s="94"/>
      <c r="C74" s="37" t="s">
        <v>209</v>
      </c>
      <c r="D74" s="4">
        <v>0</v>
      </c>
      <c r="E74" s="4">
        <v>7696000</v>
      </c>
      <c r="F74" s="4">
        <v>1283000</v>
      </c>
      <c r="G74" s="4">
        <v>2660000</v>
      </c>
      <c r="H74" s="4">
        <v>875000</v>
      </c>
      <c r="I74" s="4">
        <v>157000</v>
      </c>
      <c r="J74" s="4">
        <v>157000</v>
      </c>
      <c r="K74" s="4">
        <v>0</v>
      </c>
      <c r="L74" s="4">
        <v>4207000</v>
      </c>
      <c r="M74" s="4">
        <v>1891000</v>
      </c>
      <c r="N74" s="4">
        <v>0</v>
      </c>
      <c r="O74" s="38">
        <f t="shared" si="3"/>
        <v>18926000</v>
      </c>
      <c r="P74" s="4">
        <v>1995000</v>
      </c>
      <c r="Q74" s="38">
        <f t="shared" si="4"/>
        <v>1995000</v>
      </c>
      <c r="R74" s="4">
        <v>0</v>
      </c>
      <c r="S74" s="39">
        <f t="shared" si="5"/>
        <v>20921000</v>
      </c>
    </row>
    <row r="75" spans="1:19" ht="18" customHeight="1" x14ac:dyDescent="0.15">
      <c r="A75" s="91"/>
      <c r="B75" s="94"/>
      <c r="C75" s="37" t="s">
        <v>210</v>
      </c>
      <c r="D75" s="4">
        <v>0</v>
      </c>
      <c r="E75" s="4">
        <v>3801000</v>
      </c>
      <c r="F75" s="4">
        <v>502000</v>
      </c>
      <c r="G75" s="4">
        <v>1043000</v>
      </c>
      <c r="H75" s="4">
        <v>0</v>
      </c>
      <c r="I75" s="4">
        <v>0</v>
      </c>
      <c r="J75" s="4">
        <v>0</v>
      </c>
      <c r="K75" s="4">
        <v>0</v>
      </c>
      <c r="L75" s="4">
        <v>939000</v>
      </c>
      <c r="M75" s="4">
        <v>234000</v>
      </c>
      <c r="N75" s="4">
        <v>0</v>
      </c>
      <c r="O75" s="38">
        <f t="shared" ref="O75:O118" si="31">SUM(D75:N75)</f>
        <v>6519000</v>
      </c>
      <c r="P75" s="4">
        <v>0</v>
      </c>
      <c r="Q75" s="38">
        <f t="shared" ref="Q75:Q118" si="32">P75</f>
        <v>0</v>
      </c>
      <c r="R75" s="4">
        <v>0</v>
      </c>
      <c r="S75" s="39">
        <f t="shared" ref="S75:S118" si="33">O75+Q75+R75</f>
        <v>6519000</v>
      </c>
    </row>
    <row r="76" spans="1:19" ht="18" customHeight="1" x14ac:dyDescent="0.15">
      <c r="A76" s="91"/>
      <c r="B76" s="94"/>
      <c r="C76" s="37" t="s">
        <v>211</v>
      </c>
      <c r="D76" s="4">
        <v>0</v>
      </c>
      <c r="E76" s="4">
        <v>2046000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92000</v>
      </c>
      <c r="M76" s="4">
        <v>0</v>
      </c>
      <c r="N76" s="4">
        <v>0</v>
      </c>
      <c r="O76" s="38">
        <f t="shared" si="31"/>
        <v>2138000</v>
      </c>
      <c r="P76" s="4">
        <v>47000</v>
      </c>
      <c r="Q76" s="38">
        <f t="shared" si="32"/>
        <v>47000</v>
      </c>
      <c r="R76" s="4">
        <v>0</v>
      </c>
      <c r="S76" s="39">
        <f t="shared" si="33"/>
        <v>2185000</v>
      </c>
    </row>
    <row r="77" spans="1:19" ht="18" customHeight="1" x14ac:dyDescent="0.15">
      <c r="A77" s="91"/>
      <c r="B77" s="94"/>
      <c r="C77" s="37" t="s">
        <v>212</v>
      </c>
      <c r="D77" s="4">
        <v>0</v>
      </c>
      <c r="E77" s="4">
        <v>2050000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38">
        <f t="shared" si="31"/>
        <v>2050000</v>
      </c>
      <c r="P77" s="4">
        <v>0</v>
      </c>
      <c r="Q77" s="38">
        <f t="shared" si="32"/>
        <v>0</v>
      </c>
      <c r="R77" s="4">
        <v>0</v>
      </c>
      <c r="S77" s="39">
        <f t="shared" si="33"/>
        <v>2050000</v>
      </c>
    </row>
    <row r="78" spans="1:19" ht="18" customHeight="1" x14ac:dyDescent="0.15">
      <c r="A78" s="91"/>
      <c r="B78" s="94"/>
      <c r="C78" s="37" t="s">
        <v>213</v>
      </c>
      <c r="D78" s="4">
        <v>0</v>
      </c>
      <c r="E78" s="4">
        <v>4742000</v>
      </c>
      <c r="F78" s="4">
        <v>443000</v>
      </c>
      <c r="G78" s="4">
        <v>846000</v>
      </c>
      <c r="H78" s="4">
        <v>0</v>
      </c>
      <c r="I78" s="4">
        <v>0</v>
      </c>
      <c r="J78" s="4">
        <v>0</v>
      </c>
      <c r="K78" s="4">
        <v>0</v>
      </c>
      <c r="L78" s="4">
        <v>677000</v>
      </c>
      <c r="M78" s="4">
        <v>169000</v>
      </c>
      <c r="N78" s="4">
        <v>0</v>
      </c>
      <c r="O78" s="38">
        <f t="shared" si="31"/>
        <v>6877000</v>
      </c>
      <c r="P78" s="4">
        <v>846000</v>
      </c>
      <c r="Q78" s="38">
        <f t="shared" si="32"/>
        <v>846000</v>
      </c>
      <c r="R78" s="4">
        <v>0</v>
      </c>
      <c r="S78" s="39">
        <f t="shared" si="33"/>
        <v>7723000</v>
      </c>
    </row>
    <row r="79" spans="1:19" ht="18" customHeight="1" x14ac:dyDescent="0.15">
      <c r="A79" s="91"/>
      <c r="B79" s="94"/>
      <c r="C79" s="37" t="s">
        <v>214</v>
      </c>
      <c r="D79" s="4">
        <v>0</v>
      </c>
      <c r="E79" s="4">
        <v>1120000</v>
      </c>
      <c r="F79" s="4">
        <v>152000</v>
      </c>
      <c r="G79" s="4">
        <v>1336000</v>
      </c>
      <c r="H79" s="4">
        <v>0</v>
      </c>
      <c r="I79" s="4">
        <v>0</v>
      </c>
      <c r="J79" s="4">
        <v>0</v>
      </c>
      <c r="K79" s="4">
        <v>0</v>
      </c>
      <c r="L79" s="4">
        <v>213000</v>
      </c>
      <c r="M79" s="4">
        <v>53000</v>
      </c>
      <c r="N79" s="4">
        <v>0</v>
      </c>
      <c r="O79" s="38">
        <f t="shared" si="31"/>
        <v>2874000</v>
      </c>
      <c r="P79" s="4">
        <v>0</v>
      </c>
      <c r="Q79" s="38">
        <f t="shared" si="32"/>
        <v>0</v>
      </c>
      <c r="R79" s="4">
        <v>0</v>
      </c>
      <c r="S79" s="39">
        <f t="shared" si="33"/>
        <v>2874000</v>
      </c>
    </row>
    <row r="80" spans="1:19" ht="18" customHeight="1" x14ac:dyDescent="0.15">
      <c r="A80" s="92"/>
      <c r="B80" s="94"/>
      <c r="C80" s="37" t="s">
        <v>215</v>
      </c>
      <c r="D80" s="4">
        <v>0</v>
      </c>
      <c r="E80" s="4">
        <v>10000</v>
      </c>
      <c r="F80" s="4">
        <v>0</v>
      </c>
      <c r="G80" s="4">
        <v>0</v>
      </c>
      <c r="H80" s="4">
        <v>13000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38">
        <f t="shared" si="31"/>
        <v>23000</v>
      </c>
      <c r="P80" s="4">
        <v>0</v>
      </c>
      <c r="Q80" s="38">
        <f t="shared" si="32"/>
        <v>0</v>
      </c>
      <c r="R80" s="4">
        <v>0</v>
      </c>
      <c r="S80" s="39">
        <f t="shared" si="33"/>
        <v>23000</v>
      </c>
    </row>
    <row r="81" spans="1:19" ht="18" customHeight="1" x14ac:dyDescent="0.15">
      <c r="A81" s="90" t="s">
        <v>149</v>
      </c>
      <c r="B81" s="94" t="s">
        <v>216</v>
      </c>
      <c r="C81" s="33" t="s">
        <v>217</v>
      </c>
      <c r="D81" s="12">
        <f>SUM(D82:D94)</f>
        <v>884000</v>
      </c>
      <c r="E81" s="12">
        <f t="shared" ref="E81:R81" si="34">SUM(E82:E94)</f>
        <v>35933000</v>
      </c>
      <c r="F81" s="12">
        <f t="shared" si="34"/>
        <v>1531000</v>
      </c>
      <c r="G81" s="12">
        <f t="shared" si="34"/>
        <v>764000</v>
      </c>
      <c r="H81" s="12">
        <f t="shared" si="34"/>
        <v>541000</v>
      </c>
      <c r="I81" s="12">
        <f t="shared" si="34"/>
        <v>1569000</v>
      </c>
      <c r="J81" s="12">
        <f t="shared" si="34"/>
        <v>1308000</v>
      </c>
      <c r="K81" s="12">
        <f t="shared" si="34"/>
        <v>0</v>
      </c>
      <c r="L81" s="12">
        <f t="shared" si="34"/>
        <v>2296000</v>
      </c>
      <c r="M81" s="12">
        <f t="shared" si="34"/>
        <v>121000</v>
      </c>
      <c r="N81" s="12">
        <f t="shared" si="34"/>
        <v>0</v>
      </c>
      <c r="O81" s="12">
        <f t="shared" si="31"/>
        <v>44947000</v>
      </c>
      <c r="P81" s="12">
        <f t="shared" si="34"/>
        <v>2636000</v>
      </c>
      <c r="Q81" s="12">
        <f t="shared" si="32"/>
        <v>2636000</v>
      </c>
      <c r="R81" s="12">
        <f t="shared" si="34"/>
        <v>0</v>
      </c>
      <c r="S81" s="34">
        <f t="shared" si="33"/>
        <v>47583000</v>
      </c>
    </row>
    <row r="82" spans="1:19" ht="18" customHeight="1" x14ac:dyDescent="0.15">
      <c r="A82" s="91"/>
      <c r="B82" s="94"/>
      <c r="C82" s="37" t="s">
        <v>218</v>
      </c>
      <c r="D82" s="4">
        <v>60000</v>
      </c>
      <c r="E82" s="4">
        <v>1222000</v>
      </c>
      <c r="F82" s="4">
        <v>0</v>
      </c>
      <c r="G82" s="4">
        <v>0</v>
      </c>
      <c r="H82" s="4">
        <v>0</v>
      </c>
      <c r="I82" s="4">
        <v>132000</v>
      </c>
      <c r="J82" s="4">
        <v>0</v>
      </c>
      <c r="K82" s="4">
        <v>0</v>
      </c>
      <c r="L82" s="4">
        <v>79000</v>
      </c>
      <c r="M82" s="4">
        <v>0</v>
      </c>
      <c r="N82" s="4">
        <v>0</v>
      </c>
      <c r="O82" s="38">
        <f t="shared" si="31"/>
        <v>1493000</v>
      </c>
      <c r="P82" s="4">
        <v>66000</v>
      </c>
      <c r="Q82" s="38">
        <f t="shared" si="32"/>
        <v>66000</v>
      </c>
      <c r="R82" s="4">
        <v>0</v>
      </c>
      <c r="S82" s="39">
        <f t="shared" si="33"/>
        <v>1559000</v>
      </c>
    </row>
    <row r="83" spans="1:19" ht="18" customHeight="1" x14ac:dyDescent="0.15">
      <c r="A83" s="91"/>
      <c r="B83" s="94"/>
      <c r="C83" s="37" t="s">
        <v>219</v>
      </c>
      <c r="D83" s="4">
        <v>0</v>
      </c>
      <c r="E83" s="4">
        <v>65000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38">
        <f t="shared" si="31"/>
        <v>65000</v>
      </c>
      <c r="P83" s="4">
        <v>0</v>
      </c>
      <c r="Q83" s="38">
        <f t="shared" si="32"/>
        <v>0</v>
      </c>
      <c r="R83" s="4">
        <v>0</v>
      </c>
      <c r="S83" s="39">
        <f t="shared" si="33"/>
        <v>65000</v>
      </c>
    </row>
    <row r="84" spans="1:19" ht="18" customHeight="1" x14ac:dyDescent="0.15">
      <c r="A84" s="91"/>
      <c r="B84" s="94"/>
      <c r="C84" s="37" t="s">
        <v>220</v>
      </c>
      <c r="D84" s="4">
        <v>145000</v>
      </c>
      <c r="E84" s="4">
        <v>981000</v>
      </c>
      <c r="F84" s="4">
        <v>0</v>
      </c>
      <c r="G84" s="4">
        <v>17000</v>
      </c>
      <c r="H84" s="4">
        <v>0</v>
      </c>
      <c r="I84" s="4">
        <v>36000</v>
      </c>
      <c r="J84" s="4">
        <v>26000</v>
      </c>
      <c r="K84" s="4">
        <v>0</v>
      </c>
      <c r="L84" s="4">
        <v>0</v>
      </c>
      <c r="M84" s="4">
        <v>0</v>
      </c>
      <c r="N84" s="4">
        <v>0</v>
      </c>
      <c r="O84" s="38">
        <f t="shared" si="31"/>
        <v>1205000</v>
      </c>
      <c r="P84" s="4">
        <v>31000</v>
      </c>
      <c r="Q84" s="38">
        <f t="shared" si="32"/>
        <v>31000</v>
      </c>
      <c r="R84" s="4">
        <v>0</v>
      </c>
      <c r="S84" s="39">
        <f t="shared" si="33"/>
        <v>1236000</v>
      </c>
    </row>
    <row r="85" spans="1:19" ht="18" customHeight="1" x14ac:dyDescent="0.15">
      <c r="A85" s="91"/>
      <c r="B85" s="94"/>
      <c r="C85" s="37" t="s">
        <v>221</v>
      </c>
      <c r="D85" s="4">
        <v>0</v>
      </c>
      <c r="E85" s="4">
        <v>4359000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73000</v>
      </c>
      <c r="M85" s="4">
        <v>76000</v>
      </c>
      <c r="N85" s="4">
        <v>0</v>
      </c>
      <c r="O85" s="38">
        <f t="shared" si="31"/>
        <v>4508000</v>
      </c>
      <c r="P85" s="4">
        <v>305000</v>
      </c>
      <c r="Q85" s="38">
        <f t="shared" si="32"/>
        <v>305000</v>
      </c>
      <c r="R85" s="4">
        <v>0</v>
      </c>
      <c r="S85" s="39">
        <f t="shared" si="33"/>
        <v>4813000</v>
      </c>
    </row>
    <row r="86" spans="1:19" ht="18" customHeight="1" x14ac:dyDescent="0.15">
      <c r="A86" s="91"/>
      <c r="B86" s="94"/>
      <c r="C86" s="37" t="s">
        <v>222</v>
      </c>
      <c r="D86" s="4">
        <v>0</v>
      </c>
      <c r="E86" s="4">
        <v>1974000</v>
      </c>
      <c r="F86" s="4">
        <v>0</v>
      </c>
      <c r="G86" s="4">
        <v>0</v>
      </c>
      <c r="H86" s="4">
        <v>0</v>
      </c>
      <c r="I86" s="4">
        <v>302000</v>
      </c>
      <c r="J86" s="4">
        <v>202000</v>
      </c>
      <c r="K86" s="4">
        <v>0</v>
      </c>
      <c r="L86" s="4">
        <v>0</v>
      </c>
      <c r="M86" s="4">
        <v>0</v>
      </c>
      <c r="N86" s="4">
        <v>0</v>
      </c>
      <c r="O86" s="38">
        <f t="shared" si="31"/>
        <v>2478000</v>
      </c>
      <c r="P86" s="4">
        <v>9000</v>
      </c>
      <c r="Q86" s="38">
        <f t="shared" si="32"/>
        <v>9000</v>
      </c>
      <c r="R86" s="4">
        <v>0</v>
      </c>
      <c r="S86" s="39">
        <f t="shared" si="33"/>
        <v>2487000</v>
      </c>
    </row>
    <row r="87" spans="1:19" ht="18" customHeight="1" x14ac:dyDescent="0.15">
      <c r="A87" s="91"/>
      <c r="B87" s="94"/>
      <c r="C87" s="37" t="s">
        <v>223</v>
      </c>
      <c r="D87" s="4">
        <v>0</v>
      </c>
      <c r="E87" s="4">
        <v>1030000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38">
        <f t="shared" si="31"/>
        <v>1030000</v>
      </c>
      <c r="P87" s="4">
        <v>0</v>
      </c>
      <c r="Q87" s="38">
        <f t="shared" si="32"/>
        <v>0</v>
      </c>
      <c r="R87" s="4">
        <v>0</v>
      </c>
      <c r="S87" s="39">
        <f t="shared" si="33"/>
        <v>1030000</v>
      </c>
    </row>
    <row r="88" spans="1:19" ht="18" customHeight="1" x14ac:dyDescent="0.15">
      <c r="A88" s="91"/>
      <c r="B88" s="94"/>
      <c r="C88" s="37" t="s">
        <v>224</v>
      </c>
      <c r="D88" s="4">
        <v>0</v>
      </c>
      <c r="E88" s="4">
        <v>15712000</v>
      </c>
      <c r="F88" s="4">
        <v>1503000</v>
      </c>
      <c r="G88" s="4">
        <v>693000</v>
      </c>
      <c r="H88" s="4">
        <v>0</v>
      </c>
      <c r="I88" s="4">
        <v>19000</v>
      </c>
      <c r="J88" s="4">
        <v>0</v>
      </c>
      <c r="K88" s="4">
        <v>0</v>
      </c>
      <c r="L88" s="4">
        <v>2100000</v>
      </c>
      <c r="M88" s="4">
        <v>34000</v>
      </c>
      <c r="N88" s="4">
        <v>0</v>
      </c>
      <c r="O88" s="38">
        <f t="shared" si="31"/>
        <v>20061000</v>
      </c>
      <c r="P88" s="4">
        <v>2169000</v>
      </c>
      <c r="Q88" s="38">
        <f t="shared" si="32"/>
        <v>2169000</v>
      </c>
      <c r="R88" s="4">
        <v>0</v>
      </c>
      <c r="S88" s="39">
        <f t="shared" si="33"/>
        <v>22230000</v>
      </c>
    </row>
    <row r="89" spans="1:19" ht="18" customHeight="1" x14ac:dyDescent="0.15">
      <c r="A89" s="91"/>
      <c r="B89" s="94"/>
      <c r="C89" s="37" t="s">
        <v>225</v>
      </c>
      <c r="D89" s="4">
        <v>51000</v>
      </c>
      <c r="E89" s="4">
        <v>1581000</v>
      </c>
      <c r="F89" s="4">
        <v>0</v>
      </c>
      <c r="G89" s="4">
        <v>0</v>
      </c>
      <c r="H89" s="4">
        <v>1000</v>
      </c>
      <c r="I89" s="4">
        <v>0</v>
      </c>
      <c r="J89" s="4">
        <v>0</v>
      </c>
      <c r="K89" s="4">
        <v>0</v>
      </c>
      <c r="L89" s="4">
        <v>1000</v>
      </c>
      <c r="M89" s="4">
        <v>1000</v>
      </c>
      <c r="N89" s="4">
        <v>0</v>
      </c>
      <c r="O89" s="38">
        <f t="shared" si="31"/>
        <v>1635000</v>
      </c>
      <c r="P89" s="4">
        <v>2000</v>
      </c>
      <c r="Q89" s="38">
        <f t="shared" si="32"/>
        <v>2000</v>
      </c>
      <c r="R89" s="4">
        <v>0</v>
      </c>
      <c r="S89" s="39">
        <f t="shared" si="33"/>
        <v>1637000</v>
      </c>
    </row>
    <row r="90" spans="1:19" ht="18" customHeight="1" x14ac:dyDescent="0.15">
      <c r="A90" s="91"/>
      <c r="B90" s="94"/>
      <c r="C90" s="37" t="s">
        <v>226</v>
      </c>
      <c r="D90" s="4">
        <v>0</v>
      </c>
      <c r="E90" s="4">
        <v>841000</v>
      </c>
      <c r="F90" s="4">
        <v>28000</v>
      </c>
      <c r="G90" s="4">
        <v>54000</v>
      </c>
      <c r="H90" s="4">
        <v>0</v>
      </c>
      <c r="I90" s="4">
        <v>1080000</v>
      </c>
      <c r="J90" s="4">
        <v>1080000</v>
      </c>
      <c r="K90" s="4">
        <v>0</v>
      </c>
      <c r="L90" s="4">
        <v>43000</v>
      </c>
      <c r="M90" s="4">
        <v>10000</v>
      </c>
      <c r="N90" s="4">
        <v>0</v>
      </c>
      <c r="O90" s="38">
        <f t="shared" si="31"/>
        <v>3136000</v>
      </c>
      <c r="P90" s="4">
        <v>54000</v>
      </c>
      <c r="Q90" s="38">
        <f t="shared" si="32"/>
        <v>54000</v>
      </c>
      <c r="R90" s="4">
        <v>0</v>
      </c>
      <c r="S90" s="39">
        <f t="shared" si="33"/>
        <v>3190000</v>
      </c>
    </row>
    <row r="91" spans="1:19" ht="18" customHeight="1" x14ac:dyDescent="0.15">
      <c r="A91" s="91"/>
      <c r="B91" s="94"/>
      <c r="C91" s="37" t="s">
        <v>227</v>
      </c>
      <c r="D91" s="4">
        <v>4000</v>
      </c>
      <c r="E91" s="4">
        <v>733000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38">
        <f t="shared" si="31"/>
        <v>737000</v>
      </c>
      <c r="P91" s="4">
        <v>0</v>
      </c>
      <c r="Q91" s="38">
        <f t="shared" si="32"/>
        <v>0</v>
      </c>
      <c r="R91" s="4">
        <v>0</v>
      </c>
      <c r="S91" s="39">
        <f t="shared" si="33"/>
        <v>737000</v>
      </c>
    </row>
    <row r="92" spans="1:19" ht="18" customHeight="1" x14ac:dyDescent="0.15">
      <c r="A92" s="91"/>
      <c r="B92" s="94"/>
      <c r="C92" s="37" t="s">
        <v>228</v>
      </c>
      <c r="D92" s="4">
        <v>309000</v>
      </c>
      <c r="E92" s="4">
        <v>6723000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38">
        <f t="shared" si="31"/>
        <v>7032000</v>
      </c>
      <c r="P92" s="4">
        <v>0</v>
      </c>
      <c r="Q92" s="38">
        <f t="shared" si="32"/>
        <v>0</v>
      </c>
      <c r="R92" s="4">
        <v>0</v>
      </c>
      <c r="S92" s="39">
        <f t="shared" si="33"/>
        <v>7032000</v>
      </c>
    </row>
    <row r="93" spans="1:19" ht="18" customHeight="1" x14ac:dyDescent="0.15">
      <c r="A93" s="91"/>
      <c r="B93" s="94"/>
      <c r="C93" s="37" t="s">
        <v>229</v>
      </c>
      <c r="D93" s="4">
        <v>195000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38">
        <f t="shared" si="31"/>
        <v>195000</v>
      </c>
      <c r="P93" s="4">
        <v>0</v>
      </c>
      <c r="Q93" s="38">
        <f t="shared" si="32"/>
        <v>0</v>
      </c>
      <c r="R93" s="4">
        <v>0</v>
      </c>
      <c r="S93" s="39">
        <f t="shared" si="33"/>
        <v>195000</v>
      </c>
    </row>
    <row r="94" spans="1:19" ht="18" customHeight="1" x14ac:dyDescent="0.15">
      <c r="A94" s="91"/>
      <c r="B94" s="94"/>
      <c r="C94" s="37" t="s">
        <v>230</v>
      </c>
      <c r="D94" s="4">
        <v>120000</v>
      </c>
      <c r="E94" s="4">
        <v>712000</v>
      </c>
      <c r="F94" s="4">
        <v>0</v>
      </c>
      <c r="G94" s="4">
        <v>0</v>
      </c>
      <c r="H94" s="4">
        <v>540000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38">
        <f t="shared" si="31"/>
        <v>1372000</v>
      </c>
      <c r="P94" s="4">
        <v>0</v>
      </c>
      <c r="Q94" s="38">
        <f t="shared" si="32"/>
        <v>0</v>
      </c>
      <c r="R94" s="4">
        <v>0</v>
      </c>
      <c r="S94" s="39">
        <f t="shared" si="33"/>
        <v>1372000</v>
      </c>
    </row>
    <row r="95" spans="1:19" ht="18" customHeight="1" x14ac:dyDescent="0.15">
      <c r="A95" s="91"/>
      <c r="B95" s="94"/>
      <c r="C95" s="33" t="s">
        <v>231</v>
      </c>
      <c r="D95" s="12">
        <v>0</v>
      </c>
      <c r="E95" s="12">
        <v>98000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1727000</v>
      </c>
      <c r="M95" s="12">
        <v>223000</v>
      </c>
      <c r="N95" s="12">
        <v>740000</v>
      </c>
      <c r="O95" s="12">
        <f t="shared" si="31"/>
        <v>2788000</v>
      </c>
      <c r="P95" s="12">
        <v>0</v>
      </c>
      <c r="Q95" s="12">
        <f t="shared" si="32"/>
        <v>0</v>
      </c>
      <c r="R95" s="12">
        <v>0</v>
      </c>
      <c r="S95" s="34">
        <f t="shared" si="33"/>
        <v>2788000</v>
      </c>
    </row>
    <row r="96" spans="1:19" ht="18" customHeight="1" x14ac:dyDescent="0.15">
      <c r="A96" s="91"/>
      <c r="B96" s="94"/>
      <c r="C96" s="33" t="s">
        <v>232</v>
      </c>
      <c r="D96" s="12">
        <f>D97</f>
        <v>0</v>
      </c>
      <c r="E96" s="12">
        <f t="shared" ref="E96:R96" si="35">E97</f>
        <v>1771000</v>
      </c>
      <c r="F96" s="12">
        <f t="shared" si="35"/>
        <v>0</v>
      </c>
      <c r="G96" s="12">
        <f t="shared" si="35"/>
        <v>0</v>
      </c>
      <c r="H96" s="12">
        <f t="shared" si="35"/>
        <v>0</v>
      </c>
      <c r="I96" s="12">
        <f t="shared" si="35"/>
        <v>0</v>
      </c>
      <c r="J96" s="12">
        <f t="shared" si="35"/>
        <v>0</v>
      </c>
      <c r="K96" s="12">
        <f t="shared" si="35"/>
        <v>0</v>
      </c>
      <c r="L96" s="12">
        <f t="shared" si="35"/>
        <v>0</v>
      </c>
      <c r="M96" s="12">
        <f t="shared" si="35"/>
        <v>0</v>
      </c>
      <c r="N96" s="12">
        <f t="shared" si="35"/>
        <v>0</v>
      </c>
      <c r="O96" s="12">
        <f t="shared" si="31"/>
        <v>1771000</v>
      </c>
      <c r="P96" s="12">
        <f t="shared" si="35"/>
        <v>0</v>
      </c>
      <c r="Q96" s="12">
        <f t="shared" si="32"/>
        <v>0</v>
      </c>
      <c r="R96" s="12">
        <f t="shared" si="35"/>
        <v>0</v>
      </c>
      <c r="S96" s="34">
        <f t="shared" si="33"/>
        <v>1771000</v>
      </c>
    </row>
    <row r="97" spans="1:19" ht="18" customHeight="1" x14ac:dyDescent="0.15">
      <c r="A97" s="91"/>
      <c r="B97" s="94"/>
      <c r="C97" s="37" t="s">
        <v>233</v>
      </c>
      <c r="D97" s="4">
        <v>0</v>
      </c>
      <c r="E97" s="4">
        <v>1771000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38">
        <f t="shared" si="31"/>
        <v>1771000</v>
      </c>
      <c r="P97" s="4">
        <v>0</v>
      </c>
      <c r="Q97" s="38">
        <f t="shared" si="32"/>
        <v>0</v>
      </c>
      <c r="R97" s="4">
        <v>0</v>
      </c>
      <c r="S97" s="39">
        <f t="shared" si="33"/>
        <v>1771000</v>
      </c>
    </row>
    <row r="98" spans="1:19" ht="18" customHeight="1" x14ac:dyDescent="0.15">
      <c r="A98" s="91"/>
      <c r="B98" s="95"/>
      <c r="C98" s="40" t="s">
        <v>234</v>
      </c>
      <c r="D98" s="29">
        <f>D59+D66+D81+D95+D96</f>
        <v>884000</v>
      </c>
      <c r="E98" s="29">
        <f t="shared" ref="E98:R98" si="36">E59+E66+E81+E95+E96</f>
        <v>246587000</v>
      </c>
      <c r="F98" s="29">
        <f t="shared" si="36"/>
        <v>5892000</v>
      </c>
      <c r="G98" s="29">
        <f t="shared" si="36"/>
        <v>20924000</v>
      </c>
      <c r="H98" s="29">
        <f t="shared" si="36"/>
        <v>13886000</v>
      </c>
      <c r="I98" s="29">
        <f t="shared" si="36"/>
        <v>13316000</v>
      </c>
      <c r="J98" s="29">
        <f t="shared" si="36"/>
        <v>9346000</v>
      </c>
      <c r="K98" s="29">
        <f t="shared" si="36"/>
        <v>0</v>
      </c>
      <c r="L98" s="29">
        <f t="shared" si="36"/>
        <v>58021000</v>
      </c>
      <c r="M98" s="29">
        <f t="shared" si="36"/>
        <v>28223000</v>
      </c>
      <c r="N98" s="29">
        <f t="shared" si="36"/>
        <v>740000</v>
      </c>
      <c r="O98" s="29">
        <f t="shared" si="31"/>
        <v>397819000</v>
      </c>
      <c r="P98" s="29">
        <f t="shared" si="36"/>
        <v>23289000</v>
      </c>
      <c r="Q98" s="29">
        <f t="shared" si="32"/>
        <v>23289000</v>
      </c>
      <c r="R98" s="29">
        <f t="shared" si="36"/>
        <v>0</v>
      </c>
      <c r="S98" s="41">
        <f t="shared" si="33"/>
        <v>421108000</v>
      </c>
    </row>
    <row r="99" spans="1:19" ht="18" customHeight="1" x14ac:dyDescent="0.15">
      <c r="A99" s="92"/>
      <c r="B99" s="89" t="s">
        <v>235</v>
      </c>
      <c r="C99" s="89" t="s">
        <v>134</v>
      </c>
      <c r="D99" s="25">
        <f>D58-D98</f>
        <v>-456000</v>
      </c>
      <c r="E99" s="25">
        <f t="shared" ref="E99:R99" si="37">E58-E98</f>
        <v>-2612000</v>
      </c>
      <c r="F99" s="25">
        <f t="shared" si="37"/>
        <v>12437000</v>
      </c>
      <c r="G99" s="25">
        <f t="shared" si="37"/>
        <v>-2407000</v>
      </c>
      <c r="H99" s="25">
        <f t="shared" si="37"/>
        <v>12099000</v>
      </c>
      <c r="I99" s="25">
        <f t="shared" si="37"/>
        <v>1689000</v>
      </c>
      <c r="J99" s="25">
        <f t="shared" si="37"/>
        <v>1135000</v>
      </c>
      <c r="K99" s="25">
        <f t="shared" si="37"/>
        <v>0</v>
      </c>
      <c r="L99" s="25">
        <f t="shared" si="37"/>
        <v>21603000</v>
      </c>
      <c r="M99" s="25">
        <f t="shared" si="37"/>
        <v>14142000</v>
      </c>
      <c r="N99" s="25">
        <f t="shared" si="37"/>
        <v>-740000</v>
      </c>
      <c r="O99" s="25">
        <f t="shared" si="31"/>
        <v>56890000</v>
      </c>
      <c r="P99" s="25">
        <f t="shared" si="37"/>
        <v>1812000</v>
      </c>
      <c r="Q99" s="25">
        <f t="shared" si="32"/>
        <v>1812000</v>
      </c>
      <c r="R99" s="25">
        <f t="shared" si="37"/>
        <v>0</v>
      </c>
      <c r="S99" s="42">
        <f t="shared" si="33"/>
        <v>58702000</v>
      </c>
    </row>
    <row r="100" spans="1:19" ht="18" customHeight="1" x14ac:dyDescent="0.15">
      <c r="A100" s="81" t="s">
        <v>130</v>
      </c>
      <c r="B100" s="43" t="s">
        <v>236</v>
      </c>
      <c r="C100" s="44" t="s">
        <v>237</v>
      </c>
      <c r="D100" s="21"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f t="shared" si="31"/>
        <v>0</v>
      </c>
      <c r="P100" s="21">
        <v>0</v>
      </c>
      <c r="Q100" s="21">
        <f t="shared" si="32"/>
        <v>0</v>
      </c>
      <c r="R100" s="21">
        <v>0</v>
      </c>
      <c r="S100" s="45">
        <f t="shared" si="33"/>
        <v>0</v>
      </c>
    </row>
    <row r="101" spans="1:19" ht="18" customHeight="1" x14ac:dyDescent="0.15">
      <c r="A101" s="82"/>
      <c r="B101" s="84" t="s">
        <v>193</v>
      </c>
      <c r="C101" s="33" t="s">
        <v>238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15845000</v>
      </c>
      <c r="M101" s="12">
        <v>0</v>
      </c>
      <c r="N101" s="12">
        <v>6790000</v>
      </c>
      <c r="O101" s="12">
        <f t="shared" si="31"/>
        <v>22635000</v>
      </c>
      <c r="P101" s="12">
        <v>0</v>
      </c>
      <c r="Q101" s="12">
        <f t="shared" si="32"/>
        <v>0</v>
      </c>
      <c r="R101" s="12">
        <v>0</v>
      </c>
      <c r="S101" s="34">
        <f t="shared" si="33"/>
        <v>22635000</v>
      </c>
    </row>
    <row r="102" spans="1:19" ht="18" customHeight="1" x14ac:dyDescent="0.15">
      <c r="A102" s="82"/>
      <c r="B102" s="84"/>
      <c r="C102" s="33" t="s">
        <v>239</v>
      </c>
      <c r="D102" s="12">
        <f>SUM(D103:D104)</f>
        <v>0</v>
      </c>
      <c r="E102" s="12">
        <f t="shared" ref="E102:R102" si="38">SUM(E103:E104)</f>
        <v>798000</v>
      </c>
      <c r="F102" s="12">
        <f t="shared" si="38"/>
        <v>0</v>
      </c>
      <c r="G102" s="12">
        <f t="shared" si="38"/>
        <v>0</v>
      </c>
      <c r="H102" s="12">
        <f t="shared" si="38"/>
        <v>0</v>
      </c>
      <c r="I102" s="12">
        <f t="shared" si="38"/>
        <v>0</v>
      </c>
      <c r="J102" s="12">
        <f t="shared" si="38"/>
        <v>0</v>
      </c>
      <c r="K102" s="12">
        <f t="shared" si="38"/>
        <v>0</v>
      </c>
      <c r="L102" s="12">
        <f t="shared" si="38"/>
        <v>0</v>
      </c>
      <c r="M102" s="12">
        <f t="shared" si="38"/>
        <v>0</v>
      </c>
      <c r="N102" s="12">
        <f t="shared" si="38"/>
        <v>0</v>
      </c>
      <c r="O102" s="12">
        <f t="shared" si="31"/>
        <v>798000</v>
      </c>
      <c r="P102" s="12">
        <f t="shared" si="38"/>
        <v>0</v>
      </c>
      <c r="Q102" s="12">
        <f t="shared" si="32"/>
        <v>0</v>
      </c>
      <c r="R102" s="12">
        <f t="shared" si="38"/>
        <v>0</v>
      </c>
      <c r="S102" s="34">
        <f t="shared" si="33"/>
        <v>798000</v>
      </c>
    </row>
    <row r="103" spans="1:19" ht="18" customHeight="1" x14ac:dyDescent="0.15">
      <c r="A103" s="82"/>
      <c r="B103" s="84"/>
      <c r="C103" s="37" t="s">
        <v>240</v>
      </c>
      <c r="D103" s="4">
        <v>0</v>
      </c>
      <c r="E103" s="4">
        <v>402000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38">
        <f t="shared" si="31"/>
        <v>402000</v>
      </c>
      <c r="P103" s="4">
        <v>0</v>
      </c>
      <c r="Q103" s="38">
        <f t="shared" si="32"/>
        <v>0</v>
      </c>
      <c r="R103" s="4">
        <v>0</v>
      </c>
      <c r="S103" s="39">
        <f t="shared" si="33"/>
        <v>402000</v>
      </c>
    </row>
    <row r="104" spans="1:19" ht="18" customHeight="1" x14ac:dyDescent="0.15">
      <c r="A104" s="82"/>
      <c r="B104" s="84"/>
      <c r="C104" s="37" t="s">
        <v>241</v>
      </c>
      <c r="D104" s="4">
        <v>0</v>
      </c>
      <c r="E104" s="4">
        <v>396000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38">
        <f t="shared" si="31"/>
        <v>396000</v>
      </c>
      <c r="P104" s="4">
        <v>0</v>
      </c>
      <c r="Q104" s="38">
        <f t="shared" si="32"/>
        <v>0</v>
      </c>
      <c r="R104" s="4">
        <v>0</v>
      </c>
      <c r="S104" s="39">
        <f t="shared" si="33"/>
        <v>396000</v>
      </c>
    </row>
    <row r="105" spans="1:19" ht="18" customHeight="1" x14ac:dyDescent="0.15">
      <c r="A105" s="82"/>
      <c r="B105" s="84"/>
      <c r="C105" s="33" t="s">
        <v>242</v>
      </c>
      <c r="D105" s="12">
        <v>0</v>
      </c>
      <c r="E105" s="12">
        <v>2770000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f t="shared" si="31"/>
        <v>2770000</v>
      </c>
      <c r="P105" s="12">
        <v>0</v>
      </c>
      <c r="Q105" s="12">
        <f t="shared" si="32"/>
        <v>0</v>
      </c>
      <c r="R105" s="12">
        <v>0</v>
      </c>
      <c r="S105" s="34">
        <f t="shared" si="33"/>
        <v>2770000</v>
      </c>
    </row>
    <row r="106" spans="1:19" ht="18" customHeight="1" x14ac:dyDescent="0.15">
      <c r="A106" s="82"/>
      <c r="B106" s="85"/>
      <c r="C106" s="44" t="s">
        <v>243</v>
      </c>
      <c r="D106" s="21">
        <f>D101+D102+D105</f>
        <v>0</v>
      </c>
      <c r="E106" s="21">
        <f t="shared" ref="E106:R106" si="39">E101+E102+E105</f>
        <v>3568000</v>
      </c>
      <c r="F106" s="21">
        <f t="shared" si="39"/>
        <v>0</v>
      </c>
      <c r="G106" s="21">
        <f t="shared" si="39"/>
        <v>0</v>
      </c>
      <c r="H106" s="21">
        <f t="shared" si="39"/>
        <v>0</v>
      </c>
      <c r="I106" s="21">
        <f t="shared" si="39"/>
        <v>0</v>
      </c>
      <c r="J106" s="21">
        <f t="shared" si="39"/>
        <v>0</v>
      </c>
      <c r="K106" s="21">
        <f t="shared" si="39"/>
        <v>0</v>
      </c>
      <c r="L106" s="21">
        <f t="shared" si="39"/>
        <v>15845000</v>
      </c>
      <c r="M106" s="21">
        <f t="shared" si="39"/>
        <v>0</v>
      </c>
      <c r="N106" s="21">
        <f t="shared" si="39"/>
        <v>6790000</v>
      </c>
      <c r="O106" s="21">
        <f t="shared" si="31"/>
        <v>26203000</v>
      </c>
      <c r="P106" s="21">
        <f t="shared" si="39"/>
        <v>0</v>
      </c>
      <c r="Q106" s="21">
        <f t="shared" si="32"/>
        <v>0</v>
      </c>
      <c r="R106" s="21">
        <f t="shared" si="39"/>
        <v>0</v>
      </c>
      <c r="S106" s="45">
        <f t="shared" si="33"/>
        <v>26203000</v>
      </c>
    </row>
    <row r="107" spans="1:19" ht="18" customHeight="1" x14ac:dyDescent="0.15">
      <c r="A107" s="83"/>
      <c r="B107" s="86" t="s">
        <v>244</v>
      </c>
      <c r="C107" s="86" t="s">
        <v>134</v>
      </c>
      <c r="D107" s="46">
        <f>D100-D106</f>
        <v>0</v>
      </c>
      <c r="E107" s="46">
        <f t="shared" ref="E107:R107" si="40">E100-E106</f>
        <v>-3568000</v>
      </c>
      <c r="F107" s="46">
        <f t="shared" si="40"/>
        <v>0</v>
      </c>
      <c r="G107" s="46">
        <f t="shared" si="40"/>
        <v>0</v>
      </c>
      <c r="H107" s="46">
        <f t="shared" si="40"/>
        <v>0</v>
      </c>
      <c r="I107" s="46">
        <f t="shared" si="40"/>
        <v>0</v>
      </c>
      <c r="J107" s="46">
        <f t="shared" si="40"/>
        <v>0</v>
      </c>
      <c r="K107" s="46">
        <f t="shared" si="40"/>
        <v>0</v>
      </c>
      <c r="L107" s="46">
        <f t="shared" si="40"/>
        <v>-15845000</v>
      </c>
      <c r="M107" s="46">
        <f t="shared" si="40"/>
        <v>0</v>
      </c>
      <c r="N107" s="46">
        <f t="shared" si="40"/>
        <v>-6790000</v>
      </c>
      <c r="O107" s="46">
        <f t="shared" si="31"/>
        <v>-26203000</v>
      </c>
      <c r="P107" s="46">
        <f t="shared" si="40"/>
        <v>0</v>
      </c>
      <c r="Q107" s="46">
        <f t="shared" si="32"/>
        <v>0</v>
      </c>
      <c r="R107" s="46">
        <f t="shared" si="40"/>
        <v>0</v>
      </c>
      <c r="S107" s="47">
        <f t="shared" si="33"/>
        <v>-26203000</v>
      </c>
    </row>
    <row r="108" spans="1:19" ht="18" customHeight="1" x14ac:dyDescent="0.15">
      <c r="A108" s="87" t="s">
        <v>245</v>
      </c>
      <c r="B108" s="84" t="s">
        <v>246</v>
      </c>
      <c r="C108" s="33" t="s">
        <v>247</v>
      </c>
      <c r="D108" s="12">
        <f>D109</f>
        <v>0</v>
      </c>
      <c r="E108" s="12">
        <f t="shared" ref="E108:R108" si="41">E109</f>
        <v>0</v>
      </c>
      <c r="F108" s="12">
        <f t="shared" si="41"/>
        <v>0</v>
      </c>
      <c r="G108" s="12">
        <f t="shared" si="41"/>
        <v>0</v>
      </c>
      <c r="H108" s="12">
        <f t="shared" si="41"/>
        <v>0</v>
      </c>
      <c r="I108" s="12">
        <f t="shared" si="41"/>
        <v>0</v>
      </c>
      <c r="J108" s="12">
        <f t="shared" si="41"/>
        <v>0</v>
      </c>
      <c r="K108" s="12">
        <f t="shared" si="41"/>
        <v>0</v>
      </c>
      <c r="L108" s="12">
        <f t="shared" si="41"/>
        <v>0</v>
      </c>
      <c r="M108" s="12">
        <f t="shared" si="41"/>
        <v>0</v>
      </c>
      <c r="N108" s="12">
        <f t="shared" si="41"/>
        <v>0</v>
      </c>
      <c r="O108" s="12">
        <f t="shared" si="31"/>
        <v>0</v>
      </c>
      <c r="P108" s="12">
        <f t="shared" si="41"/>
        <v>1110000</v>
      </c>
      <c r="Q108" s="12">
        <f t="shared" si="32"/>
        <v>1110000</v>
      </c>
      <c r="R108" s="12">
        <f t="shared" si="41"/>
        <v>0</v>
      </c>
      <c r="S108" s="34">
        <f t="shared" si="33"/>
        <v>1110000</v>
      </c>
    </row>
    <row r="109" spans="1:19" ht="18" customHeight="1" x14ac:dyDescent="0.15">
      <c r="A109" s="87"/>
      <c r="B109" s="84"/>
      <c r="C109" s="37" t="s">
        <v>248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38">
        <f t="shared" si="31"/>
        <v>0</v>
      </c>
      <c r="P109" s="4">
        <v>1110000</v>
      </c>
      <c r="Q109" s="38">
        <f t="shared" si="32"/>
        <v>1110000</v>
      </c>
      <c r="R109" s="4">
        <v>0</v>
      </c>
      <c r="S109" s="39">
        <f t="shared" si="33"/>
        <v>1110000</v>
      </c>
    </row>
    <row r="110" spans="1:19" ht="18" customHeight="1" x14ac:dyDescent="0.15">
      <c r="A110" s="88"/>
      <c r="B110" s="85"/>
      <c r="C110" s="40" t="s">
        <v>249</v>
      </c>
      <c r="D110" s="29">
        <f>D108</f>
        <v>0</v>
      </c>
      <c r="E110" s="29">
        <f t="shared" ref="E110:R110" si="42">E108</f>
        <v>0</v>
      </c>
      <c r="F110" s="29">
        <f t="shared" si="42"/>
        <v>0</v>
      </c>
      <c r="G110" s="29">
        <f t="shared" si="42"/>
        <v>0</v>
      </c>
      <c r="H110" s="29">
        <f t="shared" si="42"/>
        <v>0</v>
      </c>
      <c r="I110" s="29">
        <f t="shared" si="42"/>
        <v>0</v>
      </c>
      <c r="J110" s="29">
        <f t="shared" si="42"/>
        <v>0</v>
      </c>
      <c r="K110" s="29">
        <f t="shared" si="42"/>
        <v>0</v>
      </c>
      <c r="L110" s="29">
        <f t="shared" si="42"/>
        <v>0</v>
      </c>
      <c r="M110" s="29">
        <f t="shared" si="42"/>
        <v>0</v>
      </c>
      <c r="N110" s="29">
        <f t="shared" si="42"/>
        <v>0</v>
      </c>
      <c r="O110" s="29">
        <f t="shared" si="31"/>
        <v>0</v>
      </c>
      <c r="P110" s="29">
        <f t="shared" si="42"/>
        <v>1110000</v>
      </c>
      <c r="Q110" s="29">
        <f t="shared" si="32"/>
        <v>1110000</v>
      </c>
      <c r="R110" s="29">
        <f t="shared" si="42"/>
        <v>0</v>
      </c>
      <c r="S110" s="41">
        <f t="shared" si="33"/>
        <v>1110000</v>
      </c>
    </row>
    <row r="111" spans="1:19" ht="18" customHeight="1" x14ac:dyDescent="0.15">
      <c r="A111" s="87"/>
      <c r="B111" s="84" t="s">
        <v>250</v>
      </c>
      <c r="C111" s="33" t="s">
        <v>251</v>
      </c>
      <c r="D111" s="12">
        <f>D112</f>
        <v>0</v>
      </c>
      <c r="E111" s="12">
        <f t="shared" ref="E111:R111" si="43">E112</f>
        <v>1476000</v>
      </c>
      <c r="F111" s="12">
        <f t="shared" si="43"/>
        <v>0</v>
      </c>
      <c r="G111" s="12">
        <f t="shared" si="43"/>
        <v>66000</v>
      </c>
      <c r="H111" s="12">
        <f t="shared" si="43"/>
        <v>0</v>
      </c>
      <c r="I111" s="12">
        <f t="shared" si="43"/>
        <v>53000</v>
      </c>
      <c r="J111" s="12">
        <f t="shared" si="43"/>
        <v>0</v>
      </c>
      <c r="K111" s="12">
        <f t="shared" si="43"/>
        <v>0</v>
      </c>
      <c r="L111" s="12">
        <f t="shared" si="43"/>
        <v>856000</v>
      </c>
      <c r="M111" s="12">
        <f t="shared" si="43"/>
        <v>125000</v>
      </c>
      <c r="N111" s="12">
        <f t="shared" si="43"/>
        <v>0</v>
      </c>
      <c r="O111" s="12">
        <f t="shared" si="31"/>
        <v>2576000</v>
      </c>
      <c r="P111" s="12">
        <f t="shared" si="43"/>
        <v>90000</v>
      </c>
      <c r="Q111" s="12">
        <f t="shared" si="32"/>
        <v>90000</v>
      </c>
      <c r="R111" s="12">
        <f t="shared" si="43"/>
        <v>0</v>
      </c>
      <c r="S111" s="34">
        <f t="shared" si="33"/>
        <v>2666000</v>
      </c>
    </row>
    <row r="112" spans="1:19" ht="18" customHeight="1" x14ac:dyDescent="0.15">
      <c r="A112" s="87"/>
      <c r="B112" s="84"/>
      <c r="C112" s="37" t="s">
        <v>252</v>
      </c>
      <c r="D112" s="4">
        <v>0</v>
      </c>
      <c r="E112" s="4">
        <v>1476000</v>
      </c>
      <c r="F112" s="4">
        <v>0</v>
      </c>
      <c r="G112" s="4">
        <v>66000</v>
      </c>
      <c r="H112" s="4">
        <v>0</v>
      </c>
      <c r="I112" s="4">
        <v>53000</v>
      </c>
      <c r="J112" s="4">
        <v>0</v>
      </c>
      <c r="K112" s="4">
        <v>0</v>
      </c>
      <c r="L112" s="4">
        <v>856000</v>
      </c>
      <c r="M112" s="4">
        <v>125000</v>
      </c>
      <c r="N112" s="4">
        <v>0</v>
      </c>
      <c r="O112" s="4">
        <f t="shared" si="31"/>
        <v>2576000</v>
      </c>
      <c r="P112" s="4">
        <v>90000</v>
      </c>
      <c r="Q112" s="4">
        <f t="shared" si="32"/>
        <v>90000</v>
      </c>
      <c r="R112" s="4">
        <v>0</v>
      </c>
      <c r="S112" s="39">
        <f t="shared" si="33"/>
        <v>2666000</v>
      </c>
    </row>
    <row r="113" spans="1:19" ht="18" customHeight="1" x14ac:dyDescent="0.15">
      <c r="A113" s="87"/>
      <c r="B113" s="84"/>
      <c r="C113" s="33" t="s">
        <v>253</v>
      </c>
      <c r="D113" s="12">
        <f>SUM(D114:D115)</f>
        <v>0</v>
      </c>
      <c r="E113" s="12">
        <f t="shared" ref="E113:R113" si="44">SUM(E114:E115)</f>
        <v>800000</v>
      </c>
      <c r="F113" s="12">
        <f t="shared" si="44"/>
        <v>0</v>
      </c>
      <c r="G113" s="12">
        <f t="shared" si="44"/>
        <v>0</v>
      </c>
      <c r="H113" s="12">
        <f t="shared" si="44"/>
        <v>0</v>
      </c>
      <c r="I113" s="12">
        <f t="shared" si="44"/>
        <v>0</v>
      </c>
      <c r="J113" s="12">
        <f t="shared" si="44"/>
        <v>0</v>
      </c>
      <c r="K113" s="12">
        <f t="shared" si="44"/>
        <v>0</v>
      </c>
      <c r="L113" s="12">
        <f t="shared" si="44"/>
        <v>0</v>
      </c>
      <c r="M113" s="12">
        <f t="shared" si="44"/>
        <v>0</v>
      </c>
      <c r="N113" s="12">
        <f t="shared" si="44"/>
        <v>0</v>
      </c>
      <c r="O113" s="12">
        <f t="shared" si="31"/>
        <v>800000</v>
      </c>
      <c r="P113" s="12">
        <f t="shared" si="44"/>
        <v>1110000</v>
      </c>
      <c r="Q113" s="12">
        <f t="shared" si="32"/>
        <v>1110000</v>
      </c>
      <c r="R113" s="12">
        <f t="shared" si="44"/>
        <v>0</v>
      </c>
      <c r="S113" s="34">
        <f t="shared" si="33"/>
        <v>1910000</v>
      </c>
    </row>
    <row r="114" spans="1:19" ht="18" customHeight="1" x14ac:dyDescent="0.15">
      <c r="A114" s="87"/>
      <c r="B114" s="84"/>
      <c r="C114" s="37" t="s">
        <v>254</v>
      </c>
      <c r="D114" s="4">
        <v>0</v>
      </c>
      <c r="E114" s="4">
        <v>800000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38">
        <f t="shared" si="31"/>
        <v>800000</v>
      </c>
      <c r="P114" s="4">
        <v>0</v>
      </c>
      <c r="Q114" s="38">
        <f t="shared" si="32"/>
        <v>0</v>
      </c>
      <c r="R114" s="4">
        <v>0</v>
      </c>
      <c r="S114" s="39">
        <f t="shared" si="33"/>
        <v>800000</v>
      </c>
    </row>
    <row r="115" spans="1:19" ht="18" customHeight="1" x14ac:dyDescent="0.15">
      <c r="A115" s="87"/>
      <c r="B115" s="84"/>
      <c r="C115" s="48" t="s">
        <v>255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49">
        <f t="shared" si="31"/>
        <v>0</v>
      </c>
      <c r="P115" s="7">
        <v>1110000</v>
      </c>
      <c r="Q115" s="49">
        <f t="shared" si="32"/>
        <v>1110000</v>
      </c>
      <c r="R115" s="7">
        <v>0</v>
      </c>
      <c r="S115" s="50">
        <f t="shared" si="33"/>
        <v>1110000</v>
      </c>
    </row>
    <row r="116" spans="1:19" ht="18" customHeight="1" x14ac:dyDescent="0.15">
      <c r="A116" s="88"/>
      <c r="B116" s="85"/>
      <c r="C116" s="44" t="s">
        <v>256</v>
      </c>
      <c r="D116" s="21">
        <f>D111+D113</f>
        <v>0</v>
      </c>
      <c r="E116" s="21">
        <f t="shared" ref="E116:R116" si="45">E111+E113</f>
        <v>2276000</v>
      </c>
      <c r="F116" s="21">
        <f t="shared" si="45"/>
        <v>0</v>
      </c>
      <c r="G116" s="21">
        <f t="shared" si="45"/>
        <v>66000</v>
      </c>
      <c r="H116" s="21">
        <f t="shared" si="45"/>
        <v>0</v>
      </c>
      <c r="I116" s="21">
        <f t="shared" si="45"/>
        <v>53000</v>
      </c>
      <c r="J116" s="21">
        <f t="shared" si="45"/>
        <v>0</v>
      </c>
      <c r="K116" s="21">
        <f t="shared" si="45"/>
        <v>0</v>
      </c>
      <c r="L116" s="21">
        <f t="shared" si="45"/>
        <v>856000</v>
      </c>
      <c r="M116" s="21">
        <f t="shared" si="45"/>
        <v>125000</v>
      </c>
      <c r="N116" s="21">
        <f t="shared" si="45"/>
        <v>0</v>
      </c>
      <c r="O116" s="21">
        <f t="shared" si="31"/>
        <v>3376000</v>
      </c>
      <c r="P116" s="21">
        <f t="shared" si="45"/>
        <v>1200000</v>
      </c>
      <c r="Q116" s="21">
        <f t="shared" si="32"/>
        <v>1200000</v>
      </c>
      <c r="R116" s="21">
        <f t="shared" si="45"/>
        <v>0</v>
      </c>
      <c r="S116" s="45">
        <f t="shared" si="33"/>
        <v>4576000</v>
      </c>
    </row>
    <row r="117" spans="1:19" ht="18" customHeight="1" x14ac:dyDescent="0.15">
      <c r="A117" s="88"/>
      <c r="B117" s="89" t="s">
        <v>257</v>
      </c>
      <c r="C117" s="89" t="s">
        <v>134</v>
      </c>
      <c r="D117" s="25">
        <f>D110-D116</f>
        <v>0</v>
      </c>
      <c r="E117" s="25">
        <f t="shared" ref="E117:R117" si="46">E110-E116</f>
        <v>-2276000</v>
      </c>
      <c r="F117" s="25">
        <f t="shared" si="46"/>
        <v>0</v>
      </c>
      <c r="G117" s="25">
        <f t="shared" si="46"/>
        <v>-66000</v>
      </c>
      <c r="H117" s="25">
        <f t="shared" si="46"/>
        <v>0</v>
      </c>
      <c r="I117" s="25">
        <f t="shared" si="46"/>
        <v>-53000</v>
      </c>
      <c r="J117" s="25">
        <f t="shared" si="46"/>
        <v>0</v>
      </c>
      <c r="K117" s="25">
        <f t="shared" si="46"/>
        <v>0</v>
      </c>
      <c r="L117" s="25">
        <f t="shared" si="46"/>
        <v>-856000</v>
      </c>
      <c r="M117" s="25">
        <f t="shared" si="46"/>
        <v>-125000</v>
      </c>
      <c r="N117" s="25">
        <f t="shared" si="46"/>
        <v>0</v>
      </c>
      <c r="O117" s="25">
        <f t="shared" si="31"/>
        <v>-3376000</v>
      </c>
      <c r="P117" s="25">
        <f t="shared" si="46"/>
        <v>-90000</v>
      </c>
      <c r="Q117" s="25">
        <f t="shared" si="32"/>
        <v>-90000</v>
      </c>
      <c r="R117" s="25">
        <f t="shared" si="46"/>
        <v>0</v>
      </c>
      <c r="S117" s="42">
        <f t="shared" si="33"/>
        <v>-3466000</v>
      </c>
    </row>
    <row r="118" spans="1:19" ht="18" customHeight="1" thickBot="1" x14ac:dyDescent="0.2">
      <c r="A118" s="78" t="s">
        <v>258</v>
      </c>
      <c r="B118" s="79"/>
      <c r="C118" s="79" t="s">
        <v>134</v>
      </c>
      <c r="D118" s="9">
        <f>D99+D107+D117</f>
        <v>-456000</v>
      </c>
      <c r="E118" s="9">
        <f t="shared" ref="E118:R118" si="47">E99+E107+E117</f>
        <v>-8456000</v>
      </c>
      <c r="F118" s="9">
        <f t="shared" si="47"/>
        <v>12437000</v>
      </c>
      <c r="G118" s="9">
        <f t="shared" si="47"/>
        <v>-2473000</v>
      </c>
      <c r="H118" s="9">
        <f t="shared" si="47"/>
        <v>12099000</v>
      </c>
      <c r="I118" s="9">
        <f t="shared" si="47"/>
        <v>1636000</v>
      </c>
      <c r="J118" s="9">
        <f t="shared" si="47"/>
        <v>1135000</v>
      </c>
      <c r="K118" s="9">
        <f t="shared" si="47"/>
        <v>0</v>
      </c>
      <c r="L118" s="9">
        <f t="shared" si="47"/>
        <v>4902000</v>
      </c>
      <c r="M118" s="9">
        <f t="shared" si="47"/>
        <v>14017000</v>
      </c>
      <c r="N118" s="9">
        <f t="shared" si="47"/>
        <v>-7530000</v>
      </c>
      <c r="O118" s="9">
        <f t="shared" si="31"/>
        <v>27311000</v>
      </c>
      <c r="P118" s="9">
        <f t="shared" si="47"/>
        <v>1722000</v>
      </c>
      <c r="Q118" s="9">
        <f t="shared" si="32"/>
        <v>1722000</v>
      </c>
      <c r="R118" s="9">
        <f t="shared" si="47"/>
        <v>0</v>
      </c>
      <c r="S118" s="51">
        <f t="shared" si="33"/>
        <v>29033000</v>
      </c>
    </row>
    <row r="119" spans="1:19" ht="13.5" customHeight="1" x14ac:dyDescent="0.15">
      <c r="A119" s="80" t="s">
        <v>134</v>
      </c>
      <c r="B119" s="80"/>
      <c r="C119" s="80" t="s">
        <v>134</v>
      </c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</row>
  </sheetData>
  <mergeCells count="32">
    <mergeCell ref="A8:C9"/>
    <mergeCell ref="D8:D9"/>
    <mergeCell ref="G8:G9"/>
    <mergeCell ref="A4:S4"/>
    <mergeCell ref="A5:K5"/>
    <mergeCell ref="L5:O5"/>
    <mergeCell ref="P5:S5"/>
    <mergeCell ref="A6:S6"/>
    <mergeCell ref="S8:S9"/>
    <mergeCell ref="H8:H9"/>
    <mergeCell ref="K8:K9"/>
    <mergeCell ref="L8:L9"/>
    <mergeCell ref="M8:M9"/>
    <mergeCell ref="O8:O9"/>
    <mergeCell ref="P8:P9"/>
    <mergeCell ref="Q8:Q9"/>
    <mergeCell ref="R8:R9"/>
    <mergeCell ref="A10:A80"/>
    <mergeCell ref="B10:B58"/>
    <mergeCell ref="B59:B80"/>
    <mergeCell ref="A81:A99"/>
    <mergeCell ref="B81:B98"/>
    <mergeCell ref="B99:C99"/>
    <mergeCell ref="A118:C118"/>
    <mergeCell ref="A119:C119"/>
    <mergeCell ref="A100:A107"/>
    <mergeCell ref="B101:B106"/>
    <mergeCell ref="B107:C107"/>
    <mergeCell ref="A108:A117"/>
    <mergeCell ref="B108:B110"/>
    <mergeCell ref="B111:B116"/>
    <mergeCell ref="B117:C117"/>
  </mergeCells>
  <phoneticPr fontId="1"/>
  <pageMargins left="0.62992125984251968" right="3.937007874015748E-2" top="0.74803149606299213" bottom="0.74803149606299213" header="0.31496062992125984" footer="0.31496062992125984"/>
  <pageSetup paperSize="8" scale="71" fitToHeight="2" orientation="landscape" r:id="rId1"/>
  <rowBreaks count="2" manualBreakCount="2">
    <brk id="63" max="18" man="1"/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資金収支予算書</vt:lpstr>
      <vt:lpstr>資金収支予算内訳表</vt:lpstr>
      <vt:lpstr>資金収支予算内訳表!Print_Area</vt:lpstr>
      <vt:lpstr>資金収支予算書!Print_Titles</vt:lpstr>
      <vt:lpstr>資金収支予算内訳表!Print_Titles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okatakezimusyo1</dc:creator>
  <cp:lastModifiedBy>AINOSATO</cp:lastModifiedBy>
  <cp:lastPrinted>2022-03-10T03:03:56Z</cp:lastPrinted>
  <dcterms:created xsi:type="dcterms:W3CDTF">2006-11-16T00:13:03Z</dcterms:created>
  <dcterms:modified xsi:type="dcterms:W3CDTF">2022-03-10T03:08:29Z</dcterms:modified>
</cp:coreProperties>
</file>