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ANBUL19\Desktop\CAPAN更新書類\新しいフォルダー\"/>
    </mc:Choice>
  </mc:AlternateContent>
  <xr:revisionPtr revIDLastSave="0" documentId="13_ncr:1_{9DBE4F3B-F04A-4F69-AA82-BEB52D92E9AB}" xr6:coauthVersionLast="47" xr6:coauthVersionMax="47" xr10:uidLastSave="{00000000-0000-0000-0000-000000000000}"/>
  <bookViews>
    <workbookView xWindow="28680" yWindow="-120" windowWidth="29040" windowHeight="15720" xr2:uid="{B95A4608-74D0-4735-8B47-C3D0FCEE75ED}"/>
  </bookViews>
  <sheets>
    <sheet name="簡易" sheetId="16" r:id="rId1"/>
  </sheets>
  <definedNames>
    <definedName name="_xlnm.Print_Area" localSheetId="0">簡易!$B$1:$Z$59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6" l="1"/>
  <c r="W17" i="16" s="1"/>
  <c r="U8" i="16"/>
  <c r="P8" i="16"/>
  <c r="P17" i="16"/>
  <c r="L8" i="16"/>
  <c r="L17" i="16" s="1"/>
  <c r="J8" i="16"/>
  <c r="J17" i="16" s="1"/>
  <c r="T9" i="16"/>
  <c r="T10" i="16"/>
  <c r="T11" i="16"/>
  <c r="T12" i="16"/>
  <c r="T13" i="16"/>
  <c r="T14" i="16"/>
  <c r="T15" i="16"/>
  <c r="T16" i="16"/>
  <c r="T18" i="16"/>
  <c r="T19" i="16"/>
  <c r="T20" i="16"/>
  <c r="T21" i="16"/>
  <c r="T22" i="16"/>
  <c r="T23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8" i="16" l="1"/>
  <c r="I8" i="16"/>
  <c r="I9" i="16"/>
  <c r="I10" i="16"/>
  <c r="I11" i="16"/>
  <c r="I12" i="16"/>
  <c r="I13" i="16"/>
  <c r="I14" i="16"/>
  <c r="I15" i="16"/>
  <c r="I16" i="16"/>
  <c r="I18" i="16"/>
  <c r="I19" i="16"/>
  <c r="I20" i="16"/>
  <c r="I21" i="16"/>
  <c r="I22" i="16"/>
  <c r="I23" i="16"/>
  <c r="I7" i="16"/>
  <c r="Y17" i="16"/>
  <c r="X17" i="16"/>
  <c r="Z17" i="16"/>
  <c r="E16" i="16"/>
  <c r="E18" i="16"/>
  <c r="E9" i="16"/>
  <c r="E10" i="16"/>
  <c r="E11" i="16"/>
  <c r="E12" i="16"/>
  <c r="E13" i="16"/>
  <c r="E14" i="16"/>
  <c r="E15" i="16"/>
  <c r="E8" i="16"/>
  <c r="I17" i="16" l="1"/>
  <c r="E19" i="16" l="1"/>
  <c r="E20" i="16"/>
  <c r="E21" i="16"/>
  <c r="E22" i="16"/>
  <c r="E23" i="16"/>
  <c r="E7" i="16"/>
  <c r="G24" i="16"/>
  <c r="H24" i="16"/>
  <c r="Z24" i="16"/>
  <c r="Y24" i="16"/>
  <c r="Y25" i="16" s="1"/>
  <c r="X24" i="16"/>
  <c r="W24" i="16"/>
  <c r="X25" i="16"/>
  <c r="M24" i="16"/>
  <c r="L24" i="16"/>
  <c r="M17" i="16"/>
  <c r="Z25" i="16" l="1"/>
  <c r="L25" i="16"/>
  <c r="W25" i="16"/>
  <c r="M25" i="16"/>
  <c r="F31" i="16" l="1"/>
  <c r="F32" i="16" s="1"/>
  <c r="F19" i="16"/>
  <c r="F20" i="16"/>
  <c r="F21" i="16"/>
  <c r="F22" i="16"/>
  <c r="F23" i="16"/>
  <c r="F18" i="16"/>
  <c r="R24" i="16"/>
  <c r="S24" i="16"/>
  <c r="U24" i="16"/>
  <c r="T24" i="16" s="1"/>
  <c r="V24" i="16"/>
  <c r="P24" i="16"/>
  <c r="Q24" i="16"/>
  <c r="Q8" i="16"/>
  <c r="Q17" i="16" s="1"/>
  <c r="N24" i="16"/>
  <c r="O24" i="16"/>
  <c r="K24" i="16"/>
  <c r="J24" i="16"/>
  <c r="I24" i="16" s="1"/>
  <c r="K17" i="16"/>
  <c r="E24" i="16" l="1"/>
  <c r="F24" i="16"/>
  <c r="K25" i="16"/>
  <c r="U17" i="16" l="1"/>
  <c r="T17" i="16" s="1"/>
  <c r="F15" i="16" l="1"/>
  <c r="F14" i="16"/>
  <c r="F13" i="16"/>
  <c r="F12" i="16"/>
  <c r="F11" i="16"/>
  <c r="F10" i="16"/>
  <c r="F9" i="16"/>
  <c r="V8" i="16"/>
  <c r="V17" i="16" s="1"/>
  <c r="S8" i="16"/>
  <c r="S17" i="16" s="1"/>
  <c r="R17" i="16"/>
  <c r="O17" i="16"/>
  <c r="N17" i="16"/>
  <c r="H17" i="16"/>
  <c r="J25" i="16" l="1"/>
  <c r="I25" i="16" s="1"/>
  <c r="G17" i="16"/>
  <c r="E17" i="16" s="1"/>
  <c r="F8" i="16"/>
  <c r="F17" i="16" s="1"/>
  <c r="V25" i="16" l="1"/>
  <c r="H25" i="16"/>
  <c r="O25" i="16"/>
  <c r="S25" i="16"/>
  <c r="P25" i="16"/>
  <c r="U25" i="16"/>
  <c r="T25" i="16" s="1"/>
  <c r="Q25" i="16"/>
  <c r="G25" i="16"/>
  <c r="N25" i="16"/>
  <c r="R25" i="16"/>
  <c r="E25" i="16" l="1"/>
  <c r="E39" i="16"/>
  <c r="F25" i="16"/>
  <c r="F39" i="16" s="1"/>
</calcChain>
</file>

<file path=xl/sharedStrings.xml><?xml version="1.0" encoding="utf-8"?>
<sst xmlns="http://schemas.openxmlformats.org/spreadsheetml/2006/main" count="79" uniqueCount="59">
  <si>
    <t>障害福祉サービス等事業収入</t>
  </si>
  <si>
    <t>その他の事業収入</t>
  </si>
  <si>
    <t>経常経費寄附金収入</t>
  </si>
  <si>
    <t>受取利息配当金収入</t>
  </si>
  <si>
    <t>その他の収入</t>
  </si>
  <si>
    <t>人件費支出</t>
  </si>
  <si>
    <t>事業費支出</t>
  </si>
  <si>
    <t>事務費支出</t>
  </si>
  <si>
    <t>支払利息支出</t>
  </si>
  <si>
    <t>その他の支出</t>
  </si>
  <si>
    <t>固定資産取得支出</t>
  </si>
  <si>
    <t>長期運営資金借入金元金償還支出</t>
  </si>
  <si>
    <t>予算</t>
    <rPh sb="0" eb="2">
      <t>ヨサン</t>
    </rPh>
    <phoneticPr fontId="18"/>
  </si>
  <si>
    <t>自立支援給付費収入</t>
  </si>
  <si>
    <t>ファイナンス･リース債務の返済支出</t>
  </si>
  <si>
    <t>計画相談支援給付費収入</t>
  </si>
  <si>
    <t>設備資金借入金元金償還支出</t>
  </si>
  <si>
    <t>設備資金借入金収入</t>
  </si>
  <si>
    <t>勘定科目</t>
    <rPh sb="0" eb="2">
      <t>カンジョウ</t>
    </rPh>
    <rPh sb="2" eb="4">
      <t>カモク</t>
    </rPh>
    <phoneticPr fontId="18"/>
  </si>
  <si>
    <t>合計</t>
    <rPh sb="0" eb="2">
      <t>ゴウケイ</t>
    </rPh>
    <phoneticPr fontId="18"/>
  </si>
  <si>
    <t>本部</t>
    <rPh sb="0" eb="2">
      <t>ホンブ</t>
    </rPh>
    <phoneticPr fontId="18"/>
  </si>
  <si>
    <t>相談支援</t>
  </si>
  <si>
    <t>拠点区分間借入金支出</t>
    <rPh sb="0" eb="2">
      <t>キョテン</t>
    </rPh>
    <rPh sb="2" eb="4">
      <t>クブン</t>
    </rPh>
    <rPh sb="4" eb="5">
      <t>カン</t>
    </rPh>
    <rPh sb="5" eb="7">
      <t>カリイレ</t>
    </rPh>
    <rPh sb="7" eb="8">
      <t>キン</t>
    </rPh>
    <rPh sb="8" eb="10">
      <t>シシュツ</t>
    </rPh>
    <phoneticPr fontId="18"/>
  </si>
  <si>
    <t>利用者負担金収入</t>
    <phoneticPr fontId="18"/>
  </si>
  <si>
    <t>（単位：円）</t>
  </si>
  <si>
    <t>社会福祉法人あんさんぶる</t>
  </si>
  <si>
    <t>収入</t>
    <rPh sb="0" eb="2">
      <t>シュウニュウ</t>
    </rPh>
    <phoneticPr fontId="18"/>
  </si>
  <si>
    <t>その他収支</t>
    <rPh sb="2" eb="3">
      <t>タ</t>
    </rPh>
    <rPh sb="3" eb="5">
      <t>シュウシ</t>
    </rPh>
    <phoneticPr fontId="18"/>
  </si>
  <si>
    <t>支出</t>
    <rPh sb="0" eb="2">
      <t>シシュツ</t>
    </rPh>
    <phoneticPr fontId="18"/>
  </si>
  <si>
    <t>放課後等デイサービス</t>
    <rPh sb="0" eb="3">
      <t>ホウカゴ</t>
    </rPh>
    <rPh sb="3" eb="4">
      <t>トウ</t>
    </rPh>
    <phoneticPr fontId="18"/>
  </si>
  <si>
    <t>その他の活動資金収支差額</t>
    <phoneticPr fontId="18"/>
  </si>
  <si>
    <t>　　　　　　　その他の活動収入計</t>
    <rPh sb="13" eb="15">
      <t>シュウニュウ</t>
    </rPh>
    <phoneticPr fontId="18"/>
  </si>
  <si>
    <t>　　　　　　　その他の活動支出計</t>
    <phoneticPr fontId="18"/>
  </si>
  <si>
    <t>施設整備等資金収支差額</t>
    <phoneticPr fontId="18"/>
  </si>
  <si>
    <t>事業活動資金収支差額</t>
    <phoneticPr fontId="18"/>
  </si>
  <si>
    <t>　　　　　　事業活動収入計</t>
    <phoneticPr fontId="18"/>
  </si>
  <si>
    <t>予備費支出</t>
  </si>
  <si>
    <t>当期資金収支差額合計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18"/>
  </si>
  <si>
    <t>事業活動による収支</t>
    <rPh sb="0" eb="2">
      <t>ジギョウ</t>
    </rPh>
    <rPh sb="2" eb="4">
      <t>カツドウ</t>
    </rPh>
    <rPh sb="7" eb="9">
      <t>シュウシ</t>
    </rPh>
    <phoneticPr fontId="18"/>
  </si>
  <si>
    <t>在宅</t>
    <rPh sb="0" eb="2">
      <t>ザイタク</t>
    </rPh>
    <phoneticPr fontId="18"/>
  </si>
  <si>
    <t>就労支援事業収入</t>
    <rPh sb="0" eb="2">
      <t>シュウロウ</t>
    </rPh>
    <rPh sb="2" eb="4">
      <t>シエン</t>
    </rPh>
    <rPh sb="4" eb="6">
      <t>ジギョウ</t>
    </rPh>
    <rPh sb="6" eb="8">
      <t>シュウニュウ</t>
    </rPh>
    <phoneticPr fontId="18"/>
  </si>
  <si>
    <t>就労支援事業支出</t>
    <rPh sb="0" eb="6">
      <t>シュウロウシエンジギョウ</t>
    </rPh>
    <rPh sb="6" eb="8">
      <t>シシュツ</t>
    </rPh>
    <phoneticPr fontId="18"/>
  </si>
  <si>
    <t>　　　  　　　 　施設整備等収入計</t>
    <phoneticPr fontId="18"/>
  </si>
  <si>
    <t>施設整備等収支</t>
  </si>
  <si>
    <t>収入</t>
  </si>
  <si>
    <t>支出</t>
  </si>
  <si>
    <t>　　　　　   　　施設整備等支出計</t>
    <phoneticPr fontId="18"/>
  </si>
  <si>
    <t>（時）2025年4月1日（至）2026年3月31日</t>
    <rPh sb="1" eb="2">
      <t>ジ</t>
    </rPh>
    <rPh sb="7" eb="8">
      <t>ネン</t>
    </rPh>
    <rPh sb="9" eb="10">
      <t>ガツ</t>
    </rPh>
    <rPh sb="11" eb="12">
      <t>ニチ</t>
    </rPh>
    <rPh sb="13" eb="14">
      <t>イタ</t>
    </rPh>
    <rPh sb="19" eb="20">
      <t>ネン</t>
    </rPh>
    <rPh sb="21" eb="22">
      <t>ガツ</t>
    </rPh>
    <rPh sb="24" eb="25">
      <t>ニチ</t>
    </rPh>
    <phoneticPr fontId="18"/>
  </si>
  <si>
    <t>前期予算</t>
    <rPh sb="0" eb="4">
      <t>ゼンキヨサン</t>
    </rPh>
    <phoneticPr fontId="18"/>
  </si>
  <si>
    <t>訪問看護</t>
    <rPh sb="0" eb="4">
      <t>ホウモンカンゴ</t>
    </rPh>
    <phoneticPr fontId="18"/>
  </si>
  <si>
    <t>令和7年1月28日作成</t>
    <phoneticPr fontId="18"/>
  </si>
  <si>
    <t>令和7年度　資金収支予算（案）</t>
    <rPh sb="0" eb="2">
      <t>レイワ</t>
    </rPh>
    <rPh sb="3" eb="4">
      <t>ネン</t>
    </rPh>
    <rPh sb="4" eb="5">
      <t>ド</t>
    </rPh>
    <rPh sb="6" eb="8">
      <t>シキン</t>
    </rPh>
    <rPh sb="8" eb="10">
      <t>シュウシ</t>
    </rPh>
    <rPh sb="10" eb="12">
      <t>ヨサン</t>
    </rPh>
    <rPh sb="13" eb="14">
      <t>アン</t>
    </rPh>
    <phoneticPr fontId="18"/>
  </si>
  <si>
    <t>生活あんさんぶる</t>
    <phoneticPr fontId="18"/>
  </si>
  <si>
    <t>生活せかんど</t>
    <phoneticPr fontId="18"/>
  </si>
  <si>
    <t>共同生活しゃるーる</t>
    <rPh sb="0" eb="2">
      <t>キョウドウ</t>
    </rPh>
    <rPh sb="2" eb="4">
      <t>セイカツ</t>
    </rPh>
    <phoneticPr fontId="18"/>
  </si>
  <si>
    <t>共同生活ぼぬーる</t>
    <rPh sb="0" eb="2">
      <t>キョウドウ</t>
    </rPh>
    <rPh sb="2" eb="4">
      <t>セイカツ</t>
    </rPh>
    <phoneticPr fontId="18"/>
  </si>
  <si>
    <t xml:space="preserve">     　　　　　事業活動支出計</t>
    <phoneticPr fontId="18"/>
  </si>
  <si>
    <t>訪問看護療養費収入</t>
    <rPh sb="0" eb="4">
      <t>ホウモンカンゴ</t>
    </rPh>
    <rPh sb="4" eb="7">
      <t>リョウヨウヒ</t>
    </rPh>
    <rPh sb="7" eb="9">
      <t>シュウニュウ</t>
    </rPh>
    <phoneticPr fontId="18"/>
  </si>
  <si>
    <t>あ+せ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</si>
</sst>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33" borderId="0" xfId="0" applyFill="1">
      <alignment vertical="center"/>
    </xf>
    <xf numFmtId="0" fontId="20" fillId="0" borderId="0" xfId="0" applyFont="1">
      <alignment vertical="center"/>
    </xf>
    <xf numFmtId="0" fontId="21" fillId="0" borderId="17" xfId="0" applyFont="1" applyBorder="1">
      <alignment vertical="center"/>
    </xf>
    <xf numFmtId="0" fontId="21" fillId="0" borderId="0" xfId="0" applyFont="1">
      <alignment vertical="center"/>
    </xf>
    <xf numFmtId="0" fontId="21" fillId="0" borderId="10" xfId="0" applyFont="1" applyBorder="1">
      <alignment vertical="center"/>
    </xf>
    <xf numFmtId="0" fontId="21" fillId="0" borderId="36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3" xfId="0" applyFont="1" applyBorder="1">
      <alignment vertical="center"/>
    </xf>
    <xf numFmtId="38" fontId="21" fillId="0" borderId="36" xfId="42" applyFont="1" applyBorder="1">
      <alignment vertical="center"/>
    </xf>
    <xf numFmtId="38" fontId="21" fillId="0" borderId="33" xfId="42" applyFont="1" applyBorder="1">
      <alignment vertical="center"/>
    </xf>
    <xf numFmtId="38" fontId="21" fillId="0" borderId="35" xfId="42" applyFont="1" applyBorder="1">
      <alignment vertical="center"/>
    </xf>
    <xf numFmtId="38" fontId="21" fillId="33" borderId="35" xfId="42" applyFont="1" applyFill="1" applyBorder="1">
      <alignment vertical="center"/>
    </xf>
    <xf numFmtId="38" fontId="21" fillId="0" borderId="37" xfId="42" applyFont="1" applyBorder="1">
      <alignment vertical="center"/>
    </xf>
    <xf numFmtId="38" fontId="21" fillId="0" borderId="34" xfId="42" applyFont="1" applyBorder="1">
      <alignment vertical="center"/>
    </xf>
    <xf numFmtId="38" fontId="21" fillId="0" borderId="23" xfId="42" applyFont="1" applyBorder="1">
      <alignment vertical="center"/>
    </xf>
    <xf numFmtId="38" fontId="21" fillId="33" borderId="36" xfId="42" applyFont="1" applyFill="1" applyBorder="1">
      <alignment vertical="center"/>
    </xf>
    <xf numFmtId="38" fontId="21" fillId="0" borderId="18" xfId="42" applyFont="1" applyBorder="1">
      <alignment vertical="center"/>
    </xf>
    <xf numFmtId="38" fontId="21" fillId="0" borderId="19" xfId="42" applyFont="1" applyBorder="1">
      <alignment vertical="center"/>
    </xf>
    <xf numFmtId="38" fontId="21" fillId="0" borderId="26" xfId="42" applyFont="1" applyBorder="1">
      <alignment vertical="center"/>
    </xf>
    <xf numFmtId="0" fontId="21" fillId="33" borderId="33" xfId="0" applyFont="1" applyFill="1" applyBorder="1">
      <alignment vertical="center"/>
    </xf>
    <xf numFmtId="0" fontId="22" fillId="0" borderId="0" xfId="0" applyFont="1">
      <alignment vertical="center"/>
    </xf>
    <xf numFmtId="0" fontId="21" fillId="0" borderId="32" xfId="0" applyFont="1" applyBorder="1">
      <alignment vertical="center"/>
    </xf>
    <xf numFmtId="38" fontId="21" fillId="34" borderId="36" xfId="42" applyFont="1" applyFill="1" applyBorder="1">
      <alignment vertical="center"/>
    </xf>
    <xf numFmtId="38" fontId="21" fillId="34" borderId="33" xfId="42" applyFont="1" applyFill="1" applyBorder="1">
      <alignment vertical="center"/>
    </xf>
    <xf numFmtId="38" fontId="21" fillId="0" borderId="36" xfId="42" applyFont="1" applyFill="1" applyBorder="1">
      <alignment vertical="center"/>
    </xf>
    <xf numFmtId="38" fontId="21" fillId="0" borderId="33" xfId="42" applyFont="1" applyFill="1" applyBorder="1">
      <alignment vertical="center"/>
    </xf>
    <xf numFmtId="38" fontId="21" fillId="35" borderId="36" xfId="42" applyFont="1" applyFill="1" applyBorder="1">
      <alignment vertical="center"/>
    </xf>
    <xf numFmtId="38" fontId="21" fillId="35" borderId="33" xfId="42" applyFont="1" applyFill="1" applyBorder="1">
      <alignment vertical="center"/>
    </xf>
    <xf numFmtId="0" fontId="21" fillId="33" borderId="0" xfId="0" applyFont="1" applyFill="1">
      <alignment vertical="center"/>
    </xf>
    <xf numFmtId="0" fontId="21" fillId="34" borderId="33" xfId="0" applyFont="1" applyFill="1" applyBorder="1">
      <alignment vertical="center"/>
    </xf>
    <xf numFmtId="0" fontId="21" fillId="35" borderId="33" xfId="0" applyFont="1" applyFill="1" applyBorder="1">
      <alignment vertical="center"/>
    </xf>
    <xf numFmtId="38" fontId="21" fillId="34" borderId="35" xfId="42" applyFont="1" applyFill="1" applyBorder="1">
      <alignment vertical="center"/>
    </xf>
    <xf numFmtId="38" fontId="21" fillId="0" borderId="35" xfId="42" applyFont="1" applyFill="1" applyBorder="1">
      <alignment vertical="center"/>
    </xf>
    <xf numFmtId="38" fontId="21" fillId="35" borderId="35" xfId="42" applyFont="1" applyFill="1" applyBorder="1">
      <alignment vertical="center"/>
    </xf>
    <xf numFmtId="0" fontId="21" fillId="0" borderId="0" xfId="0" applyFont="1" applyAlignment="1">
      <alignment horizontal="right" vertical="center"/>
    </xf>
    <xf numFmtId="0" fontId="21" fillId="0" borderId="20" xfId="0" applyFont="1" applyBorder="1">
      <alignment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38" fontId="21" fillId="0" borderId="35" xfId="42" applyFont="1" applyBorder="1" applyAlignment="1">
      <alignment horizontal="right" vertical="center"/>
    </xf>
    <xf numFmtId="38" fontId="21" fillId="33" borderId="33" xfId="42" applyFont="1" applyFill="1" applyBorder="1">
      <alignment vertical="center"/>
    </xf>
    <xf numFmtId="38" fontId="21" fillId="34" borderId="44" xfId="42" applyFont="1" applyFill="1" applyBorder="1">
      <alignment vertical="center"/>
    </xf>
    <xf numFmtId="38" fontId="21" fillId="0" borderId="44" xfId="42" applyFont="1" applyFill="1" applyBorder="1">
      <alignment vertical="center"/>
    </xf>
    <xf numFmtId="38" fontId="21" fillId="35" borderId="37" xfId="42" applyFont="1" applyFill="1" applyBorder="1">
      <alignment vertical="center"/>
    </xf>
    <xf numFmtId="38" fontId="21" fillId="35" borderId="23" xfId="42" applyFont="1" applyFill="1" applyBorder="1">
      <alignment vertical="center"/>
    </xf>
    <xf numFmtId="0" fontId="0" fillId="0" borderId="0" xfId="0" applyAlignment="1">
      <alignment horizontal="left" vertical="center"/>
    </xf>
    <xf numFmtId="38" fontId="21" fillId="0" borderId="30" xfId="42" applyFont="1" applyBorder="1" applyAlignment="1">
      <alignment horizontal="right" vertical="center"/>
    </xf>
    <xf numFmtId="38" fontId="21" fillId="0" borderId="36" xfId="42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38" fontId="21" fillId="34" borderId="36" xfId="42" applyFont="1" applyFill="1" applyBorder="1" applyAlignment="1">
      <alignment horizontal="right" vertical="center"/>
    </xf>
    <xf numFmtId="38" fontId="21" fillId="35" borderId="36" xfId="42" applyFont="1" applyFill="1" applyBorder="1" applyAlignment="1">
      <alignment horizontal="right" vertical="center"/>
    </xf>
    <xf numFmtId="38" fontId="25" fillId="0" borderId="36" xfId="42" applyFont="1" applyBorder="1">
      <alignment vertical="center"/>
    </xf>
    <xf numFmtId="0" fontId="21" fillId="0" borderId="17" xfId="0" applyFont="1" applyBorder="1" applyAlignment="1">
      <alignment horizontal="center" vertical="center"/>
    </xf>
    <xf numFmtId="38" fontId="21" fillId="34" borderId="30" xfId="42" applyFont="1" applyFill="1" applyBorder="1">
      <alignment vertical="center"/>
    </xf>
    <xf numFmtId="38" fontId="21" fillId="0" borderId="36" xfId="42" applyFont="1" applyFill="1" applyBorder="1" applyAlignment="1">
      <alignment horizontal="right" vertical="center"/>
    </xf>
    <xf numFmtId="38" fontId="21" fillId="0" borderId="30" xfId="42" applyFont="1" applyFill="1" applyBorder="1">
      <alignment vertical="center"/>
    </xf>
    <xf numFmtId="38" fontId="21" fillId="33" borderId="36" xfId="42" applyFont="1" applyFill="1" applyBorder="1" applyAlignment="1">
      <alignment horizontal="right" vertical="center"/>
    </xf>
    <xf numFmtId="38" fontId="21" fillId="0" borderId="30" xfId="42" applyFont="1" applyBorder="1">
      <alignment vertical="center"/>
    </xf>
    <xf numFmtId="0" fontId="21" fillId="0" borderId="46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38" fontId="21" fillId="0" borderId="27" xfId="42" applyFont="1" applyBorder="1">
      <alignment vertical="center"/>
    </xf>
    <xf numFmtId="38" fontId="21" fillId="0" borderId="45" xfId="42" applyFont="1" applyBorder="1">
      <alignment vertical="center"/>
    </xf>
    <xf numFmtId="38" fontId="21" fillId="0" borderId="30" xfId="0" applyNumberFormat="1" applyFont="1" applyBorder="1" applyAlignment="1">
      <alignment horizontal="right"/>
    </xf>
    <xf numFmtId="38" fontId="21" fillId="34" borderId="30" xfId="0" applyNumberFormat="1" applyFont="1" applyFill="1" applyBorder="1" applyAlignment="1">
      <alignment horizontal="right"/>
    </xf>
    <xf numFmtId="0" fontId="21" fillId="0" borderId="47" xfId="0" applyFont="1" applyBorder="1">
      <alignment vertical="center"/>
    </xf>
    <xf numFmtId="0" fontId="26" fillId="0" borderId="12" xfId="0" applyFont="1" applyBorder="1" applyAlignment="1">
      <alignment vertical="center" textRotation="255"/>
    </xf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textRotation="255"/>
    </xf>
    <xf numFmtId="0" fontId="21" fillId="0" borderId="13" xfId="0" applyFont="1" applyBorder="1" applyAlignment="1">
      <alignment horizontal="center" vertical="center" textRotation="255"/>
    </xf>
    <xf numFmtId="0" fontId="21" fillId="0" borderId="15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horizontal="center" vertical="center" textRotation="255"/>
    </xf>
    <xf numFmtId="0" fontId="21" fillId="0" borderId="43" xfId="0" applyFont="1" applyBorder="1" applyAlignment="1">
      <alignment horizontal="center" vertical="center" textRotation="255"/>
    </xf>
    <xf numFmtId="0" fontId="21" fillId="0" borderId="14" xfId="0" applyFont="1" applyBorder="1" applyAlignment="1">
      <alignment horizontal="center" vertical="center" textRotation="255"/>
    </xf>
    <xf numFmtId="0" fontId="21" fillId="35" borderId="11" xfId="0" applyFont="1" applyFill="1" applyBorder="1" applyAlignment="1">
      <alignment horizontal="center" vertical="center"/>
    </xf>
    <xf numFmtId="0" fontId="21" fillId="35" borderId="3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textRotation="255"/>
    </xf>
    <xf numFmtId="0" fontId="19" fillId="0" borderId="31" xfId="0" applyFont="1" applyBorder="1" applyAlignment="1">
      <alignment horizontal="center" vertical="center" textRotation="255"/>
    </xf>
    <xf numFmtId="0" fontId="19" fillId="0" borderId="28" xfId="0" applyFont="1" applyBorder="1" applyAlignment="1">
      <alignment horizontal="center" vertical="center" textRotation="255"/>
    </xf>
    <xf numFmtId="0" fontId="24" fillId="0" borderId="4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35" borderId="45" xfId="0" applyFont="1" applyFill="1" applyBorder="1" applyAlignment="1">
      <alignment horizontal="center" vertical="center"/>
    </xf>
    <xf numFmtId="0" fontId="21" fillId="35" borderId="23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9" fillId="0" borderId="16" xfId="0" applyFont="1" applyBorder="1" applyAlignment="1">
      <alignment horizontal="center" vertical="center" textRotation="255"/>
    </xf>
    <xf numFmtId="0" fontId="19" fillId="0" borderId="43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C8A9-A3E9-44B1-BCCB-85D67A03F257}">
  <sheetPr>
    <pageSetUpPr fitToPage="1"/>
  </sheetPr>
  <dimension ref="B1:BA60"/>
  <sheetViews>
    <sheetView tabSelected="1" view="pageBreakPreview" topLeftCell="O13" zoomScaleNormal="100" zoomScaleSheetLayoutView="100" workbookViewId="0">
      <selection activeCell="R32" sqref="R32"/>
    </sheetView>
  </sheetViews>
  <sheetFormatPr defaultRowHeight="18.75" x14ac:dyDescent="0.4"/>
  <cols>
    <col min="1" max="1" width="14" customWidth="1"/>
    <col min="2" max="2" width="4.625" customWidth="1"/>
    <col min="3" max="3" width="3.375" customWidth="1"/>
    <col min="4" max="4" width="37" customWidth="1"/>
    <col min="5" max="26" width="16.625" customWidth="1"/>
  </cols>
  <sheetData>
    <row r="1" spans="2:53" x14ac:dyDescent="0.4">
      <c r="U1" s="66"/>
      <c r="V1" s="66"/>
      <c r="W1" s="66"/>
      <c r="X1" s="66"/>
      <c r="Y1" s="66"/>
      <c r="Z1" s="66"/>
    </row>
    <row r="2" spans="2:53" ht="24" x14ac:dyDescent="0.4">
      <c r="C2" s="2"/>
      <c r="D2" s="2"/>
      <c r="E2" s="2"/>
      <c r="F2" s="2"/>
      <c r="G2" s="67" t="s">
        <v>51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2"/>
      <c r="S2" s="2"/>
      <c r="T2" s="2"/>
      <c r="U2" s="68"/>
      <c r="V2" s="68"/>
      <c r="W2" s="68"/>
      <c r="X2" s="68"/>
      <c r="Y2" s="68" t="s">
        <v>25</v>
      </c>
      <c r="Z2" s="68"/>
    </row>
    <row r="3" spans="2:53" ht="19.5" x14ac:dyDescent="0.4">
      <c r="C3" s="2"/>
      <c r="D3" s="2"/>
      <c r="E3" s="2"/>
      <c r="F3" s="2"/>
      <c r="G3" s="69" t="s">
        <v>47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2"/>
      <c r="S3" s="2"/>
      <c r="T3" s="2"/>
      <c r="U3" s="68"/>
      <c r="V3" s="68"/>
      <c r="W3" s="68"/>
      <c r="X3" s="68"/>
      <c r="Y3" s="68" t="s">
        <v>50</v>
      </c>
      <c r="Z3" s="68"/>
    </row>
    <row r="4" spans="2:53" ht="20.25" thickBot="1" x14ac:dyDescent="0.4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24</v>
      </c>
    </row>
    <row r="5" spans="2:53" ht="19.5" x14ac:dyDescent="0.4">
      <c r="B5" s="36" t="s">
        <v>18</v>
      </c>
      <c r="C5" s="3"/>
      <c r="D5" s="37"/>
      <c r="E5" s="94" t="s">
        <v>19</v>
      </c>
      <c r="F5" s="95"/>
      <c r="G5" s="94" t="s">
        <v>20</v>
      </c>
      <c r="H5" s="95"/>
      <c r="I5" s="58" t="s">
        <v>58</v>
      </c>
      <c r="J5" s="94" t="s">
        <v>52</v>
      </c>
      <c r="K5" s="95"/>
      <c r="L5" s="94" t="s">
        <v>53</v>
      </c>
      <c r="M5" s="95"/>
      <c r="N5" s="94" t="s">
        <v>39</v>
      </c>
      <c r="O5" s="95"/>
      <c r="P5" s="94" t="s">
        <v>29</v>
      </c>
      <c r="Q5" s="95"/>
      <c r="R5" s="94" t="s">
        <v>21</v>
      </c>
      <c r="S5" s="95"/>
      <c r="T5" s="52"/>
      <c r="U5" s="70" t="s">
        <v>54</v>
      </c>
      <c r="V5" s="71"/>
      <c r="W5" s="70" t="s">
        <v>55</v>
      </c>
      <c r="X5" s="71"/>
      <c r="Y5" s="70" t="s">
        <v>49</v>
      </c>
      <c r="Z5" s="71"/>
    </row>
    <row r="6" spans="2:53" ht="19.5" x14ac:dyDescent="0.4">
      <c r="B6" s="38"/>
      <c r="C6" s="5"/>
      <c r="D6" s="22"/>
      <c r="E6" s="6" t="s">
        <v>12</v>
      </c>
      <c r="F6" s="7" t="s">
        <v>48</v>
      </c>
      <c r="G6" s="6" t="s">
        <v>12</v>
      </c>
      <c r="H6" s="7" t="s">
        <v>48</v>
      </c>
      <c r="I6" s="59"/>
      <c r="J6" s="6" t="s">
        <v>12</v>
      </c>
      <c r="K6" s="7" t="s">
        <v>48</v>
      </c>
      <c r="L6" s="6" t="s">
        <v>12</v>
      </c>
      <c r="M6" s="7" t="s">
        <v>48</v>
      </c>
      <c r="N6" s="6" t="s">
        <v>12</v>
      </c>
      <c r="O6" s="7" t="s">
        <v>48</v>
      </c>
      <c r="P6" s="6" t="s">
        <v>12</v>
      </c>
      <c r="Q6" s="7" t="s">
        <v>48</v>
      </c>
      <c r="R6" s="6" t="s">
        <v>12</v>
      </c>
      <c r="S6" s="7" t="s">
        <v>48</v>
      </c>
      <c r="T6" s="59"/>
      <c r="U6" s="6" t="s">
        <v>12</v>
      </c>
      <c r="V6" s="7" t="s">
        <v>48</v>
      </c>
      <c r="W6" s="6" t="s">
        <v>12</v>
      </c>
      <c r="X6" s="7" t="s">
        <v>48</v>
      </c>
      <c r="Y6" s="6" t="s">
        <v>12</v>
      </c>
      <c r="Z6" s="7" t="s">
        <v>48</v>
      </c>
    </row>
    <row r="7" spans="2:53" ht="19.5" x14ac:dyDescent="0.4">
      <c r="B7" s="101" t="s">
        <v>38</v>
      </c>
      <c r="C7" s="72" t="s">
        <v>26</v>
      </c>
      <c r="D7" s="22" t="s">
        <v>40</v>
      </c>
      <c r="E7" s="47">
        <f>G7+P7+J7+L7+N7+R7+U7+W7+Y7</f>
        <v>1500000</v>
      </c>
      <c r="F7" s="39">
        <v>1000000</v>
      </c>
      <c r="G7" s="6"/>
      <c r="H7" s="7"/>
      <c r="I7" s="62">
        <f>J7+L7</f>
        <v>1500000</v>
      </c>
      <c r="J7" s="6"/>
      <c r="K7" s="46">
        <v>1000000</v>
      </c>
      <c r="L7" s="47">
        <v>1500000</v>
      </c>
      <c r="M7" s="46"/>
      <c r="N7" s="6"/>
      <c r="O7" s="7"/>
      <c r="P7" s="6"/>
      <c r="Q7" s="7"/>
      <c r="R7" s="6"/>
      <c r="S7" s="7"/>
      <c r="T7" s="59"/>
      <c r="U7" s="6"/>
      <c r="V7" s="7"/>
      <c r="W7" s="6"/>
      <c r="X7" s="7"/>
      <c r="Y7" s="6"/>
      <c r="Z7" s="7"/>
    </row>
    <row r="8" spans="2:53" ht="19.5" customHeight="1" x14ac:dyDescent="0.4">
      <c r="B8" s="102"/>
      <c r="C8" s="77"/>
      <c r="D8" s="8" t="s">
        <v>0</v>
      </c>
      <c r="E8" s="54">
        <f>G8+P8+J8+L8+N8+R8+U8+W8+Y8</f>
        <v>397094000</v>
      </c>
      <c r="F8" s="11">
        <f t="shared" ref="F8:F15" si="0">H8+Q8+K8+O8+S8+V8</f>
        <v>344447750</v>
      </c>
      <c r="G8" s="9">
        <v>518000</v>
      </c>
      <c r="H8" s="10">
        <v>413800</v>
      </c>
      <c r="I8" s="62">
        <f t="shared" ref="I8:I25" si="1">J8+L8</f>
        <v>128153000</v>
      </c>
      <c r="J8" s="25">
        <f>SUM(J9:J13)</f>
        <v>74781000</v>
      </c>
      <c r="K8" s="25">
        <v>123450000</v>
      </c>
      <c r="L8" s="25">
        <f>SUM(L9:L13)</f>
        <v>53372000</v>
      </c>
      <c r="M8" s="25"/>
      <c r="N8" s="9">
        <v>180000000</v>
      </c>
      <c r="O8" s="11">
        <v>160000000</v>
      </c>
      <c r="P8" s="51">
        <f>SUM(P9:P13)</f>
        <v>24983000</v>
      </c>
      <c r="Q8" s="11">
        <f t="shared" ref="Q8:V8" si="2">SUM(Q9:Q12)</f>
        <v>23987270</v>
      </c>
      <c r="R8" s="51">
        <v>7600000</v>
      </c>
      <c r="S8" s="11">
        <f t="shared" si="2"/>
        <v>7580270</v>
      </c>
      <c r="T8" s="57">
        <f>U8+W8</f>
        <v>55840000</v>
      </c>
      <c r="U8" s="51">
        <f>SUM(U9:U13)</f>
        <v>29915000</v>
      </c>
      <c r="V8" s="11">
        <f t="shared" si="2"/>
        <v>29016410</v>
      </c>
      <c r="W8" s="51">
        <f>SUM(W9:W13)</f>
        <v>25925000</v>
      </c>
      <c r="X8" s="11"/>
      <c r="Y8" s="51"/>
      <c r="Z8" s="11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2:53" s="1" customFormat="1" ht="19.5" x14ac:dyDescent="0.4">
      <c r="B9" s="102"/>
      <c r="C9" s="77"/>
      <c r="D9" s="20" t="s">
        <v>13</v>
      </c>
      <c r="E9" s="56">
        <f>G9+P9+J9+L9+N9+R9+U9+W9+Y9</f>
        <v>378712000</v>
      </c>
      <c r="F9" s="12">
        <f t="shared" si="0"/>
        <v>329132131</v>
      </c>
      <c r="G9" s="16"/>
      <c r="H9" s="40"/>
      <c r="I9" s="62">
        <f t="shared" si="1"/>
        <v>126727000</v>
      </c>
      <c r="J9" s="16">
        <v>73362000</v>
      </c>
      <c r="K9" s="12">
        <v>118218433</v>
      </c>
      <c r="L9" s="16">
        <v>53365000</v>
      </c>
      <c r="M9" s="12"/>
      <c r="N9" s="16">
        <v>177000000</v>
      </c>
      <c r="O9" s="12">
        <v>156983916</v>
      </c>
      <c r="P9" s="16">
        <v>24665000</v>
      </c>
      <c r="Q9" s="12">
        <v>23657342</v>
      </c>
      <c r="R9" s="16">
        <v>7600000</v>
      </c>
      <c r="S9" s="12">
        <v>7580270</v>
      </c>
      <c r="T9" s="57">
        <f t="shared" ref="T9:T39" si="3">U9+W9</f>
        <v>42720000</v>
      </c>
      <c r="U9" s="16">
        <v>24275000</v>
      </c>
      <c r="V9" s="12">
        <v>22692170</v>
      </c>
      <c r="W9" s="16">
        <v>18445000</v>
      </c>
      <c r="X9" s="12"/>
      <c r="Y9" s="16"/>
      <c r="Z9" s="12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</row>
    <row r="10" spans="2:53" s="1" customFormat="1" ht="19.5" x14ac:dyDescent="0.4">
      <c r="B10" s="102"/>
      <c r="C10" s="77"/>
      <c r="D10" s="20" t="s">
        <v>15</v>
      </c>
      <c r="E10" s="56">
        <f t="shared" ref="E10:E16" si="4">G10+P10+J10+L10+N10+R10+U10+W10+Y10</f>
        <v>0</v>
      </c>
      <c r="F10" s="12">
        <f t="shared" si="0"/>
        <v>0</v>
      </c>
      <c r="G10" s="16"/>
      <c r="H10" s="40"/>
      <c r="I10" s="62">
        <f t="shared" si="1"/>
        <v>0</v>
      </c>
      <c r="J10" s="16"/>
      <c r="K10" s="12"/>
      <c r="L10" s="16"/>
      <c r="M10" s="12"/>
      <c r="N10" s="16"/>
      <c r="O10" s="12"/>
      <c r="P10" s="16">
        <v>0</v>
      </c>
      <c r="Q10" s="12">
        <v>0</v>
      </c>
      <c r="R10" s="16"/>
      <c r="S10" s="12"/>
      <c r="T10" s="57">
        <f t="shared" si="3"/>
        <v>0</v>
      </c>
      <c r="U10" s="16"/>
      <c r="V10" s="12"/>
      <c r="W10" s="16"/>
      <c r="X10" s="12"/>
      <c r="Y10" s="16"/>
      <c r="Z10" s="12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2:53" s="1" customFormat="1" ht="19.5" x14ac:dyDescent="0.4">
      <c r="B11" s="102"/>
      <c r="C11" s="77"/>
      <c r="D11" s="20" t="s">
        <v>23</v>
      </c>
      <c r="E11" s="56">
        <f t="shared" si="4"/>
        <v>13467000</v>
      </c>
      <c r="F11" s="12">
        <f t="shared" si="0"/>
        <v>7713619</v>
      </c>
      <c r="G11" s="16"/>
      <c r="H11" s="40"/>
      <c r="I11" s="62">
        <f t="shared" si="1"/>
        <v>646000</v>
      </c>
      <c r="J11" s="16">
        <v>639000</v>
      </c>
      <c r="K11" s="12">
        <v>706567</v>
      </c>
      <c r="L11" s="16">
        <v>7000</v>
      </c>
      <c r="M11" s="12"/>
      <c r="N11" s="16">
        <v>3000000</v>
      </c>
      <c r="O11" s="12">
        <v>2976084</v>
      </c>
      <c r="P11" s="16">
        <v>318000</v>
      </c>
      <c r="Q11" s="12">
        <v>329928</v>
      </c>
      <c r="R11" s="16"/>
      <c r="S11" s="12"/>
      <c r="T11" s="57">
        <f t="shared" si="3"/>
        <v>9503000</v>
      </c>
      <c r="U11" s="16">
        <v>3703000</v>
      </c>
      <c r="V11" s="12">
        <v>3701040</v>
      </c>
      <c r="W11" s="16">
        <v>5800000</v>
      </c>
      <c r="X11" s="12"/>
      <c r="Y11" s="16"/>
      <c r="Z11" s="12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</row>
    <row r="12" spans="2:53" s="1" customFormat="1" ht="19.5" x14ac:dyDescent="0.4">
      <c r="B12" s="102"/>
      <c r="C12" s="77"/>
      <c r="D12" s="20" t="s">
        <v>1</v>
      </c>
      <c r="E12" s="56">
        <f t="shared" si="4"/>
        <v>4915000</v>
      </c>
      <c r="F12" s="12">
        <f t="shared" si="0"/>
        <v>7602000</v>
      </c>
      <c r="G12" s="16">
        <v>518000</v>
      </c>
      <c r="H12" s="40">
        <v>413800</v>
      </c>
      <c r="I12" s="62">
        <f t="shared" si="1"/>
        <v>780000</v>
      </c>
      <c r="J12" s="16">
        <v>780000</v>
      </c>
      <c r="K12" s="12">
        <v>4525000</v>
      </c>
      <c r="L12" s="16"/>
      <c r="M12" s="12"/>
      <c r="N12" s="16">
        <v>0</v>
      </c>
      <c r="O12" s="12">
        <v>40000</v>
      </c>
      <c r="P12" s="16">
        <v>0</v>
      </c>
      <c r="Q12" s="12">
        <v>0</v>
      </c>
      <c r="R12" s="16"/>
      <c r="S12" s="12"/>
      <c r="T12" s="57">
        <f t="shared" si="3"/>
        <v>3617000</v>
      </c>
      <c r="U12" s="16">
        <v>1937000</v>
      </c>
      <c r="V12" s="12">
        <v>2623200</v>
      </c>
      <c r="W12" s="16">
        <v>1680000</v>
      </c>
      <c r="X12" s="12"/>
      <c r="Y12" s="16"/>
      <c r="Z12" s="12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</row>
    <row r="13" spans="2:53" ht="19.5" x14ac:dyDescent="0.4">
      <c r="B13" s="102"/>
      <c r="C13" s="77"/>
      <c r="D13" s="8" t="s">
        <v>2</v>
      </c>
      <c r="E13" s="54">
        <f t="shared" si="4"/>
        <v>133000</v>
      </c>
      <c r="F13" s="11">
        <f t="shared" si="0"/>
        <v>100000</v>
      </c>
      <c r="G13" s="16">
        <v>133000</v>
      </c>
      <c r="H13" s="10">
        <v>100000</v>
      </c>
      <c r="I13" s="62">
        <f t="shared" si="1"/>
        <v>0</v>
      </c>
      <c r="J13" s="9"/>
      <c r="K13" s="11"/>
      <c r="L13" s="9"/>
      <c r="M13" s="11"/>
      <c r="N13" s="25"/>
      <c r="O13" s="11"/>
      <c r="P13" s="9">
        <v>0</v>
      </c>
      <c r="Q13" s="11">
        <v>0</v>
      </c>
      <c r="R13" s="9"/>
      <c r="S13" s="11"/>
      <c r="T13" s="57">
        <f t="shared" si="3"/>
        <v>0</v>
      </c>
      <c r="U13" s="9"/>
      <c r="V13" s="10"/>
      <c r="W13" s="9"/>
      <c r="X13" s="10"/>
      <c r="Y13" s="9"/>
      <c r="Z13" s="10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2:53" ht="19.5" x14ac:dyDescent="0.4">
      <c r="B14" s="102"/>
      <c r="C14" s="77"/>
      <c r="D14" s="8" t="s">
        <v>3</v>
      </c>
      <c r="E14" s="54">
        <f t="shared" si="4"/>
        <v>6000</v>
      </c>
      <c r="F14" s="11">
        <f t="shared" si="0"/>
        <v>6000</v>
      </c>
      <c r="G14" s="9">
        <v>6000</v>
      </c>
      <c r="H14" s="10">
        <v>6000</v>
      </c>
      <c r="I14" s="62">
        <f t="shared" si="1"/>
        <v>0</v>
      </c>
      <c r="J14" s="9"/>
      <c r="K14" s="11"/>
      <c r="L14" s="9"/>
      <c r="M14" s="11"/>
      <c r="N14" s="9"/>
      <c r="O14" s="11"/>
      <c r="P14" s="9">
        <v>0</v>
      </c>
      <c r="Q14" s="11">
        <v>0</v>
      </c>
      <c r="R14" s="9"/>
      <c r="S14" s="11"/>
      <c r="T14" s="57">
        <f t="shared" si="3"/>
        <v>0</v>
      </c>
      <c r="U14" s="9"/>
      <c r="V14" s="10"/>
      <c r="W14" s="9"/>
      <c r="X14" s="10"/>
      <c r="Y14" s="9"/>
      <c r="Z14" s="10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2:53" ht="19.5" x14ac:dyDescent="0.4">
      <c r="B15" s="102"/>
      <c r="C15" s="77"/>
      <c r="D15" s="8" t="s">
        <v>4</v>
      </c>
      <c r="E15" s="54">
        <f t="shared" si="4"/>
        <v>927000</v>
      </c>
      <c r="F15" s="11">
        <f t="shared" si="0"/>
        <v>1006052</v>
      </c>
      <c r="G15" s="9">
        <v>403000</v>
      </c>
      <c r="H15" s="10">
        <v>167500</v>
      </c>
      <c r="I15" s="62">
        <f t="shared" si="1"/>
        <v>347000</v>
      </c>
      <c r="J15" s="9">
        <v>219000</v>
      </c>
      <c r="K15" s="11">
        <v>550000</v>
      </c>
      <c r="L15" s="9">
        <v>128000</v>
      </c>
      <c r="M15" s="11"/>
      <c r="N15" s="9"/>
      <c r="O15" s="11"/>
      <c r="P15" s="9">
        <v>17000</v>
      </c>
      <c r="Q15" s="11">
        <v>12730</v>
      </c>
      <c r="R15" s="9"/>
      <c r="S15" s="11"/>
      <c r="T15" s="57">
        <f t="shared" si="3"/>
        <v>160000</v>
      </c>
      <c r="U15" s="9">
        <v>85000</v>
      </c>
      <c r="V15" s="10">
        <v>275822</v>
      </c>
      <c r="W15" s="9">
        <v>75000</v>
      </c>
      <c r="X15" s="10"/>
      <c r="Y15" s="9"/>
      <c r="Z15" s="10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2:53" ht="19.5" x14ac:dyDescent="0.4">
      <c r="B16" s="102"/>
      <c r="C16" s="77"/>
      <c r="D16" s="8" t="s">
        <v>57</v>
      </c>
      <c r="E16" s="56">
        <f t="shared" si="4"/>
        <v>14000000</v>
      </c>
      <c r="F16" s="55"/>
      <c r="G16" s="25"/>
      <c r="H16" s="33"/>
      <c r="I16" s="62">
        <f t="shared" si="1"/>
        <v>0</v>
      </c>
      <c r="J16" s="25"/>
      <c r="K16" s="55"/>
      <c r="L16" s="25"/>
      <c r="M16" s="55"/>
      <c r="N16" s="25"/>
      <c r="O16" s="55"/>
      <c r="P16" s="25"/>
      <c r="Q16" s="55"/>
      <c r="R16" s="25"/>
      <c r="S16" s="55"/>
      <c r="T16" s="57">
        <f t="shared" si="3"/>
        <v>0</v>
      </c>
      <c r="U16" s="25"/>
      <c r="V16" s="26"/>
      <c r="W16" s="25"/>
      <c r="X16" s="26"/>
      <c r="Y16" s="25">
        <v>14000000</v>
      </c>
      <c r="Z16" s="26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2:53" ht="19.5" x14ac:dyDescent="0.4">
      <c r="B17" s="102"/>
      <c r="C17" s="73"/>
      <c r="D17" s="30" t="s">
        <v>35</v>
      </c>
      <c r="E17" s="49">
        <f t="shared" ref="E17:E25" si="5">G17+P17+J17+L17+N17+R17+U17+W17+Y17</f>
        <v>413660000</v>
      </c>
      <c r="F17" s="41">
        <f>F8+F15+F13+F14+F7</f>
        <v>346559802</v>
      </c>
      <c r="G17" s="23">
        <f>G8+G15+G13+G14</f>
        <v>1060000</v>
      </c>
      <c r="H17" s="32">
        <f>H8+H15+H13+H14</f>
        <v>687300</v>
      </c>
      <c r="I17" s="63">
        <f t="shared" si="1"/>
        <v>130000000</v>
      </c>
      <c r="J17" s="23">
        <f>J8+J15+J13+J14</f>
        <v>75000000</v>
      </c>
      <c r="K17" s="41">
        <f>K8+K15+K7</f>
        <v>125000000</v>
      </c>
      <c r="L17" s="23">
        <f>L8+L15+L13+L14+L7</f>
        <v>55000000</v>
      </c>
      <c r="M17" s="41">
        <f>M8+M15+M7</f>
        <v>0</v>
      </c>
      <c r="N17" s="23">
        <f t="shared" ref="N17:S17" si="6">N8+N15+N13+N14</f>
        <v>180000000</v>
      </c>
      <c r="O17" s="41">
        <f t="shared" si="6"/>
        <v>160000000</v>
      </c>
      <c r="P17" s="23">
        <f t="shared" si="6"/>
        <v>25000000</v>
      </c>
      <c r="Q17" s="41">
        <f t="shared" si="6"/>
        <v>24000000</v>
      </c>
      <c r="R17" s="23">
        <f t="shared" si="6"/>
        <v>7600000</v>
      </c>
      <c r="S17" s="41">
        <f t="shared" si="6"/>
        <v>7580270</v>
      </c>
      <c r="T17" s="53">
        <f t="shared" si="3"/>
        <v>56000000</v>
      </c>
      <c r="U17" s="23">
        <f>U8+U15+U13+U14</f>
        <v>30000000</v>
      </c>
      <c r="V17" s="24">
        <f>V8+V15+V13+V14</f>
        <v>29292232</v>
      </c>
      <c r="W17" s="23">
        <f>W8+W15+W13+W14</f>
        <v>26000000</v>
      </c>
      <c r="X17" s="24">
        <f>X8+X15+X13+X14</f>
        <v>0</v>
      </c>
      <c r="Y17" s="24">
        <f>Y8+Y15+Y13+Y14+Y16</f>
        <v>14000000</v>
      </c>
      <c r="Z17" s="24">
        <f t="shared" ref="Z17" si="7">Z8+Z15+Z13+Z14</f>
        <v>0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:53" ht="19.5" x14ac:dyDescent="0.4">
      <c r="B18" s="102"/>
      <c r="C18" s="72" t="s">
        <v>28</v>
      </c>
      <c r="D18" s="8" t="s">
        <v>5</v>
      </c>
      <c r="E18" s="47">
        <f t="shared" si="5"/>
        <v>295398554</v>
      </c>
      <c r="F18" s="33">
        <f>H18+K18+O18+Q18+S18+V18</f>
        <v>276521391</v>
      </c>
      <c r="G18" s="25">
        <v>247554</v>
      </c>
      <c r="H18" s="26">
        <v>314595</v>
      </c>
      <c r="I18" s="62">
        <f t="shared" si="1"/>
        <v>97186000</v>
      </c>
      <c r="J18" s="25">
        <v>54048000</v>
      </c>
      <c r="K18" s="33">
        <v>102335592</v>
      </c>
      <c r="L18" s="25">
        <v>43138000</v>
      </c>
      <c r="M18" s="33"/>
      <c r="N18" s="25">
        <v>119725000</v>
      </c>
      <c r="O18" s="33">
        <v>126063752</v>
      </c>
      <c r="P18" s="25">
        <v>17173000</v>
      </c>
      <c r="Q18" s="33">
        <v>18079602</v>
      </c>
      <c r="R18" s="25">
        <v>6000000</v>
      </c>
      <c r="S18" s="33">
        <v>6001053</v>
      </c>
      <c r="T18" s="57">
        <f t="shared" si="3"/>
        <v>42067000</v>
      </c>
      <c r="U18" s="25">
        <v>22537000</v>
      </c>
      <c r="V18" s="26">
        <v>23726797</v>
      </c>
      <c r="W18" s="25">
        <v>19530000</v>
      </c>
      <c r="X18" s="26"/>
      <c r="Y18" s="25">
        <v>13000000</v>
      </c>
      <c r="Z18" s="26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2:53" ht="19.5" x14ac:dyDescent="0.4">
      <c r="B19" s="102"/>
      <c r="C19" s="77"/>
      <c r="D19" s="8" t="s">
        <v>6</v>
      </c>
      <c r="E19" s="47">
        <f t="shared" si="5"/>
        <v>25960500</v>
      </c>
      <c r="F19" s="33">
        <f t="shared" ref="F19:F23" si="8">H19+K19+O19+Q19+S19+V19</f>
        <v>21268939</v>
      </c>
      <c r="G19" s="25">
        <v>5639000</v>
      </c>
      <c r="H19" s="26">
        <v>5300000</v>
      </c>
      <c r="I19" s="62">
        <f t="shared" si="1"/>
        <v>10797000</v>
      </c>
      <c r="J19" s="25">
        <v>8550000</v>
      </c>
      <c r="K19" s="33">
        <v>9211967</v>
      </c>
      <c r="L19" s="25">
        <v>2247000</v>
      </c>
      <c r="M19" s="33"/>
      <c r="N19" s="25">
        <v>94000</v>
      </c>
      <c r="O19" s="33">
        <v>84456</v>
      </c>
      <c r="P19" s="25">
        <v>1830000</v>
      </c>
      <c r="Q19" s="33">
        <v>2073817</v>
      </c>
      <c r="R19" s="25">
        <v>134000</v>
      </c>
      <c r="S19" s="33">
        <v>113134</v>
      </c>
      <c r="T19" s="57">
        <f t="shared" si="3"/>
        <v>7453000</v>
      </c>
      <c r="U19" s="25">
        <v>3993000</v>
      </c>
      <c r="V19" s="26">
        <v>4485565</v>
      </c>
      <c r="W19" s="25">
        <v>3460000</v>
      </c>
      <c r="X19" s="26"/>
      <c r="Y19" s="25">
        <v>13500</v>
      </c>
      <c r="Z19" s="26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2:53" ht="19.5" x14ac:dyDescent="0.4">
      <c r="B20" s="102"/>
      <c r="C20" s="77"/>
      <c r="D20" s="8" t="s">
        <v>7</v>
      </c>
      <c r="E20" s="47">
        <f t="shared" si="5"/>
        <v>26118510</v>
      </c>
      <c r="F20" s="33">
        <f t="shared" si="8"/>
        <v>23785560</v>
      </c>
      <c r="G20" s="25">
        <v>9233400</v>
      </c>
      <c r="H20" s="26">
        <v>8469986</v>
      </c>
      <c r="I20" s="62">
        <f t="shared" si="1"/>
        <v>9426000</v>
      </c>
      <c r="J20" s="25">
        <v>7678000</v>
      </c>
      <c r="K20" s="33">
        <v>10108001</v>
      </c>
      <c r="L20" s="25">
        <v>1748000</v>
      </c>
      <c r="M20" s="33"/>
      <c r="N20" s="25">
        <v>259600</v>
      </c>
      <c r="O20" s="33">
        <v>455311</v>
      </c>
      <c r="P20" s="25">
        <v>162000</v>
      </c>
      <c r="Q20" s="33">
        <v>223000</v>
      </c>
      <c r="R20" s="25">
        <v>500000</v>
      </c>
      <c r="S20" s="33">
        <v>403302</v>
      </c>
      <c r="T20" s="57">
        <f t="shared" si="3"/>
        <v>5537510</v>
      </c>
      <c r="U20" s="25">
        <v>2967510</v>
      </c>
      <c r="V20" s="26">
        <v>4125960</v>
      </c>
      <c r="W20" s="25">
        <v>2570000</v>
      </c>
      <c r="X20" s="26"/>
      <c r="Y20" s="25">
        <v>1000000</v>
      </c>
      <c r="Z20" s="26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2:53" ht="19.5" x14ac:dyDescent="0.4">
      <c r="B21" s="102"/>
      <c r="C21" s="77"/>
      <c r="D21" s="8" t="s">
        <v>41</v>
      </c>
      <c r="E21" s="47">
        <f t="shared" si="5"/>
        <v>1145000</v>
      </c>
      <c r="F21" s="33">
        <f t="shared" si="8"/>
        <v>1000000</v>
      </c>
      <c r="G21" s="25"/>
      <c r="H21" s="26"/>
      <c r="I21" s="62">
        <f t="shared" si="1"/>
        <v>1145000</v>
      </c>
      <c r="J21" s="25"/>
      <c r="K21" s="33">
        <v>1000000</v>
      </c>
      <c r="L21" s="25">
        <v>1145000</v>
      </c>
      <c r="M21" s="33"/>
      <c r="N21" s="25"/>
      <c r="O21" s="33"/>
      <c r="P21" s="25"/>
      <c r="Q21" s="33"/>
      <c r="R21" s="25"/>
      <c r="S21" s="33"/>
      <c r="T21" s="57">
        <f t="shared" si="3"/>
        <v>0</v>
      </c>
      <c r="U21" s="25"/>
      <c r="V21" s="26"/>
      <c r="W21" s="25"/>
      <c r="X21" s="26"/>
      <c r="Y21" s="25"/>
      <c r="Z21" s="26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2:53" ht="19.5" x14ac:dyDescent="0.4">
      <c r="B22" s="102"/>
      <c r="C22" s="77"/>
      <c r="D22" s="8" t="s">
        <v>8</v>
      </c>
      <c r="E22" s="47">
        <f t="shared" si="5"/>
        <v>3957000</v>
      </c>
      <c r="F22" s="33">
        <f t="shared" si="8"/>
        <v>3131080</v>
      </c>
      <c r="G22" s="25">
        <v>0</v>
      </c>
      <c r="H22" s="26">
        <v>0</v>
      </c>
      <c r="I22" s="62">
        <f t="shared" si="1"/>
        <v>1645000</v>
      </c>
      <c r="J22" s="25">
        <v>423000</v>
      </c>
      <c r="K22" s="33">
        <v>1709000</v>
      </c>
      <c r="L22" s="25">
        <v>1222000</v>
      </c>
      <c r="M22" s="33"/>
      <c r="N22" s="25"/>
      <c r="O22" s="33"/>
      <c r="P22" s="25"/>
      <c r="Q22" s="33">
        <v>0</v>
      </c>
      <c r="R22" s="25"/>
      <c r="S22" s="33"/>
      <c r="T22" s="57">
        <f t="shared" si="3"/>
        <v>2312000</v>
      </c>
      <c r="U22" s="25">
        <v>434000</v>
      </c>
      <c r="V22" s="26">
        <v>1422080</v>
      </c>
      <c r="W22" s="25">
        <v>1878000</v>
      </c>
      <c r="X22" s="26"/>
      <c r="Y22" s="25"/>
      <c r="Z22" s="26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2:53" ht="19.5" x14ac:dyDescent="0.4">
      <c r="B23" s="102"/>
      <c r="C23" s="77"/>
      <c r="D23" s="31" t="s">
        <v>9</v>
      </c>
      <c r="E23" s="50">
        <f t="shared" si="5"/>
        <v>25000</v>
      </c>
      <c r="F23" s="34">
        <f t="shared" si="8"/>
        <v>25440</v>
      </c>
      <c r="G23" s="27">
        <v>25000</v>
      </c>
      <c r="H23" s="28">
        <v>25440</v>
      </c>
      <c r="I23" s="62">
        <f t="shared" si="1"/>
        <v>0</v>
      </c>
      <c r="J23" s="27"/>
      <c r="K23" s="34"/>
      <c r="L23" s="27"/>
      <c r="M23" s="34"/>
      <c r="N23" s="27"/>
      <c r="O23" s="34"/>
      <c r="P23" s="27"/>
      <c r="Q23" s="34">
        <v>0</v>
      </c>
      <c r="R23" s="27"/>
      <c r="S23" s="34"/>
      <c r="T23" s="57">
        <f t="shared" si="3"/>
        <v>0</v>
      </c>
      <c r="U23" s="27"/>
      <c r="V23" s="28"/>
      <c r="W23" s="27"/>
      <c r="X23" s="28"/>
      <c r="Y23" s="27"/>
      <c r="Z23" s="28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2:53" ht="19.5" customHeight="1" x14ac:dyDescent="0.4">
      <c r="B24" s="102"/>
      <c r="C24" s="73"/>
      <c r="D24" s="30" t="s">
        <v>56</v>
      </c>
      <c r="E24" s="49">
        <f t="shared" si="5"/>
        <v>352604564</v>
      </c>
      <c r="F24" s="41">
        <f>H24+K24+O24+Q24+S24+V24</f>
        <v>325732410</v>
      </c>
      <c r="G24" s="23">
        <f t="shared" ref="G24:M24" si="9">SUM(G18:G23)</f>
        <v>15144954</v>
      </c>
      <c r="H24" s="32">
        <f t="shared" si="9"/>
        <v>14110021</v>
      </c>
      <c r="I24" s="63">
        <f t="shared" si="1"/>
        <v>120199000</v>
      </c>
      <c r="J24" s="23">
        <f t="shared" si="9"/>
        <v>70699000</v>
      </c>
      <c r="K24" s="41">
        <f t="shared" si="9"/>
        <v>124364560</v>
      </c>
      <c r="L24" s="23">
        <f t="shared" si="9"/>
        <v>49500000</v>
      </c>
      <c r="M24" s="41">
        <f t="shared" si="9"/>
        <v>0</v>
      </c>
      <c r="N24" s="23">
        <f t="shared" ref="N24:O24" si="10">SUM(N18:N23)</f>
        <v>120078600</v>
      </c>
      <c r="O24" s="41">
        <f t="shared" si="10"/>
        <v>126603519</v>
      </c>
      <c r="P24" s="23">
        <f t="shared" ref="P24" si="11">SUM(P18:P23)</f>
        <v>19165000</v>
      </c>
      <c r="Q24" s="41">
        <f t="shared" ref="Q24" si="12">SUM(Q18:Q23)</f>
        <v>20376419</v>
      </c>
      <c r="R24" s="23">
        <f t="shared" ref="R24" si="13">SUM(R18:R23)</f>
        <v>6634000</v>
      </c>
      <c r="S24" s="41">
        <f t="shared" ref="S24" si="14">SUM(S18:S23)</f>
        <v>6517489</v>
      </c>
      <c r="T24" s="53">
        <f t="shared" si="3"/>
        <v>57369510</v>
      </c>
      <c r="U24" s="23">
        <f t="shared" ref="U24:W24" si="15">SUM(U18:U23)</f>
        <v>29931510</v>
      </c>
      <c r="V24" s="24">
        <f t="shared" ref="V24:Y24" si="16">SUM(V18:V23)</f>
        <v>33760402</v>
      </c>
      <c r="W24" s="23">
        <f t="shared" si="15"/>
        <v>27438000</v>
      </c>
      <c r="X24" s="24">
        <f t="shared" si="16"/>
        <v>0</v>
      </c>
      <c r="Y24" s="23">
        <f t="shared" si="16"/>
        <v>14013500</v>
      </c>
      <c r="Z24" s="24">
        <f t="shared" ref="Z24" si="17">SUM(Z18:Z23)</f>
        <v>0</v>
      </c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2:53" ht="24.75" customHeight="1" x14ac:dyDescent="0.4">
      <c r="B25" s="102"/>
      <c r="C25" s="78" t="s">
        <v>34</v>
      </c>
      <c r="D25" s="79"/>
      <c r="E25" s="50">
        <f t="shared" si="5"/>
        <v>61055436</v>
      </c>
      <c r="F25" s="34">
        <f>H25+K25+O25+Q25+S25+V25</f>
        <v>20827392</v>
      </c>
      <c r="G25" s="27">
        <f>G17-G24</f>
        <v>-14084954</v>
      </c>
      <c r="H25" s="28">
        <f>H17-H24</f>
        <v>-13422721</v>
      </c>
      <c r="I25" s="62">
        <f t="shared" si="1"/>
        <v>9801000</v>
      </c>
      <c r="J25" s="27">
        <f t="shared" ref="J25:S25" si="18">J17-J24</f>
        <v>4301000</v>
      </c>
      <c r="K25" s="34">
        <f t="shared" si="18"/>
        <v>635440</v>
      </c>
      <c r="L25" s="27">
        <f t="shared" si="18"/>
        <v>5500000</v>
      </c>
      <c r="M25" s="34">
        <f t="shared" si="18"/>
        <v>0</v>
      </c>
      <c r="N25" s="27">
        <f t="shared" si="18"/>
        <v>59921400</v>
      </c>
      <c r="O25" s="34">
        <f t="shared" si="18"/>
        <v>33396481</v>
      </c>
      <c r="P25" s="27">
        <f t="shared" si="18"/>
        <v>5835000</v>
      </c>
      <c r="Q25" s="34">
        <f t="shared" si="18"/>
        <v>3623581</v>
      </c>
      <c r="R25" s="27">
        <f t="shared" si="18"/>
        <v>966000</v>
      </c>
      <c r="S25" s="34">
        <f t="shared" si="18"/>
        <v>1062781</v>
      </c>
      <c r="T25" s="57">
        <f t="shared" si="3"/>
        <v>-1369510</v>
      </c>
      <c r="U25" s="27">
        <f t="shared" ref="U25:Z25" si="19">U17-U24</f>
        <v>68490</v>
      </c>
      <c r="V25" s="28">
        <f t="shared" si="19"/>
        <v>-4468170</v>
      </c>
      <c r="W25" s="27">
        <f t="shared" si="19"/>
        <v>-1438000</v>
      </c>
      <c r="X25" s="28">
        <f t="shared" si="19"/>
        <v>0</v>
      </c>
      <c r="Y25" s="27">
        <f t="shared" si="19"/>
        <v>-13500</v>
      </c>
      <c r="Z25" s="28">
        <f t="shared" si="19"/>
        <v>0</v>
      </c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2:53" ht="19.5" customHeight="1" x14ac:dyDescent="0.4">
      <c r="B26" s="103" t="s">
        <v>43</v>
      </c>
      <c r="C26" s="74" t="s">
        <v>44</v>
      </c>
      <c r="D26" s="64" t="s">
        <v>17</v>
      </c>
      <c r="E26" s="25"/>
      <c r="F26" s="33">
        <v>230000000</v>
      </c>
      <c r="G26" s="25"/>
      <c r="H26" s="26"/>
      <c r="I26" s="55"/>
      <c r="J26" s="25"/>
      <c r="K26" s="33"/>
      <c r="L26" s="25"/>
      <c r="M26" s="33"/>
      <c r="N26" s="25"/>
      <c r="O26" s="33"/>
      <c r="P26" s="25"/>
      <c r="Q26" s="33"/>
      <c r="R26" s="25"/>
      <c r="S26" s="33"/>
      <c r="T26" s="57">
        <f t="shared" si="3"/>
        <v>0</v>
      </c>
      <c r="U26" s="25"/>
      <c r="V26" s="26"/>
      <c r="W26" s="25"/>
      <c r="X26" s="26"/>
      <c r="Y26" s="25"/>
      <c r="Z26" s="26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2:53" ht="24" customHeight="1" x14ac:dyDescent="0.4">
      <c r="B27" s="103"/>
      <c r="C27" s="76"/>
      <c r="D27" s="8" t="s">
        <v>42</v>
      </c>
      <c r="E27" s="25"/>
      <c r="F27" s="33">
        <v>230000000</v>
      </c>
      <c r="G27" s="9"/>
      <c r="H27" s="10"/>
      <c r="I27" s="57"/>
      <c r="J27" s="9"/>
      <c r="K27" s="11"/>
      <c r="L27" s="9"/>
      <c r="M27" s="11"/>
      <c r="N27" s="9"/>
      <c r="O27" s="11"/>
      <c r="P27" s="9"/>
      <c r="Q27" s="33"/>
      <c r="R27" s="9"/>
      <c r="S27" s="11"/>
      <c r="T27" s="57">
        <f t="shared" si="3"/>
        <v>0</v>
      </c>
      <c r="U27" s="9"/>
      <c r="V27" s="10"/>
      <c r="W27" s="9"/>
      <c r="X27" s="10"/>
      <c r="Y27" s="9"/>
      <c r="Z27" s="10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2:53" ht="40.5" customHeight="1" x14ac:dyDescent="0.4">
      <c r="B28" s="103"/>
      <c r="C28" s="74" t="s">
        <v>45</v>
      </c>
      <c r="D28" s="8" t="s">
        <v>16</v>
      </c>
      <c r="E28" s="25"/>
      <c r="F28" s="33">
        <v>14028000</v>
      </c>
      <c r="G28" s="9"/>
      <c r="H28" s="10"/>
      <c r="I28" s="57"/>
      <c r="J28" s="9"/>
      <c r="K28" s="11"/>
      <c r="L28" s="9"/>
      <c r="M28" s="11"/>
      <c r="N28" s="9"/>
      <c r="O28" s="11"/>
      <c r="P28" s="9"/>
      <c r="Q28" s="33"/>
      <c r="R28" s="9"/>
      <c r="S28" s="11"/>
      <c r="T28" s="57">
        <f t="shared" si="3"/>
        <v>0</v>
      </c>
      <c r="U28" s="9"/>
      <c r="V28" s="11"/>
      <c r="W28" s="9"/>
      <c r="X28" s="11"/>
      <c r="Y28" s="9"/>
      <c r="Z28" s="11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2:53" ht="19.5" x14ac:dyDescent="0.4">
      <c r="B29" s="103"/>
      <c r="C29" s="75"/>
      <c r="D29" s="8" t="s">
        <v>10</v>
      </c>
      <c r="E29" s="25"/>
      <c r="F29" s="33">
        <v>220000000</v>
      </c>
      <c r="G29" s="9"/>
      <c r="H29" s="10"/>
      <c r="I29" s="57"/>
      <c r="J29" s="9"/>
      <c r="K29" s="11"/>
      <c r="L29" s="9"/>
      <c r="M29" s="11"/>
      <c r="N29" s="9"/>
      <c r="O29" s="11"/>
      <c r="P29" s="9"/>
      <c r="Q29" s="33"/>
      <c r="R29" s="9"/>
      <c r="S29" s="11"/>
      <c r="T29" s="57">
        <f t="shared" si="3"/>
        <v>0</v>
      </c>
      <c r="U29" s="9"/>
      <c r="V29" s="11"/>
      <c r="W29" s="9"/>
      <c r="X29" s="11"/>
      <c r="Y29" s="9"/>
      <c r="Z29" s="11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:53" ht="19.5" x14ac:dyDescent="0.4">
      <c r="B30" s="103"/>
      <c r="C30" s="75"/>
      <c r="D30" s="8" t="s">
        <v>14</v>
      </c>
      <c r="E30" s="25"/>
      <c r="F30" s="33">
        <v>800000</v>
      </c>
      <c r="G30" s="9"/>
      <c r="H30" s="10"/>
      <c r="I30" s="57"/>
      <c r="J30" s="9"/>
      <c r="K30" s="11"/>
      <c r="L30" s="9"/>
      <c r="M30" s="11"/>
      <c r="N30" s="9"/>
      <c r="O30" s="11"/>
      <c r="P30" s="9"/>
      <c r="Q30" s="33"/>
      <c r="R30" s="9"/>
      <c r="S30" s="11"/>
      <c r="T30" s="57">
        <f t="shared" si="3"/>
        <v>0</v>
      </c>
      <c r="U30" s="9"/>
      <c r="V30" s="11"/>
      <c r="W30" s="9"/>
      <c r="X30" s="11"/>
      <c r="Y30" s="9"/>
      <c r="Z30" s="11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2:53" ht="19.5" customHeight="1" x14ac:dyDescent="0.4">
      <c r="B31" s="103"/>
      <c r="C31" s="76"/>
      <c r="D31" s="8" t="s">
        <v>46</v>
      </c>
      <c r="E31" s="25"/>
      <c r="F31" s="42">
        <f>F28+F29+F30</f>
        <v>234828000</v>
      </c>
      <c r="G31" s="9"/>
      <c r="H31" s="10"/>
      <c r="I31" s="57"/>
      <c r="J31" s="9"/>
      <c r="K31" s="11"/>
      <c r="L31" s="9"/>
      <c r="M31" s="11"/>
      <c r="N31" s="9"/>
      <c r="O31" s="11"/>
      <c r="P31" s="9"/>
      <c r="Q31" s="33"/>
      <c r="R31" s="9"/>
      <c r="S31" s="11"/>
      <c r="T31" s="57">
        <f t="shared" si="3"/>
        <v>0</v>
      </c>
      <c r="U31" s="9"/>
      <c r="V31" s="11"/>
      <c r="W31" s="9"/>
      <c r="X31" s="11"/>
      <c r="Y31" s="9"/>
      <c r="Z31" s="11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2:53" ht="21.75" customHeight="1" x14ac:dyDescent="0.4">
      <c r="B32" s="104"/>
      <c r="C32" s="86" t="s">
        <v>33</v>
      </c>
      <c r="D32" s="87"/>
      <c r="E32" s="25"/>
      <c r="F32" s="42">
        <f>F27-F31</f>
        <v>-4828000</v>
      </c>
      <c r="G32" s="9"/>
      <c r="H32" s="10"/>
      <c r="I32" s="57"/>
      <c r="J32" s="9"/>
      <c r="K32" s="11"/>
      <c r="L32" s="9"/>
      <c r="M32" s="11"/>
      <c r="N32" s="9"/>
      <c r="O32" s="11"/>
      <c r="P32" s="9"/>
      <c r="Q32" s="33"/>
      <c r="R32" s="9"/>
      <c r="S32" s="11"/>
      <c r="T32" s="57">
        <f t="shared" si="3"/>
        <v>0</v>
      </c>
      <c r="U32" s="9"/>
      <c r="V32" s="11"/>
      <c r="W32" s="9"/>
      <c r="X32" s="11"/>
      <c r="Y32" s="9"/>
      <c r="Z32" s="11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2:53" ht="19.5" customHeight="1" x14ac:dyDescent="0.4">
      <c r="B33" s="88" t="s">
        <v>27</v>
      </c>
      <c r="C33" s="65" t="s">
        <v>26</v>
      </c>
      <c r="D33" s="8" t="s">
        <v>31</v>
      </c>
      <c r="E33" s="9"/>
      <c r="F33" s="11">
        <v>0</v>
      </c>
      <c r="G33" s="9"/>
      <c r="H33" s="10"/>
      <c r="I33" s="57"/>
      <c r="J33" s="9"/>
      <c r="K33" s="11"/>
      <c r="L33" s="9"/>
      <c r="M33" s="11"/>
      <c r="N33" s="9"/>
      <c r="O33" s="11"/>
      <c r="P33" s="9"/>
      <c r="Q33" s="33"/>
      <c r="R33" s="9"/>
      <c r="S33" s="11"/>
      <c r="T33" s="57">
        <f t="shared" si="3"/>
        <v>0</v>
      </c>
      <c r="U33" s="9"/>
      <c r="V33" s="11"/>
      <c r="W33" s="9"/>
      <c r="X33" s="11"/>
      <c r="Y33" s="9"/>
      <c r="Z33" s="11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40.5" customHeight="1" x14ac:dyDescent="0.4">
      <c r="B34" s="89"/>
      <c r="C34" s="72" t="s">
        <v>45</v>
      </c>
      <c r="D34" s="20" t="s">
        <v>11</v>
      </c>
      <c r="E34" s="16"/>
      <c r="F34" s="11">
        <v>0</v>
      </c>
      <c r="G34" s="9"/>
      <c r="H34" s="10"/>
      <c r="I34" s="57"/>
      <c r="J34" s="9"/>
      <c r="K34" s="11"/>
      <c r="L34" s="9"/>
      <c r="M34" s="11"/>
      <c r="N34" s="9"/>
      <c r="O34" s="11"/>
      <c r="P34" s="9"/>
      <c r="Q34" s="33"/>
      <c r="R34" s="9"/>
      <c r="S34" s="11"/>
      <c r="T34" s="57">
        <f t="shared" si="3"/>
        <v>0</v>
      </c>
      <c r="U34" s="9"/>
      <c r="V34" s="11"/>
      <c r="W34" s="9"/>
      <c r="X34" s="11"/>
      <c r="Y34" s="9"/>
      <c r="Z34" s="11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19.5" x14ac:dyDescent="0.4">
      <c r="B35" s="89"/>
      <c r="C35" s="77"/>
      <c r="D35" s="8" t="s">
        <v>22</v>
      </c>
      <c r="E35" s="9"/>
      <c r="F35" s="11">
        <v>0</v>
      </c>
      <c r="G35" s="9"/>
      <c r="H35" s="10"/>
      <c r="I35" s="57"/>
      <c r="J35" s="9"/>
      <c r="K35" s="11"/>
      <c r="L35" s="9"/>
      <c r="M35" s="11"/>
      <c r="N35" s="9"/>
      <c r="O35" s="11"/>
      <c r="P35" s="9"/>
      <c r="Q35" s="33"/>
      <c r="R35" s="9"/>
      <c r="S35" s="11"/>
      <c r="T35" s="57">
        <f t="shared" si="3"/>
        <v>0</v>
      </c>
      <c r="U35" s="9"/>
      <c r="V35" s="11"/>
      <c r="W35" s="9"/>
      <c r="X35" s="11"/>
      <c r="Y35" s="9"/>
      <c r="Z35" s="11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19.5" x14ac:dyDescent="0.4">
      <c r="B36" s="89"/>
      <c r="C36" s="73"/>
      <c r="D36" s="8" t="s">
        <v>32</v>
      </c>
      <c r="E36" s="9"/>
      <c r="F36" s="11">
        <v>0</v>
      </c>
      <c r="G36" s="9"/>
      <c r="H36" s="10"/>
      <c r="I36" s="57"/>
      <c r="J36" s="9"/>
      <c r="K36" s="11"/>
      <c r="L36" s="9"/>
      <c r="M36" s="11"/>
      <c r="N36" s="9"/>
      <c r="O36" s="11"/>
      <c r="P36" s="9"/>
      <c r="Q36" s="33"/>
      <c r="R36" s="9"/>
      <c r="S36" s="11"/>
      <c r="T36" s="57">
        <f t="shared" si="3"/>
        <v>0</v>
      </c>
      <c r="U36" s="9"/>
      <c r="V36" s="11"/>
      <c r="W36" s="9"/>
      <c r="X36" s="11"/>
      <c r="Y36" s="9"/>
      <c r="Z36" s="11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x14ac:dyDescent="0.4">
      <c r="B37" s="90"/>
      <c r="C37" s="105" t="s">
        <v>30</v>
      </c>
      <c r="D37" s="87"/>
      <c r="E37" s="9"/>
      <c r="F37" s="11">
        <v>0</v>
      </c>
      <c r="G37" s="9"/>
      <c r="H37" s="10"/>
      <c r="I37" s="57"/>
      <c r="J37" s="9"/>
      <c r="K37" s="11"/>
      <c r="L37" s="9"/>
      <c r="M37" s="11"/>
      <c r="N37" s="9"/>
      <c r="O37" s="11"/>
      <c r="P37" s="9"/>
      <c r="Q37" s="33"/>
      <c r="R37" s="9"/>
      <c r="S37" s="11"/>
      <c r="T37" s="57">
        <f t="shared" si="3"/>
        <v>0</v>
      </c>
      <c r="U37" s="9"/>
      <c r="V37" s="11"/>
      <c r="W37" s="9"/>
      <c r="X37" s="11"/>
      <c r="Y37" s="9"/>
      <c r="Z37" s="11"/>
    </row>
    <row r="38" spans="2:53" ht="20.25" thickBot="1" x14ac:dyDescent="0.45">
      <c r="B38" s="98" t="s">
        <v>36</v>
      </c>
      <c r="C38" s="99"/>
      <c r="D38" s="100"/>
      <c r="E38" s="17">
        <v>3000000</v>
      </c>
      <c r="F38" s="19">
        <v>3000000</v>
      </c>
      <c r="G38" s="17"/>
      <c r="H38" s="18"/>
      <c r="I38" s="60"/>
      <c r="J38" s="17"/>
      <c r="K38" s="19"/>
      <c r="L38" s="17"/>
      <c r="M38" s="19"/>
      <c r="N38" s="17"/>
      <c r="O38" s="19"/>
      <c r="P38" s="17"/>
      <c r="Q38" s="33"/>
      <c r="R38" s="17"/>
      <c r="S38" s="19"/>
      <c r="T38" s="57">
        <f t="shared" si="3"/>
        <v>0</v>
      </c>
      <c r="U38" s="17"/>
      <c r="V38" s="19"/>
      <c r="W38" s="17"/>
      <c r="X38" s="19"/>
      <c r="Y38" s="17"/>
      <c r="Z38" s="19"/>
    </row>
    <row r="39" spans="2:53" ht="28.5" customHeight="1" thickBot="1" x14ac:dyDescent="0.45">
      <c r="B39" s="96" t="s">
        <v>37</v>
      </c>
      <c r="C39" s="96"/>
      <c r="D39" s="97"/>
      <c r="E39" s="43">
        <f>E25+E32+E37-E38</f>
        <v>58055436</v>
      </c>
      <c r="F39" s="44">
        <f>F25+F32+F37-F38</f>
        <v>12999392</v>
      </c>
      <c r="G39" s="13"/>
      <c r="H39" s="14"/>
      <c r="I39" s="61"/>
      <c r="J39" s="13"/>
      <c r="K39" s="15"/>
      <c r="L39" s="13"/>
      <c r="M39" s="15"/>
      <c r="N39" s="13"/>
      <c r="O39" s="15"/>
      <c r="P39" s="13"/>
      <c r="Q39" s="15"/>
      <c r="R39" s="13"/>
      <c r="S39" s="15"/>
      <c r="T39" s="57">
        <f t="shared" si="3"/>
        <v>0</v>
      </c>
      <c r="U39" s="13"/>
      <c r="V39" s="15"/>
      <c r="W39" s="13"/>
      <c r="X39" s="15"/>
      <c r="Y39" s="13"/>
      <c r="Z39" s="15"/>
    </row>
    <row r="41" spans="2:53" x14ac:dyDescent="0.4">
      <c r="N41" s="81"/>
      <c r="O41" s="82"/>
      <c r="P41" s="82"/>
      <c r="Q41" s="82"/>
      <c r="R41" s="82"/>
      <c r="S41" s="82"/>
      <c r="T41" s="82"/>
      <c r="U41" s="82"/>
      <c r="V41" s="83"/>
      <c r="W41" s="45"/>
      <c r="X41" s="45"/>
    </row>
    <row r="42" spans="2:53" ht="24" x14ac:dyDescent="0.4">
      <c r="N42" s="84"/>
      <c r="O42" s="80"/>
      <c r="P42" s="80"/>
      <c r="Q42" s="80"/>
      <c r="R42" s="80"/>
      <c r="S42" s="80"/>
      <c r="T42" s="80"/>
      <c r="U42" s="80"/>
      <c r="V42" s="85"/>
      <c r="W42" s="45"/>
      <c r="X42" s="45"/>
      <c r="Y42" s="21"/>
      <c r="Z42" s="21"/>
    </row>
    <row r="43" spans="2:53" ht="24" x14ac:dyDescent="0.4">
      <c r="N43" s="84"/>
      <c r="O43" s="80"/>
      <c r="P43" s="80"/>
      <c r="Q43" s="80"/>
      <c r="R43" s="80"/>
      <c r="S43" s="80"/>
      <c r="T43" s="80"/>
      <c r="U43" s="80"/>
      <c r="V43" s="85"/>
      <c r="W43" s="45"/>
      <c r="X43" s="45"/>
      <c r="Y43" s="21"/>
      <c r="Z43" s="21"/>
      <c r="AA43" s="4"/>
      <c r="AB43" s="4"/>
      <c r="AC43" s="4"/>
    </row>
    <row r="44" spans="2:53" ht="19.5" x14ac:dyDescent="0.4">
      <c r="N44" s="84"/>
      <c r="O44" s="80"/>
      <c r="P44" s="80"/>
      <c r="Q44" s="80"/>
      <c r="R44" s="80"/>
      <c r="S44" s="80"/>
      <c r="T44" s="80"/>
      <c r="U44" s="80"/>
      <c r="V44" s="85"/>
      <c r="W44" s="45"/>
      <c r="X44" s="45"/>
      <c r="Y44" s="4"/>
      <c r="Z44" s="4"/>
      <c r="AA44" s="4"/>
      <c r="AB44" s="4"/>
      <c r="AC44" s="4"/>
    </row>
    <row r="45" spans="2:53" ht="19.5" x14ac:dyDescent="0.4">
      <c r="N45" s="84"/>
      <c r="O45" s="80"/>
      <c r="P45" s="80"/>
      <c r="Q45" s="80"/>
      <c r="R45" s="80"/>
      <c r="S45" s="80"/>
      <c r="T45" s="80"/>
      <c r="U45" s="80"/>
      <c r="V45" s="85"/>
      <c r="W45" s="45"/>
      <c r="X45" s="45"/>
      <c r="Y45" s="4"/>
      <c r="Z45" s="4"/>
      <c r="AA45" s="4"/>
      <c r="AB45" s="4"/>
      <c r="AC45" s="4"/>
    </row>
    <row r="46" spans="2:53" ht="19.5" x14ac:dyDescent="0.4">
      <c r="N46" s="84"/>
      <c r="O46" s="80"/>
      <c r="P46" s="80"/>
      <c r="Q46" s="80"/>
      <c r="R46" s="80"/>
      <c r="S46" s="80"/>
      <c r="T46" s="80"/>
      <c r="U46" s="80"/>
      <c r="V46" s="85"/>
      <c r="W46" s="45"/>
      <c r="X46" s="45"/>
      <c r="Y46" s="4"/>
      <c r="Z46" s="4"/>
      <c r="AA46" s="4"/>
      <c r="AB46" s="4"/>
      <c r="AC46" s="4"/>
    </row>
    <row r="47" spans="2:53" ht="19.5" x14ac:dyDescent="0.4">
      <c r="N47" s="84"/>
      <c r="O47" s="80"/>
      <c r="P47" s="80"/>
      <c r="Q47" s="80"/>
      <c r="R47" s="80"/>
      <c r="S47" s="80"/>
      <c r="T47" s="80"/>
      <c r="U47" s="80"/>
      <c r="V47" s="85"/>
      <c r="W47" s="45"/>
      <c r="X47" s="45"/>
      <c r="Y47" s="4"/>
      <c r="Z47" s="4"/>
      <c r="AA47" s="4"/>
      <c r="AB47" s="4"/>
      <c r="AC47" s="4"/>
    </row>
    <row r="48" spans="2:53" ht="19.5" x14ac:dyDescent="0.4">
      <c r="N48" s="84"/>
      <c r="O48" s="80"/>
      <c r="P48" s="80"/>
      <c r="Q48" s="80"/>
      <c r="R48" s="80"/>
      <c r="S48" s="80"/>
      <c r="T48" s="80"/>
      <c r="U48" s="80"/>
      <c r="V48" s="85"/>
      <c r="W48" s="45"/>
      <c r="X48" s="45"/>
      <c r="Y48" s="4"/>
      <c r="Z48" s="4"/>
      <c r="AA48" s="4"/>
      <c r="AB48" s="4"/>
      <c r="AC48" s="4"/>
    </row>
    <row r="49" spans="14:29" ht="19.5" x14ac:dyDescent="0.4">
      <c r="N49" s="91"/>
      <c r="O49" s="92"/>
      <c r="P49" s="92"/>
      <c r="Q49" s="92"/>
      <c r="R49" s="92"/>
      <c r="S49" s="92"/>
      <c r="T49" s="92"/>
      <c r="U49" s="92"/>
      <c r="V49" s="93"/>
      <c r="W49" s="48"/>
      <c r="X49" s="48"/>
      <c r="Y49" s="4"/>
      <c r="Z49" s="4"/>
      <c r="AC49" s="4"/>
    </row>
    <row r="50" spans="14:29" ht="19.5" x14ac:dyDescent="0.4">
      <c r="N50" s="80"/>
      <c r="O50" s="80"/>
      <c r="P50" s="80"/>
      <c r="Q50" s="80"/>
      <c r="R50" s="80"/>
      <c r="S50" s="80"/>
      <c r="T50" s="80"/>
      <c r="U50" s="80"/>
      <c r="V50" s="80"/>
      <c r="W50" s="45"/>
      <c r="X50" s="45"/>
      <c r="AA50" s="4"/>
      <c r="AB50" s="4"/>
      <c r="AC50" s="4"/>
    </row>
    <row r="51" spans="14:29" ht="19.5" x14ac:dyDescent="0.4"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4:29" ht="19.5" x14ac:dyDescent="0.4"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4:29" ht="19.5" x14ac:dyDescent="0.4"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4:29" ht="19.5" x14ac:dyDescent="0.4"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4:29" ht="19.5" x14ac:dyDescent="0.4"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4:29" ht="19.5" x14ac:dyDescent="0.4"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4:29" ht="19.5" x14ac:dyDescent="0.4"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4:29" ht="19.5" x14ac:dyDescent="0.4"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4:29" ht="19.5" x14ac:dyDescent="0.4">
      <c r="R59" s="4"/>
      <c r="S59" s="35"/>
      <c r="T59" s="35"/>
      <c r="U59" s="4"/>
      <c r="V59" s="4"/>
      <c r="W59" s="4"/>
      <c r="X59" s="4"/>
      <c r="Y59" s="4"/>
      <c r="Z59" s="4"/>
      <c r="AA59" s="4"/>
      <c r="AB59" s="4"/>
      <c r="AC59" s="4"/>
    </row>
    <row r="60" spans="14:29" ht="19.5" x14ac:dyDescent="0.4">
      <c r="P60" s="4"/>
      <c r="Q60" s="4"/>
      <c r="R60" s="4"/>
      <c r="S60" s="35"/>
      <c r="T60" s="35"/>
      <c r="U60" s="4"/>
      <c r="V60" s="4"/>
      <c r="W60" s="4"/>
      <c r="X60" s="4"/>
      <c r="Y60" s="4"/>
      <c r="Z60" s="4"/>
    </row>
  </sheetData>
  <mergeCells count="44">
    <mergeCell ref="B38:D38"/>
    <mergeCell ref="B7:B25"/>
    <mergeCell ref="B26:B32"/>
    <mergeCell ref="C37:D37"/>
    <mergeCell ref="C34:C36"/>
    <mergeCell ref="C28:C31"/>
    <mergeCell ref="C32:D32"/>
    <mergeCell ref="C18:C24"/>
    <mergeCell ref="C26:C27"/>
    <mergeCell ref="B33:B37"/>
    <mergeCell ref="N50:V50"/>
    <mergeCell ref="N45:V45"/>
    <mergeCell ref="N46:V46"/>
    <mergeCell ref="N47:V47"/>
    <mergeCell ref="B39:D39"/>
    <mergeCell ref="N41:V41"/>
    <mergeCell ref="N42:V42"/>
    <mergeCell ref="N43:V43"/>
    <mergeCell ref="N44:V44"/>
    <mergeCell ref="N49:V49"/>
    <mergeCell ref="N48:V48"/>
    <mergeCell ref="P5:Q5"/>
    <mergeCell ref="R5:S5"/>
    <mergeCell ref="U5:V5"/>
    <mergeCell ref="J5:K5"/>
    <mergeCell ref="N5:O5"/>
    <mergeCell ref="E5:F5"/>
    <mergeCell ref="G5:H5"/>
    <mergeCell ref="L5:M5"/>
    <mergeCell ref="C7:C17"/>
    <mergeCell ref="C25:D25"/>
    <mergeCell ref="U1:V1"/>
    <mergeCell ref="U2:V2"/>
    <mergeCell ref="U3:V3"/>
    <mergeCell ref="G3:Q3"/>
    <mergeCell ref="G2:Q2"/>
    <mergeCell ref="W1:X1"/>
    <mergeCell ref="W2:X2"/>
    <mergeCell ref="W3:X3"/>
    <mergeCell ref="W5:X5"/>
    <mergeCell ref="Y1:Z1"/>
    <mergeCell ref="Y2:Z2"/>
    <mergeCell ref="Y3:Z3"/>
    <mergeCell ref="Y5:Z5"/>
  </mergeCells>
  <phoneticPr fontId="18"/>
  <pageMargins left="0.86614173228346458" right="0.70866141732283472" top="0.74803149606299213" bottom="0.74803149606299213" header="0.31496062992125984" footer="0.31496062992125984"/>
  <pageSetup paperSize="8" scale="42" orientation="landscape" r:id="rId1"/>
  <headerFooter scaleWithDoc="0" alignWithMargins="0">
    <oddFooter>作成者 : ansanbul11 &amp;D&amp;R&amp;P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</vt:lpstr>
      <vt:lpstr>簡易!Print_Area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ansanbul11</dc:creator>
  <cp:lastModifiedBy>ANSANBUL19</cp:lastModifiedBy>
  <cp:lastPrinted>2025-03-03T06:09:41Z</cp:lastPrinted>
  <dcterms:created xsi:type="dcterms:W3CDTF">2023-10-11T06:43:37Z</dcterms:created>
  <dcterms:modified xsi:type="dcterms:W3CDTF">2025-06-25T01:17:00Z</dcterms:modified>
</cp:coreProperties>
</file>