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53\wacca01\wacca\NPOwacca\総会\2023総会\"/>
    </mc:Choice>
  </mc:AlternateContent>
  <xr:revisionPtr revIDLastSave="0" documentId="13_ncr:1_{6EF56BCB-3DDC-4C2A-BE82-F441A878637C}" xr6:coauthVersionLast="47" xr6:coauthVersionMax="47" xr10:uidLastSave="{00000000-0000-0000-0000-000000000000}"/>
  <bookViews>
    <workbookView xWindow="-110" yWindow="-110" windowWidth="19420" windowHeight="10300" xr2:uid="{1AC8F7A7-EBFB-4318-8574-39FD6DD765C0}"/>
  </bookViews>
  <sheets>
    <sheet name="活動予算書" sheetId="4" r:id="rId1"/>
    <sheet name="活動予算書（居場所づくり事業）" sheetId="1" r:id="rId2"/>
    <sheet name="活動予算書 (児童クラブ事業)" sheetId="2" r:id="rId3"/>
    <sheet name="積算根拠" sheetId="3" r:id="rId4"/>
    <sheet name="事業費計" sheetId="5" r:id="rId5"/>
  </sheets>
  <externalReferences>
    <externalReference r:id="rId6"/>
  </externalReferences>
  <definedNames>
    <definedName name="_xlnm.Print_Area" localSheetId="0">活動予算書!$A$1:$X$84</definedName>
    <definedName name="_xlnm.Print_Area" localSheetId="2">'活動予算書 (児童クラブ事業)'!$A$1:$X$73</definedName>
    <definedName name="_xlnm.Print_Area" localSheetId="1">'活動予算書（居場所づくり事業）'!$A$1:$X$82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5" i="4" l="1"/>
  <c r="E32" i="5"/>
  <c r="E33" i="5"/>
  <c r="E34" i="5"/>
  <c r="E35" i="5"/>
  <c r="E37" i="5"/>
  <c r="E38" i="5"/>
  <c r="E39" i="5"/>
  <c r="E40" i="5"/>
  <c r="E41" i="5"/>
  <c r="E42" i="5"/>
  <c r="E43" i="5"/>
  <c r="E44" i="5"/>
  <c r="E4" i="5"/>
  <c r="E5" i="5"/>
  <c r="E6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" i="5"/>
  <c r="D29" i="3"/>
  <c r="D28" i="3"/>
  <c r="D33" i="3"/>
  <c r="L26" i="2" s="1"/>
  <c r="L36" i="4" s="1"/>
  <c r="D30" i="3"/>
  <c r="D15" i="3"/>
  <c r="D3" i="3"/>
  <c r="D10" i="3"/>
  <c r="D6" i="3"/>
  <c r="D11" i="3"/>
  <c r="E17" i="3"/>
  <c r="E11" i="3"/>
  <c r="E12" i="3"/>
  <c r="E13" i="3"/>
  <c r="E14" i="3"/>
  <c r="E15" i="3"/>
  <c r="E10" i="3"/>
  <c r="E4" i="3"/>
  <c r="E5" i="3"/>
  <c r="E6" i="3"/>
  <c r="E7" i="3"/>
  <c r="E3" i="3"/>
  <c r="L76" i="4"/>
  <c r="L74" i="4"/>
  <c r="L73" i="4"/>
  <c r="L72" i="4"/>
  <c r="L71" i="4"/>
  <c r="L70" i="4"/>
  <c r="L75" i="1"/>
  <c r="L66" i="4"/>
  <c r="L67" i="4"/>
  <c r="L65" i="4"/>
  <c r="L52" i="4"/>
  <c r="L53" i="4"/>
  <c r="L54" i="4"/>
  <c r="L55" i="4"/>
  <c r="L56" i="4"/>
  <c r="L57" i="4"/>
  <c r="L58" i="4"/>
  <c r="L59" i="4"/>
  <c r="L60" i="4"/>
  <c r="L49" i="4"/>
  <c r="L40" i="4"/>
  <c r="L41" i="4"/>
  <c r="L42" i="4"/>
  <c r="L43" i="4"/>
  <c r="L44" i="4"/>
  <c r="L45" i="4"/>
  <c r="L29" i="4"/>
  <c r="P30" i="4" s="1"/>
  <c r="L14" i="4"/>
  <c r="L12" i="4"/>
  <c r="L10" i="4"/>
  <c r="L9" i="4"/>
  <c r="L8" i="4"/>
  <c r="P27" i="4"/>
  <c r="P23" i="4"/>
  <c r="S3" i="4"/>
  <c r="R3" i="4"/>
  <c r="Q3" i="4"/>
  <c r="P3" i="4"/>
  <c r="O3" i="4"/>
  <c r="L3" i="4"/>
  <c r="K3" i="4"/>
  <c r="J3" i="4"/>
  <c r="I3" i="4"/>
  <c r="H3" i="4"/>
  <c r="G3" i="4"/>
  <c r="D1" i="4"/>
  <c r="L47" i="1"/>
  <c r="L48" i="4" s="1"/>
  <c r="L46" i="1"/>
  <c r="L47" i="4" s="1"/>
  <c r="L50" i="1"/>
  <c r="L51" i="4" s="1"/>
  <c r="L45" i="1"/>
  <c r="L46" i="4" s="1"/>
  <c r="L50" i="4"/>
  <c r="L34" i="1"/>
  <c r="L37" i="1" s="1"/>
  <c r="L50" i="2"/>
  <c r="L25" i="2"/>
  <c r="C33" i="3"/>
  <c r="E29" i="3"/>
  <c r="E30" i="3"/>
  <c r="E28" i="3"/>
  <c r="E26" i="3"/>
  <c r="E25" i="3"/>
  <c r="C29" i="3"/>
  <c r="C30" i="3"/>
  <c r="C28" i="3"/>
  <c r="B29" i="3"/>
  <c r="B30" i="3"/>
  <c r="B28" i="3"/>
  <c r="C10" i="3"/>
  <c r="E24" i="3"/>
  <c r="E23" i="3"/>
  <c r="C23" i="3"/>
  <c r="C22" i="3"/>
  <c r="C24" i="3"/>
  <c r="C25" i="3"/>
  <c r="C26" i="3"/>
  <c r="E18" i="3"/>
  <c r="E19" i="3"/>
  <c r="E20" i="3"/>
  <c r="E21" i="3"/>
  <c r="E22" i="3"/>
  <c r="C7" i="3"/>
  <c r="C18" i="3"/>
  <c r="C19" i="3"/>
  <c r="C20" i="3"/>
  <c r="C21" i="3"/>
  <c r="C17" i="3"/>
  <c r="D7" i="3"/>
  <c r="D12" i="3"/>
  <c r="D13" i="3"/>
  <c r="D14" i="3"/>
  <c r="C11" i="3"/>
  <c r="C12" i="3"/>
  <c r="C13" i="3"/>
  <c r="C14" i="3"/>
  <c r="C15" i="3"/>
  <c r="D4" i="3"/>
  <c r="D5" i="3"/>
  <c r="C4" i="3"/>
  <c r="C5" i="3"/>
  <c r="C6" i="3"/>
  <c r="C3" i="3"/>
  <c r="L66" i="2"/>
  <c r="L57" i="2"/>
  <c r="P20" i="2"/>
  <c r="P17" i="2"/>
  <c r="P14" i="2"/>
  <c r="P12" i="2"/>
  <c r="P9" i="2"/>
  <c r="S3" i="2"/>
  <c r="R3" i="2"/>
  <c r="Q3" i="2"/>
  <c r="P3" i="2"/>
  <c r="O3" i="2"/>
  <c r="L3" i="2"/>
  <c r="K3" i="2"/>
  <c r="J3" i="2"/>
  <c r="I3" i="2"/>
  <c r="H3" i="2"/>
  <c r="G3" i="2"/>
  <c r="D1" i="2"/>
  <c r="L67" i="1"/>
  <c r="P29" i="1"/>
  <c r="P26" i="1"/>
  <c r="P23" i="1"/>
  <c r="P14" i="1"/>
  <c r="P10" i="1"/>
  <c r="S3" i="1"/>
  <c r="R3" i="1"/>
  <c r="Q3" i="1"/>
  <c r="P3" i="1"/>
  <c r="O3" i="1"/>
  <c r="L3" i="1"/>
  <c r="K3" i="1"/>
  <c r="J3" i="1"/>
  <c r="I3" i="1"/>
  <c r="H3" i="1"/>
  <c r="G3" i="1"/>
  <c r="D1" i="1"/>
  <c r="E33" i="3" l="1"/>
  <c r="L77" i="4"/>
  <c r="P14" i="4"/>
  <c r="L68" i="4"/>
  <c r="L35" i="4"/>
  <c r="L61" i="4"/>
  <c r="P10" i="4"/>
  <c r="L60" i="1"/>
  <c r="P61" i="1" s="1"/>
  <c r="P76" i="1"/>
  <c r="T30" i="1"/>
  <c r="P67" i="2"/>
  <c r="T21" i="2"/>
  <c r="L37" i="4" l="1"/>
  <c r="L38" i="4" s="1"/>
  <c r="P62" i="4" s="1"/>
  <c r="L27" i="2"/>
  <c r="L28" i="2"/>
  <c r="P51" i="2" s="1"/>
  <c r="T68" i="2" s="1"/>
  <c r="T69" i="2" s="1"/>
  <c r="T71" i="2" s="1"/>
  <c r="P78" i="4"/>
  <c r="T31" i="4"/>
  <c r="T77" i="1"/>
  <c r="T78" i="1" s="1"/>
  <c r="T80" i="1" s="1"/>
  <c r="T79" i="4" l="1"/>
  <c r="T80" i="4" s="1"/>
  <c r="T82" i="4" s="1"/>
</calcChain>
</file>

<file path=xl/sharedStrings.xml><?xml version="1.0" encoding="utf-8"?>
<sst xmlns="http://schemas.openxmlformats.org/spreadsheetml/2006/main" count="345" uniqueCount="120">
  <si>
    <t>法人名：</t>
    <rPh sb="0" eb="2">
      <t>ホウジン</t>
    </rPh>
    <rPh sb="2" eb="3">
      <t>メイ</t>
    </rPh>
    <phoneticPr fontId="4"/>
  </si>
  <si>
    <t>まで</t>
    <phoneticPr fontId="4"/>
  </si>
  <si>
    <t>(単位：円)</t>
    <rPh sb="1" eb="3">
      <t>タンイ</t>
    </rPh>
    <phoneticPr fontId="4"/>
  </si>
  <si>
    <t>科　　目</t>
  </si>
  <si>
    <t>金　　額</t>
  </si>
  <si>
    <t>Ⅰ 経常収益</t>
    <rPh sb="4" eb="6">
      <t>シュウエキ</t>
    </rPh>
    <phoneticPr fontId="4"/>
  </si>
  <si>
    <t>1.</t>
    <phoneticPr fontId="4"/>
  </si>
  <si>
    <t>受取会費</t>
    <rPh sb="0" eb="2">
      <t>ウケトリ</t>
    </rPh>
    <phoneticPr fontId="4"/>
  </si>
  <si>
    <t>正会員受取会費</t>
    <rPh sb="0" eb="3">
      <t>セイカイイン</t>
    </rPh>
    <rPh sb="3" eb="5">
      <t>ウケトリ</t>
    </rPh>
    <phoneticPr fontId="4"/>
  </si>
  <si>
    <t>賛助会員受取会費</t>
    <rPh sb="0" eb="2">
      <t>サンジョ</t>
    </rPh>
    <rPh sb="2" eb="4">
      <t>カイイン</t>
    </rPh>
    <rPh sb="4" eb="6">
      <t>ウケトリ</t>
    </rPh>
    <phoneticPr fontId="4"/>
  </si>
  <si>
    <t>マンスリーサポーター会員受取会費</t>
    <rPh sb="10" eb="12">
      <t>カイイン</t>
    </rPh>
    <rPh sb="12" eb="14">
      <t>ウケトリ</t>
    </rPh>
    <rPh sb="14" eb="16">
      <t>カイヒ</t>
    </rPh>
    <phoneticPr fontId="4"/>
  </si>
  <si>
    <t>2.</t>
    <phoneticPr fontId="4"/>
  </si>
  <si>
    <t>受取寄付金</t>
    <rPh sb="0" eb="2">
      <t>ウケトリ</t>
    </rPh>
    <phoneticPr fontId="4"/>
  </si>
  <si>
    <t>個人寄付</t>
    <rPh sb="0" eb="2">
      <t>コジン</t>
    </rPh>
    <rPh sb="2" eb="4">
      <t>キフ</t>
    </rPh>
    <phoneticPr fontId="4"/>
  </si>
  <si>
    <t>募金箱寄付</t>
    <rPh sb="0" eb="3">
      <t>ボキンバコ</t>
    </rPh>
    <rPh sb="3" eb="5">
      <t>キフ</t>
    </rPh>
    <phoneticPr fontId="4"/>
  </si>
  <si>
    <t>受取対物寄付金</t>
    <rPh sb="0" eb="2">
      <t>ウケトリ</t>
    </rPh>
    <rPh sb="2" eb="4">
      <t>タイブツ</t>
    </rPh>
    <rPh sb="4" eb="7">
      <t>キフキン</t>
    </rPh>
    <phoneticPr fontId="4"/>
  </si>
  <si>
    <t>3.</t>
    <phoneticPr fontId="4"/>
  </si>
  <si>
    <t>受取助成金等</t>
    <rPh sb="0" eb="2">
      <t>ウケトリ</t>
    </rPh>
    <rPh sb="2" eb="5">
      <t>ジョセイキン</t>
    </rPh>
    <rPh sb="5" eb="6">
      <t>ナド</t>
    </rPh>
    <phoneticPr fontId="4"/>
  </si>
  <si>
    <t>社会福祉振興助成事業（WAM）助成</t>
    <rPh sb="0" eb="2">
      <t>シャカイ</t>
    </rPh>
    <rPh sb="2" eb="4">
      <t>フクシ</t>
    </rPh>
    <rPh sb="4" eb="6">
      <t>シンコウ</t>
    </rPh>
    <rPh sb="6" eb="8">
      <t>ジョセイ</t>
    </rPh>
    <rPh sb="8" eb="10">
      <t>ジギョウ</t>
    </rPh>
    <rPh sb="15" eb="17">
      <t>ジョセイ</t>
    </rPh>
    <phoneticPr fontId="4"/>
  </si>
  <si>
    <t>米原市お茶の間創造支援事業</t>
    <rPh sb="0" eb="3">
      <t>マイバラシ</t>
    </rPh>
    <rPh sb="4" eb="5">
      <t>チャ</t>
    </rPh>
    <rPh sb="6" eb="7">
      <t>マ</t>
    </rPh>
    <rPh sb="7" eb="9">
      <t>ソウゾウ</t>
    </rPh>
    <rPh sb="9" eb="11">
      <t>シエン</t>
    </rPh>
    <rPh sb="11" eb="13">
      <t>ジギョウ</t>
    </rPh>
    <phoneticPr fontId="4"/>
  </si>
  <si>
    <t>まいばら居場所づくりネットワーク</t>
    <rPh sb="4" eb="7">
      <t>イバショ</t>
    </rPh>
    <phoneticPr fontId="4"/>
  </si>
  <si>
    <t>全農助成（商品券）</t>
    <rPh sb="0" eb="2">
      <t>ゼンノウ</t>
    </rPh>
    <rPh sb="2" eb="4">
      <t>ジョセイ</t>
    </rPh>
    <rPh sb="5" eb="8">
      <t>ショウヒンケン</t>
    </rPh>
    <phoneticPr fontId="4"/>
  </si>
  <si>
    <t>平和堂助成（平和堂）</t>
    <rPh sb="0" eb="3">
      <t>ヘイワドウ</t>
    </rPh>
    <rPh sb="3" eb="5">
      <t>ジョセイ</t>
    </rPh>
    <rPh sb="6" eb="9">
      <t>ヘイワドウ</t>
    </rPh>
    <phoneticPr fontId="4"/>
  </si>
  <si>
    <t>4.</t>
    <phoneticPr fontId="4"/>
  </si>
  <si>
    <t>事業収益</t>
    <rPh sb="0" eb="2">
      <t>ジギョウ</t>
    </rPh>
    <rPh sb="2" eb="4">
      <t>シュウエキ</t>
    </rPh>
    <phoneticPr fontId="4"/>
  </si>
  <si>
    <t>イベント参加費</t>
    <rPh sb="4" eb="7">
      <t>サンカヒ</t>
    </rPh>
    <phoneticPr fontId="4"/>
  </si>
  <si>
    <t>こども食堂参加費</t>
    <rPh sb="3" eb="5">
      <t>ショクドウ</t>
    </rPh>
    <rPh sb="5" eb="8">
      <t>サンカヒ</t>
    </rPh>
    <phoneticPr fontId="4"/>
  </si>
  <si>
    <t>児童クラブ運営受託事業収益</t>
    <rPh sb="0" eb="2">
      <t>ジドウ</t>
    </rPh>
    <rPh sb="5" eb="7">
      <t>ウンエイ</t>
    </rPh>
    <rPh sb="7" eb="9">
      <t>ジュタク</t>
    </rPh>
    <rPh sb="9" eb="11">
      <t>ジギョウ</t>
    </rPh>
    <rPh sb="11" eb="13">
      <t>シュウエキ</t>
    </rPh>
    <phoneticPr fontId="4"/>
  </si>
  <si>
    <t>5.</t>
    <phoneticPr fontId="4"/>
  </si>
  <si>
    <t>その他収益</t>
    <rPh sb="2" eb="3">
      <t>タ</t>
    </rPh>
    <rPh sb="3" eb="5">
      <t>シュウエキ</t>
    </rPh>
    <phoneticPr fontId="4"/>
  </si>
  <si>
    <t>受取利息</t>
    <phoneticPr fontId="4"/>
  </si>
  <si>
    <t>雑収益</t>
    <rPh sb="1" eb="3">
      <t>シュウエキ</t>
    </rPh>
    <phoneticPr fontId="4"/>
  </si>
  <si>
    <t>　　経常収益計</t>
    <rPh sb="4" eb="6">
      <t>シュウエキ</t>
    </rPh>
    <phoneticPr fontId="4"/>
  </si>
  <si>
    <t>Ⅱ 経常費用</t>
    <rPh sb="4" eb="6">
      <t>ヒヨウ</t>
    </rPh>
    <phoneticPr fontId="4"/>
  </si>
  <si>
    <t>事業費</t>
    <phoneticPr fontId="4"/>
  </si>
  <si>
    <t>（1）人件費</t>
    <rPh sb="3" eb="6">
      <t>ジンケンヒ</t>
    </rPh>
    <phoneticPr fontId="4"/>
  </si>
  <si>
    <t>給料手当</t>
    <rPh sb="0" eb="2">
      <t>キュウリョウ</t>
    </rPh>
    <rPh sb="2" eb="4">
      <t>テア</t>
    </rPh>
    <phoneticPr fontId="4"/>
  </si>
  <si>
    <t>法定福利費</t>
    <rPh sb="0" eb="5">
      <t>ホウテイフクリヒ</t>
    </rPh>
    <phoneticPr fontId="4"/>
  </si>
  <si>
    <t>通勤費</t>
    <rPh sb="0" eb="3">
      <t>ツウキンヒ</t>
    </rPh>
    <phoneticPr fontId="4"/>
  </si>
  <si>
    <t>人件費計</t>
    <rPh sb="0" eb="3">
      <t>ジンケンヒ</t>
    </rPh>
    <rPh sb="3" eb="4">
      <t>ケイ</t>
    </rPh>
    <phoneticPr fontId="4"/>
  </si>
  <si>
    <t>（2）その他経費</t>
    <rPh sb="5" eb="6">
      <t>タ</t>
    </rPh>
    <rPh sb="6" eb="8">
      <t>ケイヒ</t>
    </rPh>
    <phoneticPr fontId="4"/>
  </si>
  <si>
    <t>福利厚生費</t>
    <rPh sb="0" eb="5">
      <t>フクリコウセイヒ</t>
    </rPh>
    <phoneticPr fontId="4"/>
  </si>
  <si>
    <t>業務委託費</t>
    <rPh sb="0" eb="5">
      <t>ギョウムイタクヒ</t>
    </rPh>
    <phoneticPr fontId="4"/>
  </si>
  <si>
    <t>謝金</t>
    <rPh sb="0" eb="2">
      <t>シャキン</t>
    </rPh>
    <phoneticPr fontId="4"/>
  </si>
  <si>
    <t>印刷製本費</t>
    <rPh sb="0" eb="2">
      <t>インサツ</t>
    </rPh>
    <rPh sb="2" eb="4">
      <t>セイホン</t>
    </rPh>
    <rPh sb="4" eb="5">
      <t>ヒ</t>
    </rPh>
    <phoneticPr fontId="4"/>
  </si>
  <si>
    <t>交際費</t>
    <rPh sb="0" eb="3">
      <t>コウサイヒ</t>
    </rPh>
    <phoneticPr fontId="4"/>
  </si>
  <si>
    <t>　</t>
    <phoneticPr fontId="4"/>
  </si>
  <si>
    <t>旅費交通費</t>
    <rPh sb="0" eb="5">
      <t>リョヒコウツウヒ</t>
    </rPh>
    <phoneticPr fontId="4"/>
  </si>
  <si>
    <t>通信運搬費</t>
    <rPh sb="0" eb="5">
      <t>ツウシンウンパンヒ</t>
    </rPh>
    <phoneticPr fontId="4"/>
  </si>
  <si>
    <t>消耗品費</t>
    <rPh sb="0" eb="2">
      <t>ショウモウ</t>
    </rPh>
    <rPh sb="2" eb="3">
      <t>ヒン</t>
    </rPh>
    <rPh sb="3" eb="4">
      <t>ヒ</t>
    </rPh>
    <phoneticPr fontId="4"/>
  </si>
  <si>
    <t>修繕費</t>
    <rPh sb="0" eb="3">
      <t>シュウゼンヒ</t>
    </rPh>
    <phoneticPr fontId="4"/>
  </si>
  <si>
    <t>水道光熱費</t>
    <rPh sb="0" eb="5">
      <t>スイドウコウネツヒ</t>
    </rPh>
    <phoneticPr fontId="4"/>
  </si>
  <si>
    <t>地代家賃</t>
    <rPh sb="0" eb="4">
      <t>チダイヤチン</t>
    </rPh>
    <phoneticPr fontId="4"/>
  </si>
  <si>
    <t>保険料</t>
    <rPh sb="0" eb="3">
      <t>ホケンリョウ</t>
    </rPh>
    <phoneticPr fontId="4"/>
  </si>
  <si>
    <t>諸会費</t>
    <rPh sb="0" eb="3">
      <t>ショカイヒ</t>
    </rPh>
    <phoneticPr fontId="4"/>
  </si>
  <si>
    <t>租税公課</t>
    <rPh sb="0" eb="4">
      <t>ソゼイコウカ</t>
    </rPh>
    <phoneticPr fontId="4"/>
  </si>
  <si>
    <t>研修費</t>
    <rPh sb="0" eb="3">
      <t>ケンシュウヒ</t>
    </rPh>
    <phoneticPr fontId="4"/>
  </si>
  <si>
    <t>支払手数料</t>
    <rPh sb="0" eb="5">
      <t>シハライテスウリョウ</t>
    </rPh>
    <phoneticPr fontId="4"/>
  </si>
  <si>
    <t>支払助成金</t>
    <rPh sb="0" eb="2">
      <t>シハラ</t>
    </rPh>
    <rPh sb="2" eb="5">
      <t>ジョセイキン</t>
    </rPh>
    <phoneticPr fontId="4"/>
  </si>
  <si>
    <t>広告宣伝費</t>
    <rPh sb="0" eb="5">
      <t>コウコクセンデンヒ</t>
    </rPh>
    <phoneticPr fontId="4"/>
  </si>
  <si>
    <t>リース料</t>
    <rPh sb="3" eb="4">
      <t>リョウ</t>
    </rPh>
    <phoneticPr fontId="4"/>
  </si>
  <si>
    <t>雑費</t>
    <rPh sb="0" eb="2">
      <t>ザッピ</t>
    </rPh>
    <phoneticPr fontId="4"/>
  </si>
  <si>
    <t>その他経費計</t>
    <rPh sb="2" eb="3">
      <t>タ</t>
    </rPh>
    <rPh sb="3" eb="5">
      <t>ケイヒ</t>
    </rPh>
    <rPh sb="5" eb="6">
      <t>ケイ</t>
    </rPh>
    <phoneticPr fontId="4"/>
  </si>
  <si>
    <t>事業費計</t>
    <phoneticPr fontId="4"/>
  </si>
  <si>
    <t>管理費</t>
    <phoneticPr fontId="4"/>
  </si>
  <si>
    <t>通信運搬費</t>
    <rPh sb="0" eb="4">
      <t>ツウシンウンパン</t>
    </rPh>
    <rPh sb="4" eb="5">
      <t>ヒ</t>
    </rPh>
    <phoneticPr fontId="4"/>
  </si>
  <si>
    <t>消耗品費</t>
    <rPh sb="0" eb="4">
      <t>ショウモウヒンヒ</t>
    </rPh>
    <phoneticPr fontId="4"/>
  </si>
  <si>
    <t>事務用品費</t>
    <rPh sb="0" eb="5">
      <t>ジムヨウヒンヒ</t>
    </rPh>
    <phoneticPr fontId="4"/>
  </si>
  <si>
    <t>減価償却費</t>
    <rPh sb="0" eb="5">
      <t>ゲンカショウキャクヒ</t>
    </rPh>
    <phoneticPr fontId="4"/>
  </si>
  <si>
    <t>管理費計</t>
    <rPh sb="0" eb="2">
      <t>カンリ</t>
    </rPh>
    <phoneticPr fontId="4"/>
  </si>
  <si>
    <t>　　経常費用計</t>
    <rPh sb="4" eb="6">
      <t>ヒヨウ</t>
    </rPh>
    <phoneticPr fontId="4"/>
  </si>
  <si>
    <t> 　　　</t>
    <phoneticPr fontId="4"/>
  </si>
  <si>
    <t>当期正味財産増減額</t>
    <phoneticPr fontId="4"/>
  </si>
  <si>
    <t>前期繰越正味財産額</t>
    <phoneticPr fontId="4"/>
  </si>
  <si>
    <t> 　　</t>
    <phoneticPr fontId="4"/>
  </si>
  <si>
    <t>次期繰越正味財産額</t>
    <phoneticPr fontId="4"/>
  </si>
  <si>
    <t>助成金</t>
    <rPh sb="0" eb="3">
      <t>ジョセイキン</t>
    </rPh>
    <phoneticPr fontId="4"/>
  </si>
  <si>
    <t>予算根拠</t>
    <rPh sb="0" eb="2">
      <t>ヨサン</t>
    </rPh>
    <rPh sb="2" eb="4">
      <t>コンキョ</t>
    </rPh>
    <phoneticPr fontId="3"/>
  </si>
  <si>
    <t>正社員1</t>
    <rPh sb="0" eb="3">
      <t>セイシャイン</t>
    </rPh>
    <phoneticPr fontId="3"/>
  </si>
  <si>
    <t>正社員2</t>
    <rPh sb="0" eb="3">
      <t>セイシャイン</t>
    </rPh>
    <phoneticPr fontId="3"/>
  </si>
  <si>
    <t>正社員3</t>
    <rPh sb="0" eb="3">
      <t>セイシャイン</t>
    </rPh>
    <phoneticPr fontId="3"/>
  </si>
  <si>
    <t>正社員4</t>
    <rPh sb="0" eb="3">
      <t>セイシャイン</t>
    </rPh>
    <phoneticPr fontId="3"/>
  </si>
  <si>
    <t>正社員5</t>
    <rPh sb="0" eb="3">
      <t>セイシャイン</t>
    </rPh>
    <phoneticPr fontId="3"/>
  </si>
  <si>
    <t>月収</t>
    <rPh sb="0" eb="2">
      <t>ゲッシュウ</t>
    </rPh>
    <phoneticPr fontId="3"/>
  </si>
  <si>
    <t>年収</t>
    <rPh sb="0" eb="2">
      <t>ネンシュウ</t>
    </rPh>
    <phoneticPr fontId="3"/>
  </si>
  <si>
    <t>法定福利費(16.39％)</t>
    <rPh sb="0" eb="5">
      <t>ホウテイフクリヒ</t>
    </rPh>
    <phoneticPr fontId="3"/>
  </si>
  <si>
    <t>サポーター1</t>
    <phoneticPr fontId="3"/>
  </si>
  <si>
    <t>サポーター2</t>
  </si>
  <si>
    <t>サポーター3</t>
  </si>
  <si>
    <t>サポーター4</t>
  </si>
  <si>
    <t>サポーター5</t>
  </si>
  <si>
    <t>サポーター6</t>
  </si>
  <si>
    <t>時給</t>
    <rPh sb="0" eb="2">
      <t>ジキュウ</t>
    </rPh>
    <phoneticPr fontId="3"/>
  </si>
  <si>
    <t>ショート1</t>
    <phoneticPr fontId="3"/>
  </si>
  <si>
    <t>ショート2</t>
  </si>
  <si>
    <t>ショート3</t>
  </si>
  <si>
    <t>ショート4</t>
  </si>
  <si>
    <t>ショート5</t>
  </si>
  <si>
    <t>ショート6</t>
  </si>
  <si>
    <t>ショート7</t>
  </si>
  <si>
    <t>ショート8</t>
  </si>
  <si>
    <t>ショート9</t>
  </si>
  <si>
    <t>ショート10</t>
  </si>
  <si>
    <t>給料手当</t>
    <rPh sb="0" eb="4">
      <t>キュウリョウテアテ</t>
    </rPh>
    <phoneticPr fontId="3"/>
  </si>
  <si>
    <t>法定福利費</t>
    <rPh sb="0" eb="5">
      <t>ホウテイフクリヒ</t>
    </rPh>
    <phoneticPr fontId="3"/>
  </si>
  <si>
    <t>通勤費</t>
    <rPh sb="0" eb="3">
      <t>ツウキンヒ</t>
    </rPh>
    <phoneticPr fontId="3"/>
  </si>
  <si>
    <t>土曜スタッフ1</t>
    <rPh sb="0" eb="2">
      <t>ドヨウ</t>
    </rPh>
    <phoneticPr fontId="3"/>
  </si>
  <si>
    <t>土曜スタッフ2</t>
    <rPh sb="0" eb="2">
      <t>ドヨウ</t>
    </rPh>
    <phoneticPr fontId="3"/>
  </si>
  <si>
    <t>土曜スタッフ3</t>
    <rPh sb="0" eb="2">
      <t>ドヨウ</t>
    </rPh>
    <phoneticPr fontId="3"/>
  </si>
  <si>
    <t>正会員受取会費(＠1,000＊16)</t>
    <rPh sb="0" eb="3">
      <t>セイカイイン</t>
    </rPh>
    <rPh sb="3" eb="5">
      <t>ウケトリ</t>
    </rPh>
    <phoneticPr fontId="4"/>
  </si>
  <si>
    <t>賛助会員受取会費（＠20,000＊1）</t>
    <rPh sb="0" eb="2">
      <t>サンジョ</t>
    </rPh>
    <rPh sb="2" eb="4">
      <t>カイイン</t>
    </rPh>
    <rPh sb="4" eb="6">
      <t>ウケトリ</t>
    </rPh>
    <phoneticPr fontId="4"/>
  </si>
  <si>
    <t>赤い羽根募金</t>
    <rPh sb="0" eb="1">
      <t>アカ</t>
    </rPh>
    <rPh sb="2" eb="4">
      <t>ハネ</t>
    </rPh>
    <rPh sb="4" eb="6">
      <t>ボキン</t>
    </rPh>
    <phoneticPr fontId="3"/>
  </si>
  <si>
    <t>キユーピー助成</t>
    <rPh sb="5" eb="7">
      <t>ジョセイ</t>
    </rPh>
    <phoneticPr fontId="3"/>
  </si>
  <si>
    <t>前年度WAM助成　返還金</t>
    <rPh sb="0" eb="3">
      <t>ゼンネンド</t>
    </rPh>
    <rPh sb="6" eb="8">
      <t>ジョセイ</t>
    </rPh>
    <rPh sb="9" eb="12">
      <t>ヘンカンキン</t>
    </rPh>
    <phoneticPr fontId="4"/>
  </si>
  <si>
    <t>原材料費</t>
    <rPh sb="0" eb="4">
      <t>ゲンザイリョウヒ</t>
    </rPh>
    <phoneticPr fontId="4"/>
  </si>
  <si>
    <t>事務用品費</t>
    <rPh sb="0" eb="2">
      <t>ジム</t>
    </rPh>
    <rPh sb="2" eb="4">
      <t>ヨウヒン</t>
    </rPh>
    <rPh sb="4" eb="5">
      <t>ヒ</t>
    </rPh>
    <phoneticPr fontId="4"/>
  </si>
  <si>
    <t>事務用品費</t>
    <rPh sb="0" eb="4">
      <t>ジムヨウヒン</t>
    </rPh>
    <rPh sb="4" eb="5">
      <t>ヒ</t>
    </rPh>
    <phoneticPr fontId="3"/>
  </si>
  <si>
    <t>活動予算書</t>
    <rPh sb="0" eb="2">
      <t>カツドウ</t>
    </rPh>
    <rPh sb="2" eb="4">
      <t>ヨサン</t>
    </rPh>
    <phoneticPr fontId="4"/>
  </si>
  <si>
    <r>
      <t>活動予算書</t>
    </r>
    <r>
      <rPr>
        <b/>
        <u/>
        <sz val="14"/>
        <color indexed="8"/>
        <rFont val="ＭＳ Ｐ明朝"/>
        <family val="1"/>
        <charset val="128"/>
      </rPr>
      <t>（放課後児童クラブ委託運営事業）</t>
    </r>
    <rPh sb="0" eb="2">
      <t>カツドウ</t>
    </rPh>
    <rPh sb="2" eb="4">
      <t>ヨサン</t>
    </rPh>
    <rPh sb="6" eb="9">
      <t>ホウカゴ</t>
    </rPh>
    <rPh sb="9" eb="11">
      <t>ジドウ</t>
    </rPh>
    <rPh sb="14" eb="16">
      <t>イタク</t>
    </rPh>
    <rPh sb="16" eb="18">
      <t>ウンエイ</t>
    </rPh>
    <rPh sb="18" eb="20">
      <t>ジギョウ</t>
    </rPh>
    <phoneticPr fontId="4"/>
  </si>
  <si>
    <r>
      <t>活動予算書</t>
    </r>
    <r>
      <rPr>
        <b/>
        <u/>
        <sz val="14"/>
        <color indexed="8"/>
        <rFont val="ＭＳ Ｐ明朝"/>
        <family val="1"/>
        <charset val="128"/>
      </rPr>
      <t>(居場所づくり事業)</t>
    </r>
    <rPh sb="0" eb="2">
      <t>カツドウ</t>
    </rPh>
    <rPh sb="2" eb="4">
      <t>ヨサン</t>
    </rPh>
    <rPh sb="6" eb="9">
      <t>イバショ</t>
    </rPh>
    <rPh sb="12" eb="14">
      <t>ジギョウ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</si>
</sst>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9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u/>
      <sz val="16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9"/>
      <color theme="1"/>
      <name val="游ゴシック"/>
      <family val="3"/>
      <charset val="128"/>
      <scheme val="minor"/>
    </font>
    <font>
      <b/>
      <u/>
      <sz val="14"/>
      <color indexed="8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6">
    <border>
      <left/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 style="thin">
        <color indexed="9"/>
      </bottom>
      <diagonal/>
    </border>
    <border>
      <left/>
      <right style="thin">
        <color indexed="8"/>
      </right>
      <top/>
      <bottom style="thin">
        <color indexed="9"/>
      </bottom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8"/>
      </right>
      <top style="thin">
        <color indexed="9"/>
      </top>
      <bottom style="thin">
        <color indexed="64"/>
      </bottom>
      <diagonal/>
    </border>
    <border>
      <left style="thin">
        <color indexed="8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8"/>
      </left>
      <right/>
      <top style="thin">
        <color indexed="9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5" fillId="2" borderId="0" xfId="0" applyFont="1" applyFill="1">
      <alignment vertical="center"/>
    </xf>
    <xf numFmtId="0" fontId="5" fillId="0" borderId="0" xfId="0" applyFont="1">
      <alignment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shrinkToFit="1"/>
    </xf>
    <xf numFmtId="0" fontId="9" fillId="3" borderId="0" xfId="0" applyFont="1" applyFill="1" applyAlignment="1">
      <alignment horizontal="left" vertical="center" shrinkToFit="1"/>
    </xf>
    <xf numFmtId="0" fontId="9" fillId="3" borderId="0" xfId="0" applyFont="1" applyFill="1" applyAlignment="1">
      <alignment horizontal="right" vertical="center" shrinkToFit="1"/>
    </xf>
    <xf numFmtId="0" fontId="5" fillId="3" borderId="0" xfId="0" applyFont="1" applyFill="1" applyAlignment="1">
      <alignment horizontal="center"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0" xfId="0" applyFont="1" applyFill="1">
      <alignment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49" fontId="2" fillId="3" borderId="18" xfId="0" applyNumberFormat="1" applyFont="1" applyFill="1" applyBorder="1" applyAlignment="1">
      <alignment horizontal="left" vertical="center" wrapText="1"/>
    </xf>
    <xf numFmtId="0" fontId="11" fillId="3" borderId="19" xfId="0" applyFont="1" applyFill="1" applyBorder="1" applyAlignment="1">
      <alignment vertical="center" shrinkToFit="1"/>
    </xf>
    <xf numFmtId="176" fontId="14" fillId="2" borderId="20" xfId="1" applyNumberFormat="1" applyFont="1" applyFill="1" applyBorder="1" applyAlignment="1">
      <alignment horizontal="right" vertical="center" shrinkToFit="1"/>
    </xf>
    <xf numFmtId="176" fontId="14" fillId="2" borderId="2" xfId="1" applyNumberFormat="1" applyFont="1" applyFill="1" applyBorder="1" applyAlignment="1">
      <alignment horizontal="right" vertical="center" shrinkToFit="1"/>
    </xf>
    <xf numFmtId="176" fontId="14" fillId="2" borderId="21" xfId="1" applyNumberFormat="1" applyFont="1" applyFill="1" applyBorder="1" applyAlignment="1">
      <alignment horizontal="right" vertical="center" shrinkToFit="1"/>
    </xf>
    <xf numFmtId="0" fontId="12" fillId="3" borderId="17" xfId="0" applyFont="1" applyFill="1" applyBorder="1" applyAlignment="1">
      <alignment vertical="center" wrapText="1"/>
    </xf>
    <xf numFmtId="49" fontId="12" fillId="3" borderId="18" xfId="0" applyNumberFormat="1" applyFont="1" applyFill="1" applyBorder="1" applyAlignment="1">
      <alignment horizontal="left" vertical="center" wrapText="1"/>
    </xf>
    <xf numFmtId="176" fontId="11" fillId="2" borderId="20" xfId="1" applyNumberFormat="1" applyFont="1" applyFill="1" applyBorder="1" applyAlignment="1">
      <alignment horizontal="right" vertical="center" shrinkToFit="1"/>
    </xf>
    <xf numFmtId="176" fontId="11" fillId="2" borderId="2" xfId="1" applyNumberFormat="1" applyFont="1" applyFill="1" applyBorder="1" applyAlignment="1">
      <alignment horizontal="right" vertical="center" shrinkToFit="1"/>
    </xf>
    <xf numFmtId="176" fontId="11" fillId="2" borderId="21" xfId="1" applyNumberFormat="1" applyFont="1" applyFill="1" applyBorder="1" applyAlignment="1">
      <alignment horizontal="right" vertical="center" shrinkToFit="1"/>
    </xf>
    <xf numFmtId="0" fontId="14" fillId="3" borderId="3" xfId="0" applyFont="1" applyFill="1" applyBorder="1" applyAlignment="1">
      <alignment vertical="center" shrinkToFit="1"/>
    </xf>
    <xf numFmtId="176" fontId="11" fillId="2" borderId="28" xfId="1" applyNumberFormat="1" applyFont="1" applyFill="1" applyBorder="1" applyAlignment="1">
      <alignment horizontal="right" vertical="center" shrinkToFit="1"/>
    </xf>
    <xf numFmtId="176" fontId="11" fillId="2" borderId="0" xfId="1" applyNumberFormat="1" applyFont="1" applyFill="1" applyBorder="1" applyAlignment="1">
      <alignment horizontal="right" vertical="center" shrinkToFit="1"/>
    </xf>
    <xf numFmtId="176" fontId="11" fillId="2" borderId="29" xfId="1" applyNumberFormat="1" applyFont="1" applyFill="1" applyBorder="1" applyAlignment="1">
      <alignment horizontal="right" vertical="center" shrinkToFit="1"/>
    </xf>
    <xf numFmtId="0" fontId="12" fillId="3" borderId="35" xfId="0" applyFont="1" applyFill="1" applyBorder="1" applyAlignment="1">
      <alignment vertical="center" wrapText="1"/>
    </xf>
    <xf numFmtId="0" fontId="16" fillId="3" borderId="0" xfId="0" applyFont="1" applyFill="1">
      <alignment vertical="center"/>
    </xf>
    <xf numFmtId="0" fontId="12" fillId="3" borderId="30" xfId="0" applyFont="1" applyFill="1" applyBorder="1" applyAlignment="1">
      <alignment vertical="center" wrapText="1"/>
    </xf>
    <xf numFmtId="0" fontId="14" fillId="3" borderId="28" xfId="0" applyFont="1" applyFill="1" applyBorder="1" applyAlignment="1">
      <alignment vertical="center" wrapText="1"/>
    </xf>
    <xf numFmtId="0" fontId="14" fillId="3" borderId="0" xfId="0" applyFont="1" applyFill="1" applyAlignment="1">
      <alignment vertical="center" wrapText="1"/>
    </xf>
    <xf numFmtId="0" fontId="14" fillId="3" borderId="39" xfId="0" applyFont="1" applyFill="1" applyBorder="1" applyAlignment="1">
      <alignment vertical="center" wrapText="1"/>
    </xf>
    <xf numFmtId="0" fontId="14" fillId="3" borderId="40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vertical="center" wrapText="1"/>
    </xf>
    <xf numFmtId="0" fontId="14" fillId="0" borderId="0" xfId="0" applyFont="1">
      <alignment vertical="center"/>
    </xf>
    <xf numFmtId="3" fontId="0" fillId="0" borderId="0" xfId="0" applyNumberFormat="1">
      <alignment vertical="center"/>
    </xf>
    <xf numFmtId="38" fontId="0" fillId="0" borderId="0" xfId="1" applyFont="1">
      <alignment vertical="center"/>
    </xf>
    <xf numFmtId="38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17" fillId="0" borderId="0" xfId="0" applyFont="1" applyAlignment="1"/>
    <xf numFmtId="1" fontId="0" fillId="0" borderId="0" xfId="0" applyNumberFormat="1">
      <alignment vertical="center"/>
    </xf>
    <xf numFmtId="0" fontId="14" fillId="3" borderId="19" xfId="0" applyFont="1" applyFill="1" applyBorder="1" applyAlignment="1">
      <alignment vertical="center" shrinkToFit="1"/>
    </xf>
    <xf numFmtId="0" fontId="14" fillId="3" borderId="18" xfId="0" applyFont="1" applyFill="1" applyBorder="1" applyAlignment="1">
      <alignment vertical="center" shrinkToFit="1"/>
    </xf>
    <xf numFmtId="0" fontId="12" fillId="0" borderId="18" xfId="0" applyFont="1" applyBorder="1" applyAlignment="1">
      <alignment vertical="center" shrinkToFit="1"/>
    </xf>
    <xf numFmtId="176" fontId="14" fillId="2" borderId="20" xfId="1" applyNumberFormat="1" applyFont="1" applyFill="1" applyBorder="1" applyAlignment="1">
      <alignment horizontal="right" vertical="center" shrinkToFit="1"/>
    </xf>
    <xf numFmtId="176" fontId="14" fillId="2" borderId="2" xfId="1" applyNumberFormat="1" applyFont="1" applyFill="1" applyBorder="1" applyAlignment="1">
      <alignment horizontal="right" vertical="center" shrinkToFit="1"/>
    </xf>
    <xf numFmtId="176" fontId="14" fillId="2" borderId="21" xfId="1" applyNumberFormat="1" applyFont="1" applyFill="1" applyBorder="1" applyAlignment="1">
      <alignment horizontal="right" vertical="center" shrinkToFit="1"/>
    </xf>
    <xf numFmtId="0" fontId="5" fillId="3" borderId="45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14" fillId="0" borderId="4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12" fillId="0" borderId="22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29" xfId="0" applyFont="1" applyBorder="1" applyAlignment="1">
      <alignment vertical="center" shrinkToFit="1"/>
    </xf>
    <xf numFmtId="176" fontId="11" fillId="2" borderId="23" xfId="1" applyNumberFormat="1" applyFont="1" applyFill="1" applyBorder="1" applyAlignment="1">
      <alignment horizontal="right" vertical="center" shrinkToFit="1"/>
    </xf>
    <xf numFmtId="176" fontId="11" fillId="2" borderId="24" xfId="1" applyNumberFormat="1" applyFont="1" applyFill="1" applyBorder="1" applyAlignment="1">
      <alignment horizontal="right" vertical="center" shrinkToFit="1"/>
    </xf>
    <xf numFmtId="176" fontId="11" fillId="2" borderId="25" xfId="1" applyNumberFormat="1" applyFont="1" applyFill="1" applyBorder="1" applyAlignment="1">
      <alignment horizontal="right" vertical="center" shrinkToFit="1"/>
    </xf>
    <xf numFmtId="0" fontId="2" fillId="0" borderId="40" xfId="0" applyFont="1" applyBorder="1" applyAlignment="1">
      <alignment vertical="center" shrinkToFit="1"/>
    </xf>
    <xf numFmtId="0" fontId="2" fillId="0" borderId="41" xfId="0" applyFont="1" applyBorder="1" applyAlignment="1">
      <alignment vertical="center" shrinkToFit="1"/>
    </xf>
    <xf numFmtId="176" fontId="11" fillId="3" borderId="39" xfId="1" applyNumberFormat="1" applyFont="1" applyFill="1" applyBorder="1" applyAlignment="1">
      <alignment horizontal="right" vertical="center" shrinkToFit="1"/>
    </xf>
    <xf numFmtId="176" fontId="11" fillId="3" borderId="40" xfId="1" applyNumberFormat="1" applyFont="1" applyFill="1" applyBorder="1" applyAlignment="1">
      <alignment horizontal="right" vertical="center" shrinkToFit="1"/>
    </xf>
    <xf numFmtId="176" fontId="11" fillId="3" borderId="41" xfId="1" applyNumberFormat="1" applyFont="1" applyFill="1" applyBorder="1" applyAlignment="1">
      <alignment horizontal="right" vertical="center" shrinkToFit="1"/>
    </xf>
    <xf numFmtId="176" fontId="11" fillId="2" borderId="42" xfId="1" applyNumberFormat="1" applyFont="1" applyFill="1" applyBorder="1" applyAlignment="1">
      <alignment horizontal="right" vertical="center" shrinkToFit="1"/>
    </xf>
    <xf numFmtId="176" fontId="11" fillId="2" borderId="43" xfId="1" applyNumberFormat="1" applyFont="1" applyFill="1" applyBorder="1" applyAlignment="1">
      <alignment horizontal="right" vertical="center" shrinkToFit="1"/>
    </xf>
    <xf numFmtId="176" fontId="11" fillId="2" borderId="44" xfId="1" applyNumberFormat="1" applyFont="1" applyFill="1" applyBorder="1" applyAlignment="1">
      <alignment horizontal="right" vertical="center" shrinkToFit="1"/>
    </xf>
    <xf numFmtId="0" fontId="11" fillId="3" borderId="31" xfId="0" applyFont="1" applyFill="1" applyBorder="1" applyAlignment="1">
      <alignment vertical="center" shrinkToFit="1"/>
    </xf>
    <xf numFmtId="0" fontId="11" fillId="3" borderId="4" xfId="0" applyFont="1" applyFill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176" fontId="11" fillId="2" borderId="20" xfId="1" applyNumberFormat="1" applyFont="1" applyFill="1" applyBorder="1" applyAlignment="1">
      <alignment horizontal="right" vertical="center" shrinkToFit="1"/>
    </xf>
    <xf numFmtId="176" fontId="11" fillId="2" borderId="2" xfId="1" applyNumberFormat="1" applyFont="1" applyFill="1" applyBorder="1" applyAlignment="1">
      <alignment horizontal="right" vertical="center" shrinkToFit="1"/>
    </xf>
    <xf numFmtId="176" fontId="11" fillId="2" borderId="21" xfId="1" applyNumberFormat="1" applyFont="1" applyFill="1" applyBorder="1" applyAlignment="1">
      <alignment horizontal="right" vertical="center" shrinkToFit="1"/>
    </xf>
    <xf numFmtId="176" fontId="11" fillId="2" borderId="36" xfId="1" applyNumberFormat="1" applyFont="1" applyFill="1" applyBorder="1" applyAlignment="1">
      <alignment horizontal="right" vertical="center" shrinkToFit="1"/>
    </xf>
    <xf numFmtId="176" fontId="11" fillId="2" borderId="37" xfId="1" applyNumberFormat="1" applyFont="1" applyFill="1" applyBorder="1" applyAlignment="1">
      <alignment horizontal="right" vertical="center" shrinkToFit="1"/>
    </xf>
    <xf numFmtId="176" fontId="11" fillId="2" borderId="38" xfId="1" applyNumberFormat="1" applyFont="1" applyFill="1" applyBorder="1" applyAlignment="1">
      <alignment horizontal="right" vertical="center" shrinkToFit="1"/>
    </xf>
    <xf numFmtId="0" fontId="11" fillId="3" borderId="1" xfId="0" applyFont="1" applyFill="1" applyBorder="1" applyAlignment="1">
      <alignment vertical="center" shrinkToFit="1"/>
    </xf>
    <xf numFmtId="0" fontId="11" fillId="3" borderId="2" xfId="0" applyFont="1" applyFill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14" fillId="3" borderId="1" xfId="0" applyFont="1" applyFill="1" applyBorder="1" applyAlignment="1">
      <alignment vertical="center" shrinkToFit="1"/>
    </xf>
    <xf numFmtId="0" fontId="14" fillId="3" borderId="2" xfId="0" applyFont="1" applyFill="1" applyBorder="1" applyAlignment="1">
      <alignment vertical="center" shrinkToFit="1"/>
    </xf>
    <xf numFmtId="0" fontId="12" fillId="0" borderId="2" xfId="0" applyFont="1" applyBorder="1" applyAlignment="1">
      <alignment vertical="center" shrinkToFit="1"/>
    </xf>
    <xf numFmtId="176" fontId="14" fillId="2" borderId="23" xfId="1" applyNumberFormat="1" applyFont="1" applyFill="1" applyBorder="1" applyAlignment="1">
      <alignment horizontal="right" vertical="center" shrinkToFit="1"/>
    </xf>
    <xf numFmtId="176" fontId="14" fillId="2" borderId="24" xfId="1" applyNumberFormat="1" applyFont="1" applyFill="1" applyBorder="1" applyAlignment="1">
      <alignment horizontal="right" vertical="center" shrinkToFit="1"/>
    </xf>
    <xf numFmtId="176" fontId="14" fillId="2" borderId="25" xfId="1" applyNumberFormat="1" applyFont="1" applyFill="1" applyBorder="1" applyAlignment="1">
      <alignment horizontal="right" vertical="center" shrinkToFit="1"/>
    </xf>
    <xf numFmtId="0" fontId="11" fillId="3" borderId="30" xfId="0" applyFont="1" applyFill="1" applyBorder="1" applyAlignment="1">
      <alignment vertical="center" shrinkToFit="1"/>
    </xf>
    <xf numFmtId="0" fontId="11" fillId="3" borderId="0" xfId="0" applyFont="1" applyFill="1" applyAlignment="1">
      <alignment vertical="center" shrinkToFit="1"/>
    </xf>
    <xf numFmtId="176" fontId="2" fillId="2" borderId="36" xfId="1" applyNumberFormat="1" applyFont="1" applyFill="1" applyBorder="1" applyAlignment="1">
      <alignment horizontal="right" vertical="center" shrinkToFit="1"/>
    </xf>
    <xf numFmtId="0" fontId="14" fillId="3" borderId="22" xfId="0" applyFont="1" applyFill="1" applyBorder="1" applyAlignment="1">
      <alignment vertical="center" shrinkToFit="1"/>
    </xf>
    <xf numFmtId="176" fontId="14" fillId="2" borderId="31" xfId="1" applyNumberFormat="1" applyFont="1" applyFill="1" applyBorder="1" applyAlignment="1">
      <alignment horizontal="right" vertical="center" shrinkToFit="1"/>
    </xf>
    <xf numFmtId="176" fontId="14" fillId="2" borderId="4" xfId="1" applyNumberFormat="1" applyFont="1" applyFill="1" applyBorder="1" applyAlignment="1">
      <alignment horizontal="right" vertical="center" shrinkToFit="1"/>
    </xf>
    <xf numFmtId="176" fontId="14" fillId="2" borderId="27" xfId="1" applyNumberFormat="1" applyFont="1" applyFill="1" applyBorder="1" applyAlignment="1">
      <alignment horizontal="right" vertical="center" shrinkToFit="1"/>
    </xf>
    <xf numFmtId="0" fontId="11" fillId="3" borderId="3" xfId="0" applyFont="1" applyFill="1" applyBorder="1" applyAlignment="1">
      <alignment vertical="center" shrinkToFit="1"/>
    </xf>
    <xf numFmtId="0" fontId="11" fillId="3" borderId="19" xfId="0" applyFont="1" applyFill="1" applyBorder="1" applyAlignment="1">
      <alignment vertical="center" shrinkToFit="1"/>
    </xf>
    <xf numFmtId="0" fontId="11" fillId="3" borderId="18" xfId="0" applyFont="1" applyFill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11" fillId="3" borderId="28" xfId="0" applyFont="1" applyFill="1" applyBorder="1" applyAlignment="1">
      <alignment vertical="center" shrinkToFit="1"/>
    </xf>
    <xf numFmtId="176" fontId="15" fillId="2" borderId="20" xfId="1" applyNumberFormat="1" applyFont="1" applyFill="1" applyBorder="1" applyAlignment="1">
      <alignment horizontal="right" vertical="center" shrinkToFit="1"/>
    </xf>
    <xf numFmtId="176" fontId="15" fillId="2" borderId="2" xfId="1" applyNumberFormat="1" applyFont="1" applyFill="1" applyBorder="1" applyAlignment="1">
      <alignment horizontal="right" vertical="center" shrinkToFit="1"/>
    </xf>
    <xf numFmtId="176" fontId="15" fillId="2" borderId="21" xfId="1" applyNumberFormat="1" applyFont="1" applyFill="1" applyBorder="1" applyAlignment="1">
      <alignment horizontal="right" vertical="center" shrinkToFit="1"/>
    </xf>
    <xf numFmtId="0" fontId="11" fillId="3" borderId="20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4" fillId="3" borderId="3" xfId="0" applyFont="1" applyFill="1" applyBorder="1" applyAlignment="1">
      <alignment vertical="center" shrinkToFit="1"/>
    </xf>
    <xf numFmtId="0" fontId="12" fillId="0" borderId="4" xfId="0" applyFont="1" applyBorder="1" applyAlignment="1">
      <alignment vertical="center" shrinkToFit="1"/>
    </xf>
    <xf numFmtId="0" fontId="12" fillId="0" borderId="27" xfId="0" applyFont="1" applyBorder="1" applyAlignment="1">
      <alignment vertical="center" shrinkToFit="1"/>
    </xf>
    <xf numFmtId="0" fontId="14" fillId="3" borderId="30" xfId="0" applyFont="1" applyFill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12" fillId="0" borderId="29" xfId="0" applyFont="1" applyBorder="1" applyAlignment="1">
      <alignment vertical="center" shrinkToFit="1"/>
    </xf>
    <xf numFmtId="176" fontId="11" fillId="2" borderId="26" xfId="1" applyNumberFormat="1" applyFont="1" applyFill="1" applyBorder="1" applyAlignment="1">
      <alignment horizontal="right" vertical="center" shrinkToFit="1"/>
    </xf>
    <xf numFmtId="176" fontId="11" fillId="2" borderId="18" xfId="1" applyNumberFormat="1" applyFont="1" applyFill="1" applyBorder="1" applyAlignment="1">
      <alignment horizontal="right" vertical="center" shrinkToFit="1"/>
    </xf>
    <xf numFmtId="176" fontId="11" fillId="2" borderId="22" xfId="1" applyNumberFormat="1" applyFont="1" applyFill="1" applyBorder="1" applyAlignment="1">
      <alignment horizontal="right" vertical="center" shrinkToFit="1"/>
    </xf>
    <xf numFmtId="0" fontId="11" fillId="3" borderId="1" xfId="0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0" fontId="13" fillId="4" borderId="7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shrinkToFit="1"/>
    </xf>
    <xf numFmtId="0" fontId="13" fillId="4" borderId="8" xfId="0" applyFont="1" applyFill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11" fillId="3" borderId="11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176" fontId="14" fillId="3" borderId="13" xfId="1" applyNumberFormat="1" applyFont="1" applyFill="1" applyBorder="1" applyAlignment="1">
      <alignment horizontal="right" vertical="center" shrinkToFit="1"/>
    </xf>
    <xf numFmtId="176" fontId="14" fillId="3" borderId="14" xfId="1" applyNumberFormat="1" applyFont="1" applyFill="1" applyBorder="1" applyAlignment="1">
      <alignment horizontal="right" vertical="center" shrinkToFit="1"/>
    </xf>
    <xf numFmtId="176" fontId="14" fillId="3" borderId="15" xfId="1" applyNumberFormat="1" applyFont="1" applyFill="1" applyBorder="1" applyAlignment="1">
      <alignment horizontal="right" vertical="center" shrinkToFit="1"/>
    </xf>
    <xf numFmtId="176" fontId="14" fillId="3" borderId="11" xfId="1" applyNumberFormat="1" applyFont="1" applyFill="1" applyBorder="1" applyAlignment="1">
      <alignment horizontal="right" vertical="center" shrinkToFit="1"/>
    </xf>
    <xf numFmtId="176" fontId="14" fillId="3" borderId="12" xfId="1" applyNumberFormat="1" applyFont="1" applyFill="1" applyBorder="1" applyAlignment="1">
      <alignment horizontal="right" vertical="center" shrinkToFit="1"/>
    </xf>
    <xf numFmtId="176" fontId="14" fillId="3" borderId="16" xfId="1" applyNumberFormat="1" applyFont="1" applyFill="1" applyBorder="1" applyAlignment="1">
      <alignment horizontal="right" vertical="center" shrinkToFit="1"/>
    </xf>
    <xf numFmtId="49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6" fillId="3" borderId="3" xfId="0" applyFont="1" applyFill="1" applyBorder="1" applyAlignment="1">
      <alignment horizontal="center" vertical="center" shrinkToFit="1"/>
    </xf>
    <xf numFmtId="0" fontId="7" fillId="3" borderId="4" xfId="0" applyFont="1" applyFill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9" fillId="3" borderId="0" xfId="0" applyFont="1" applyFill="1" applyAlignment="1">
      <alignment horizontal="center" vertical="center" shrinkToFit="1"/>
    </xf>
    <xf numFmtId="0" fontId="10" fillId="0" borderId="0" xfId="0" applyFont="1" applyAlignment="1">
      <alignment horizontal="right" vertical="center" shrinkToFit="1"/>
    </xf>
    <xf numFmtId="0" fontId="9" fillId="3" borderId="0" xfId="0" applyFont="1" applyFill="1" applyAlignment="1">
      <alignment horizontal="left" vertical="center" shrinkToFit="1"/>
    </xf>
    <xf numFmtId="0" fontId="10" fillId="0" borderId="0" xfId="0" applyFont="1" applyAlignment="1">
      <alignment horizontal="center" vertical="center" shrinkToFit="1"/>
    </xf>
    <xf numFmtId="176" fontId="14" fillId="2" borderId="32" xfId="1" applyNumberFormat="1" applyFont="1" applyFill="1" applyBorder="1" applyAlignment="1">
      <alignment horizontal="right" vertical="center" shrinkToFit="1"/>
    </xf>
    <xf numFmtId="176" fontId="14" fillId="2" borderId="33" xfId="1" applyNumberFormat="1" applyFont="1" applyFill="1" applyBorder="1" applyAlignment="1">
      <alignment horizontal="right" vertical="center" shrinkToFit="1"/>
    </xf>
    <xf numFmtId="176" fontId="14" fillId="2" borderId="34" xfId="1" applyNumberFormat="1" applyFont="1" applyFill="1" applyBorder="1" applyAlignment="1">
      <alignment horizontal="right" vertical="center" shrinkToFit="1"/>
    </xf>
    <xf numFmtId="176" fontId="14" fillId="2" borderId="26" xfId="1" applyNumberFormat="1" applyFont="1" applyFill="1" applyBorder="1" applyAlignment="1">
      <alignment horizontal="right" vertical="center" shrinkToFit="1"/>
    </xf>
    <xf numFmtId="176" fontId="14" fillId="2" borderId="18" xfId="1" applyNumberFormat="1" applyFont="1" applyFill="1" applyBorder="1" applyAlignment="1">
      <alignment horizontal="right" vertical="center" shrinkToFit="1"/>
    </xf>
    <xf numFmtId="176" fontId="14" fillId="2" borderId="22" xfId="1" applyNumberFormat="1" applyFont="1" applyFill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wacca-pc\Downloads\2022&#35336;&#31639;&#26360;&#39006;.xls" TargetMode="External"/><Relationship Id="rId1" Type="http://schemas.openxmlformats.org/officeDocument/2006/relationships/externalLinkPath" Target="/Users/wacca-pc/Downloads/2022&#35336;&#31639;&#26360;&#3900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基礎データ"/>
      <sheetName val="13活動計算書"/>
      <sheetName val="14貸借対照表"/>
      <sheetName val="15注記"/>
      <sheetName val="16財産目録"/>
    </sheetNames>
    <sheetDataSet>
      <sheetData sheetId="0">
        <row r="5">
          <cell r="D5" t="str">
            <v>特定非営利活動法人わっか</v>
          </cell>
        </row>
        <row r="7">
          <cell r="F7" t="str">
            <v>年</v>
          </cell>
          <cell r="G7">
            <v>4</v>
          </cell>
          <cell r="H7" t="str">
            <v>月</v>
          </cell>
          <cell r="I7">
            <v>1</v>
          </cell>
          <cell r="J7" t="str">
            <v>日</v>
          </cell>
          <cell r="K7" t="str">
            <v>～</v>
          </cell>
          <cell r="N7" t="str">
            <v>年</v>
          </cell>
          <cell r="O7">
            <v>3</v>
          </cell>
          <cell r="P7" t="str">
            <v>月</v>
          </cell>
          <cell r="Q7">
            <v>31</v>
          </cell>
          <cell r="R7" t="str">
            <v>日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4457C-AE90-41EE-865A-4DB0516DB2C5}">
  <dimension ref="A1:Y86"/>
  <sheetViews>
    <sheetView tabSelected="1" view="pageBreakPreview" zoomScaleNormal="100" zoomScaleSheetLayoutView="100" workbookViewId="0">
      <selection activeCell="L92" sqref="L92"/>
    </sheetView>
  </sheetViews>
  <sheetFormatPr defaultColWidth="8.25" defaultRowHeight="13" x14ac:dyDescent="0.55000000000000004"/>
  <cols>
    <col min="1" max="3" width="2.4140625" style="4" customWidth="1"/>
    <col min="4" max="25" width="3.33203125" style="4" customWidth="1"/>
    <col min="26" max="247" width="8.25" style="4"/>
    <col min="248" max="248" width="3.33203125" style="4" customWidth="1"/>
    <col min="249" max="251" width="2.4140625" style="4" customWidth="1"/>
    <col min="252" max="273" width="3.33203125" style="4" customWidth="1"/>
    <col min="274" max="503" width="8.25" style="4"/>
    <col min="504" max="504" width="3.33203125" style="4" customWidth="1"/>
    <col min="505" max="507" width="2.4140625" style="4" customWidth="1"/>
    <col min="508" max="529" width="3.33203125" style="4" customWidth="1"/>
    <col min="530" max="759" width="8.25" style="4"/>
    <col min="760" max="760" width="3.33203125" style="4" customWidth="1"/>
    <col min="761" max="763" width="2.4140625" style="4" customWidth="1"/>
    <col min="764" max="785" width="3.33203125" style="4" customWidth="1"/>
    <col min="786" max="1015" width="8.25" style="4"/>
    <col min="1016" max="1016" width="3.33203125" style="4" customWidth="1"/>
    <col min="1017" max="1019" width="2.4140625" style="4" customWidth="1"/>
    <col min="1020" max="1041" width="3.33203125" style="4" customWidth="1"/>
    <col min="1042" max="1271" width="8.25" style="4"/>
    <col min="1272" max="1272" width="3.33203125" style="4" customWidth="1"/>
    <col min="1273" max="1275" width="2.4140625" style="4" customWidth="1"/>
    <col min="1276" max="1297" width="3.33203125" style="4" customWidth="1"/>
    <col min="1298" max="1527" width="8.25" style="4"/>
    <col min="1528" max="1528" width="3.33203125" style="4" customWidth="1"/>
    <col min="1529" max="1531" width="2.4140625" style="4" customWidth="1"/>
    <col min="1532" max="1553" width="3.33203125" style="4" customWidth="1"/>
    <col min="1554" max="1783" width="8.25" style="4"/>
    <col min="1784" max="1784" width="3.33203125" style="4" customWidth="1"/>
    <col min="1785" max="1787" width="2.4140625" style="4" customWidth="1"/>
    <col min="1788" max="1809" width="3.33203125" style="4" customWidth="1"/>
    <col min="1810" max="2039" width="8.25" style="4"/>
    <col min="2040" max="2040" width="3.33203125" style="4" customWidth="1"/>
    <col min="2041" max="2043" width="2.4140625" style="4" customWidth="1"/>
    <col min="2044" max="2065" width="3.33203125" style="4" customWidth="1"/>
    <col min="2066" max="2295" width="8.25" style="4"/>
    <col min="2296" max="2296" width="3.33203125" style="4" customWidth="1"/>
    <col min="2297" max="2299" width="2.4140625" style="4" customWidth="1"/>
    <col min="2300" max="2321" width="3.33203125" style="4" customWidth="1"/>
    <col min="2322" max="2551" width="8.25" style="4"/>
    <col min="2552" max="2552" width="3.33203125" style="4" customWidth="1"/>
    <col min="2553" max="2555" width="2.4140625" style="4" customWidth="1"/>
    <col min="2556" max="2577" width="3.33203125" style="4" customWidth="1"/>
    <col min="2578" max="2807" width="8.25" style="4"/>
    <col min="2808" max="2808" width="3.33203125" style="4" customWidth="1"/>
    <col min="2809" max="2811" width="2.4140625" style="4" customWidth="1"/>
    <col min="2812" max="2833" width="3.33203125" style="4" customWidth="1"/>
    <col min="2834" max="3063" width="8.25" style="4"/>
    <col min="3064" max="3064" width="3.33203125" style="4" customWidth="1"/>
    <col min="3065" max="3067" width="2.4140625" style="4" customWidth="1"/>
    <col min="3068" max="3089" width="3.33203125" style="4" customWidth="1"/>
    <col min="3090" max="3319" width="8.25" style="4"/>
    <col min="3320" max="3320" width="3.33203125" style="4" customWidth="1"/>
    <col min="3321" max="3323" width="2.4140625" style="4" customWidth="1"/>
    <col min="3324" max="3345" width="3.33203125" style="4" customWidth="1"/>
    <col min="3346" max="3575" width="8.25" style="4"/>
    <col min="3576" max="3576" width="3.33203125" style="4" customWidth="1"/>
    <col min="3577" max="3579" width="2.4140625" style="4" customWidth="1"/>
    <col min="3580" max="3601" width="3.33203125" style="4" customWidth="1"/>
    <col min="3602" max="3831" width="8.25" style="4"/>
    <col min="3832" max="3832" width="3.33203125" style="4" customWidth="1"/>
    <col min="3833" max="3835" width="2.4140625" style="4" customWidth="1"/>
    <col min="3836" max="3857" width="3.33203125" style="4" customWidth="1"/>
    <col min="3858" max="4087" width="8.25" style="4"/>
    <col min="4088" max="4088" width="3.33203125" style="4" customWidth="1"/>
    <col min="4089" max="4091" width="2.4140625" style="4" customWidth="1"/>
    <col min="4092" max="4113" width="3.33203125" style="4" customWidth="1"/>
    <col min="4114" max="4343" width="8.25" style="4"/>
    <col min="4344" max="4344" width="3.33203125" style="4" customWidth="1"/>
    <col min="4345" max="4347" width="2.4140625" style="4" customWidth="1"/>
    <col min="4348" max="4369" width="3.33203125" style="4" customWidth="1"/>
    <col min="4370" max="4599" width="8.25" style="4"/>
    <col min="4600" max="4600" width="3.33203125" style="4" customWidth="1"/>
    <col min="4601" max="4603" width="2.4140625" style="4" customWidth="1"/>
    <col min="4604" max="4625" width="3.33203125" style="4" customWidth="1"/>
    <col min="4626" max="4855" width="8.25" style="4"/>
    <col min="4856" max="4856" width="3.33203125" style="4" customWidth="1"/>
    <col min="4857" max="4859" width="2.4140625" style="4" customWidth="1"/>
    <col min="4860" max="4881" width="3.33203125" style="4" customWidth="1"/>
    <col min="4882" max="5111" width="8.25" style="4"/>
    <col min="5112" max="5112" width="3.33203125" style="4" customWidth="1"/>
    <col min="5113" max="5115" width="2.4140625" style="4" customWidth="1"/>
    <col min="5116" max="5137" width="3.33203125" style="4" customWidth="1"/>
    <col min="5138" max="5367" width="8.25" style="4"/>
    <col min="5368" max="5368" width="3.33203125" style="4" customWidth="1"/>
    <col min="5369" max="5371" width="2.4140625" style="4" customWidth="1"/>
    <col min="5372" max="5393" width="3.33203125" style="4" customWidth="1"/>
    <col min="5394" max="5623" width="8.25" style="4"/>
    <col min="5624" max="5624" width="3.33203125" style="4" customWidth="1"/>
    <col min="5625" max="5627" width="2.4140625" style="4" customWidth="1"/>
    <col min="5628" max="5649" width="3.33203125" style="4" customWidth="1"/>
    <col min="5650" max="5879" width="8.25" style="4"/>
    <col min="5880" max="5880" width="3.33203125" style="4" customWidth="1"/>
    <col min="5881" max="5883" width="2.4140625" style="4" customWidth="1"/>
    <col min="5884" max="5905" width="3.33203125" style="4" customWidth="1"/>
    <col min="5906" max="6135" width="8.25" style="4"/>
    <col min="6136" max="6136" width="3.33203125" style="4" customWidth="1"/>
    <col min="6137" max="6139" width="2.4140625" style="4" customWidth="1"/>
    <col min="6140" max="6161" width="3.33203125" style="4" customWidth="1"/>
    <col min="6162" max="6391" width="8.25" style="4"/>
    <col min="6392" max="6392" width="3.33203125" style="4" customWidth="1"/>
    <col min="6393" max="6395" width="2.4140625" style="4" customWidth="1"/>
    <col min="6396" max="6417" width="3.33203125" style="4" customWidth="1"/>
    <col min="6418" max="6647" width="8.25" style="4"/>
    <col min="6648" max="6648" width="3.33203125" style="4" customWidth="1"/>
    <col min="6649" max="6651" width="2.4140625" style="4" customWidth="1"/>
    <col min="6652" max="6673" width="3.33203125" style="4" customWidth="1"/>
    <col min="6674" max="6903" width="8.25" style="4"/>
    <col min="6904" max="6904" width="3.33203125" style="4" customWidth="1"/>
    <col min="6905" max="6907" width="2.4140625" style="4" customWidth="1"/>
    <col min="6908" max="6929" width="3.33203125" style="4" customWidth="1"/>
    <col min="6930" max="7159" width="8.25" style="4"/>
    <col min="7160" max="7160" width="3.33203125" style="4" customWidth="1"/>
    <col min="7161" max="7163" width="2.4140625" style="4" customWidth="1"/>
    <col min="7164" max="7185" width="3.33203125" style="4" customWidth="1"/>
    <col min="7186" max="7415" width="8.25" style="4"/>
    <col min="7416" max="7416" width="3.33203125" style="4" customWidth="1"/>
    <col min="7417" max="7419" width="2.4140625" style="4" customWidth="1"/>
    <col min="7420" max="7441" width="3.33203125" style="4" customWidth="1"/>
    <col min="7442" max="7671" width="8.25" style="4"/>
    <col min="7672" max="7672" width="3.33203125" style="4" customWidth="1"/>
    <col min="7673" max="7675" width="2.4140625" style="4" customWidth="1"/>
    <col min="7676" max="7697" width="3.33203125" style="4" customWidth="1"/>
    <col min="7698" max="7927" width="8.25" style="4"/>
    <col min="7928" max="7928" width="3.33203125" style="4" customWidth="1"/>
    <col min="7929" max="7931" width="2.4140625" style="4" customWidth="1"/>
    <col min="7932" max="7953" width="3.33203125" style="4" customWidth="1"/>
    <col min="7954" max="8183" width="8.25" style="4"/>
    <col min="8184" max="8184" width="3.33203125" style="4" customWidth="1"/>
    <col min="8185" max="8187" width="2.4140625" style="4" customWidth="1"/>
    <col min="8188" max="8209" width="3.33203125" style="4" customWidth="1"/>
    <col min="8210" max="8439" width="8.25" style="4"/>
    <col min="8440" max="8440" width="3.33203125" style="4" customWidth="1"/>
    <col min="8441" max="8443" width="2.4140625" style="4" customWidth="1"/>
    <col min="8444" max="8465" width="3.33203125" style="4" customWidth="1"/>
    <col min="8466" max="8695" width="8.25" style="4"/>
    <col min="8696" max="8696" width="3.33203125" style="4" customWidth="1"/>
    <col min="8697" max="8699" width="2.4140625" style="4" customWidth="1"/>
    <col min="8700" max="8721" width="3.33203125" style="4" customWidth="1"/>
    <col min="8722" max="8951" width="8.25" style="4"/>
    <col min="8952" max="8952" width="3.33203125" style="4" customWidth="1"/>
    <col min="8953" max="8955" width="2.4140625" style="4" customWidth="1"/>
    <col min="8956" max="8977" width="3.33203125" style="4" customWidth="1"/>
    <col min="8978" max="9207" width="8.25" style="4"/>
    <col min="9208" max="9208" width="3.33203125" style="4" customWidth="1"/>
    <col min="9209" max="9211" width="2.4140625" style="4" customWidth="1"/>
    <col min="9212" max="9233" width="3.33203125" style="4" customWidth="1"/>
    <col min="9234" max="9463" width="8.25" style="4"/>
    <col min="9464" max="9464" width="3.33203125" style="4" customWidth="1"/>
    <col min="9465" max="9467" width="2.4140625" style="4" customWidth="1"/>
    <col min="9468" max="9489" width="3.33203125" style="4" customWidth="1"/>
    <col min="9490" max="9719" width="8.25" style="4"/>
    <col min="9720" max="9720" width="3.33203125" style="4" customWidth="1"/>
    <col min="9721" max="9723" width="2.4140625" style="4" customWidth="1"/>
    <col min="9724" max="9745" width="3.33203125" style="4" customWidth="1"/>
    <col min="9746" max="9975" width="8.25" style="4"/>
    <col min="9976" max="9976" width="3.33203125" style="4" customWidth="1"/>
    <col min="9977" max="9979" width="2.4140625" style="4" customWidth="1"/>
    <col min="9980" max="10001" width="3.33203125" style="4" customWidth="1"/>
    <col min="10002" max="10231" width="8.25" style="4"/>
    <col min="10232" max="10232" width="3.33203125" style="4" customWidth="1"/>
    <col min="10233" max="10235" width="2.4140625" style="4" customWidth="1"/>
    <col min="10236" max="10257" width="3.33203125" style="4" customWidth="1"/>
    <col min="10258" max="10487" width="8.25" style="4"/>
    <col min="10488" max="10488" width="3.33203125" style="4" customWidth="1"/>
    <col min="10489" max="10491" width="2.4140625" style="4" customWidth="1"/>
    <col min="10492" max="10513" width="3.33203125" style="4" customWidth="1"/>
    <col min="10514" max="10743" width="8.25" style="4"/>
    <col min="10744" max="10744" width="3.33203125" style="4" customWidth="1"/>
    <col min="10745" max="10747" width="2.4140625" style="4" customWidth="1"/>
    <col min="10748" max="10769" width="3.33203125" style="4" customWidth="1"/>
    <col min="10770" max="10999" width="8.25" style="4"/>
    <col min="11000" max="11000" width="3.33203125" style="4" customWidth="1"/>
    <col min="11001" max="11003" width="2.4140625" style="4" customWidth="1"/>
    <col min="11004" max="11025" width="3.33203125" style="4" customWidth="1"/>
    <col min="11026" max="11255" width="8.25" style="4"/>
    <col min="11256" max="11256" width="3.33203125" style="4" customWidth="1"/>
    <col min="11257" max="11259" width="2.4140625" style="4" customWidth="1"/>
    <col min="11260" max="11281" width="3.33203125" style="4" customWidth="1"/>
    <col min="11282" max="11511" width="8.25" style="4"/>
    <col min="11512" max="11512" width="3.33203125" style="4" customWidth="1"/>
    <col min="11513" max="11515" width="2.4140625" style="4" customWidth="1"/>
    <col min="11516" max="11537" width="3.33203125" style="4" customWidth="1"/>
    <col min="11538" max="11767" width="8.25" style="4"/>
    <col min="11768" max="11768" width="3.33203125" style="4" customWidth="1"/>
    <col min="11769" max="11771" width="2.4140625" style="4" customWidth="1"/>
    <col min="11772" max="11793" width="3.33203125" style="4" customWidth="1"/>
    <col min="11794" max="12023" width="8.25" style="4"/>
    <col min="12024" max="12024" width="3.33203125" style="4" customWidth="1"/>
    <col min="12025" max="12027" width="2.4140625" style="4" customWidth="1"/>
    <col min="12028" max="12049" width="3.33203125" style="4" customWidth="1"/>
    <col min="12050" max="12279" width="8.25" style="4"/>
    <col min="12280" max="12280" width="3.33203125" style="4" customWidth="1"/>
    <col min="12281" max="12283" width="2.4140625" style="4" customWidth="1"/>
    <col min="12284" max="12305" width="3.33203125" style="4" customWidth="1"/>
    <col min="12306" max="12535" width="8.25" style="4"/>
    <col min="12536" max="12536" width="3.33203125" style="4" customWidth="1"/>
    <col min="12537" max="12539" width="2.4140625" style="4" customWidth="1"/>
    <col min="12540" max="12561" width="3.33203125" style="4" customWidth="1"/>
    <col min="12562" max="12791" width="8.25" style="4"/>
    <col min="12792" max="12792" width="3.33203125" style="4" customWidth="1"/>
    <col min="12793" max="12795" width="2.4140625" style="4" customWidth="1"/>
    <col min="12796" max="12817" width="3.33203125" style="4" customWidth="1"/>
    <col min="12818" max="13047" width="8.25" style="4"/>
    <col min="13048" max="13048" width="3.33203125" style="4" customWidth="1"/>
    <col min="13049" max="13051" width="2.4140625" style="4" customWidth="1"/>
    <col min="13052" max="13073" width="3.33203125" style="4" customWidth="1"/>
    <col min="13074" max="13303" width="8.25" style="4"/>
    <col min="13304" max="13304" width="3.33203125" style="4" customWidth="1"/>
    <col min="13305" max="13307" width="2.4140625" style="4" customWidth="1"/>
    <col min="13308" max="13329" width="3.33203125" style="4" customWidth="1"/>
    <col min="13330" max="13559" width="8.25" style="4"/>
    <col min="13560" max="13560" width="3.33203125" style="4" customWidth="1"/>
    <col min="13561" max="13563" width="2.4140625" style="4" customWidth="1"/>
    <col min="13564" max="13585" width="3.33203125" style="4" customWidth="1"/>
    <col min="13586" max="13815" width="8.25" style="4"/>
    <col min="13816" max="13816" width="3.33203125" style="4" customWidth="1"/>
    <col min="13817" max="13819" width="2.4140625" style="4" customWidth="1"/>
    <col min="13820" max="13841" width="3.33203125" style="4" customWidth="1"/>
    <col min="13842" max="14071" width="8.25" style="4"/>
    <col min="14072" max="14072" width="3.33203125" style="4" customWidth="1"/>
    <col min="14073" max="14075" width="2.4140625" style="4" customWidth="1"/>
    <col min="14076" max="14097" width="3.33203125" style="4" customWidth="1"/>
    <col min="14098" max="14327" width="8.25" style="4"/>
    <col min="14328" max="14328" width="3.33203125" style="4" customWidth="1"/>
    <col min="14329" max="14331" width="2.4140625" style="4" customWidth="1"/>
    <col min="14332" max="14353" width="3.33203125" style="4" customWidth="1"/>
    <col min="14354" max="14583" width="8.25" style="4"/>
    <col min="14584" max="14584" width="3.33203125" style="4" customWidth="1"/>
    <col min="14585" max="14587" width="2.4140625" style="4" customWidth="1"/>
    <col min="14588" max="14609" width="3.33203125" style="4" customWidth="1"/>
    <col min="14610" max="14839" width="8.25" style="4"/>
    <col min="14840" max="14840" width="3.33203125" style="4" customWidth="1"/>
    <col min="14841" max="14843" width="2.4140625" style="4" customWidth="1"/>
    <col min="14844" max="14865" width="3.33203125" style="4" customWidth="1"/>
    <col min="14866" max="15095" width="8.25" style="4"/>
    <col min="15096" max="15096" width="3.33203125" style="4" customWidth="1"/>
    <col min="15097" max="15099" width="2.4140625" style="4" customWidth="1"/>
    <col min="15100" max="15121" width="3.33203125" style="4" customWidth="1"/>
    <col min="15122" max="15351" width="8.25" style="4"/>
    <col min="15352" max="15352" width="3.33203125" style="4" customWidth="1"/>
    <col min="15353" max="15355" width="2.4140625" style="4" customWidth="1"/>
    <col min="15356" max="15377" width="3.33203125" style="4" customWidth="1"/>
    <col min="15378" max="15607" width="8.25" style="4"/>
    <col min="15608" max="15608" width="3.33203125" style="4" customWidth="1"/>
    <col min="15609" max="15611" width="2.4140625" style="4" customWidth="1"/>
    <col min="15612" max="15633" width="3.33203125" style="4" customWidth="1"/>
    <col min="15634" max="15863" width="8.25" style="4"/>
    <col min="15864" max="15864" width="3.33203125" style="4" customWidth="1"/>
    <col min="15865" max="15867" width="2.4140625" style="4" customWidth="1"/>
    <col min="15868" max="15889" width="3.33203125" style="4" customWidth="1"/>
    <col min="15890" max="16119" width="8.25" style="4"/>
    <col min="16120" max="16120" width="3.33203125" style="4" customWidth="1"/>
    <col min="16121" max="16123" width="2.4140625" style="4" customWidth="1"/>
    <col min="16124" max="16145" width="3.33203125" style="4" customWidth="1"/>
    <col min="16146" max="16384" width="8.25" style="4"/>
  </cols>
  <sheetData>
    <row r="1" spans="1:25" ht="18" customHeight="1" x14ac:dyDescent="0.55000000000000004">
      <c r="A1" s="1" t="s">
        <v>0</v>
      </c>
      <c r="B1" s="2"/>
      <c r="C1" s="2"/>
      <c r="D1" s="136" t="str">
        <f>+[1]基礎データ!D5</f>
        <v>特定非営利活動法人わっか</v>
      </c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3"/>
      <c r="Y1" s="3"/>
    </row>
    <row r="2" spans="1:25" s="6" customFormat="1" ht="21" customHeight="1" x14ac:dyDescent="0.55000000000000004">
      <c r="A2" s="138" t="s">
        <v>117</v>
      </c>
      <c r="B2" s="139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5"/>
    </row>
    <row r="3" spans="1:25" s="6" customFormat="1" ht="18" customHeight="1" x14ac:dyDescent="0.55000000000000004">
      <c r="A3" s="141"/>
      <c r="B3" s="141"/>
      <c r="C3" s="141"/>
      <c r="D3" s="141"/>
      <c r="E3" s="142">
        <v>2023</v>
      </c>
      <c r="F3" s="142"/>
      <c r="G3" s="8" t="str">
        <f>+[1]基礎データ!F7</f>
        <v>年</v>
      </c>
      <c r="H3" s="9">
        <f>+[1]基礎データ!G7</f>
        <v>4</v>
      </c>
      <c r="I3" s="8" t="str">
        <f>+[1]基礎データ!H7</f>
        <v>月</v>
      </c>
      <c r="J3" s="9">
        <f>+[1]基礎データ!I7</f>
        <v>1</v>
      </c>
      <c r="K3" s="8" t="str">
        <f>+[1]基礎データ!J7</f>
        <v>日</v>
      </c>
      <c r="L3" s="7" t="str">
        <f>+[1]基礎データ!K7</f>
        <v>～</v>
      </c>
      <c r="M3" s="142">
        <v>2024</v>
      </c>
      <c r="N3" s="142"/>
      <c r="O3" s="8" t="str">
        <f>+[1]基礎データ!N7</f>
        <v>年</v>
      </c>
      <c r="P3" s="9">
        <f>+[1]基礎データ!O7</f>
        <v>3</v>
      </c>
      <c r="Q3" s="8" t="str">
        <f>+[1]基礎データ!P7</f>
        <v>月</v>
      </c>
      <c r="R3" s="9">
        <f>+[1]基礎データ!Q7</f>
        <v>31</v>
      </c>
      <c r="S3" s="8" t="str">
        <f>+[1]基礎データ!R7</f>
        <v>日</v>
      </c>
      <c r="T3" s="143" t="s">
        <v>1</v>
      </c>
      <c r="U3" s="143"/>
      <c r="V3" s="144"/>
      <c r="W3" s="144"/>
      <c r="X3" s="10"/>
    </row>
    <row r="4" spans="1:25" s="12" customFormat="1" ht="15" customHeight="1" x14ac:dyDescent="0.55000000000000004">
      <c r="A4" s="117" t="s">
        <v>2</v>
      </c>
      <c r="B4" s="118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"/>
    </row>
    <row r="5" spans="1:25" s="6" customFormat="1" ht="15.75" customHeight="1" x14ac:dyDescent="0.55000000000000004">
      <c r="A5" s="120" t="s">
        <v>3</v>
      </c>
      <c r="B5" s="121"/>
      <c r="C5" s="121"/>
      <c r="D5" s="121"/>
      <c r="E5" s="121"/>
      <c r="F5" s="121"/>
      <c r="G5" s="122"/>
      <c r="H5" s="122"/>
      <c r="I5" s="122"/>
      <c r="J5" s="122"/>
      <c r="K5" s="122"/>
      <c r="L5" s="123" t="s">
        <v>4</v>
      </c>
      <c r="M5" s="124"/>
      <c r="N5" s="124"/>
      <c r="O5" s="125"/>
      <c r="P5" s="125"/>
      <c r="Q5" s="125"/>
      <c r="R5" s="125"/>
      <c r="S5" s="125"/>
      <c r="T5" s="125"/>
      <c r="U5" s="125"/>
      <c r="V5" s="125"/>
      <c r="W5" s="126"/>
      <c r="X5" s="13"/>
    </row>
    <row r="6" spans="1:25" s="12" customFormat="1" ht="13.5" customHeight="1" x14ac:dyDescent="0.55000000000000004">
      <c r="A6" s="127" t="s">
        <v>5</v>
      </c>
      <c r="B6" s="128"/>
      <c r="C6" s="128"/>
      <c r="D6" s="128"/>
      <c r="E6" s="128"/>
      <c r="F6" s="128"/>
      <c r="G6" s="129"/>
      <c r="H6" s="129"/>
      <c r="I6" s="129"/>
      <c r="J6" s="129"/>
      <c r="K6" s="129"/>
      <c r="L6" s="130"/>
      <c r="M6" s="131"/>
      <c r="N6" s="131"/>
      <c r="O6" s="132"/>
      <c r="P6" s="133"/>
      <c r="Q6" s="134"/>
      <c r="R6" s="134"/>
      <c r="S6" s="135"/>
      <c r="T6" s="133"/>
      <c r="U6" s="134"/>
      <c r="V6" s="134"/>
      <c r="W6" s="135"/>
      <c r="X6" s="14"/>
    </row>
    <row r="7" spans="1:25" s="12" customFormat="1" ht="13.5" customHeight="1" x14ac:dyDescent="0.55000000000000004">
      <c r="A7" s="15"/>
      <c r="B7" s="16" t="s">
        <v>6</v>
      </c>
      <c r="C7" s="96" t="s">
        <v>7</v>
      </c>
      <c r="D7" s="97"/>
      <c r="E7" s="97"/>
      <c r="F7" s="97"/>
      <c r="G7" s="98"/>
      <c r="H7" s="98"/>
      <c r="I7" s="98"/>
      <c r="J7" s="98"/>
      <c r="K7" s="98"/>
      <c r="L7" s="48"/>
      <c r="M7" s="49"/>
      <c r="N7" s="49"/>
      <c r="O7" s="50"/>
      <c r="P7" s="48"/>
      <c r="Q7" s="49"/>
      <c r="R7" s="49"/>
      <c r="S7" s="50"/>
      <c r="T7" s="48"/>
      <c r="U7" s="49"/>
      <c r="V7" s="49"/>
      <c r="W7" s="50"/>
      <c r="X7" s="14"/>
    </row>
    <row r="8" spans="1:25" s="12" customFormat="1" ht="13.5" customHeight="1" x14ac:dyDescent="0.55000000000000004">
      <c r="A8" s="21"/>
      <c r="B8" s="22"/>
      <c r="C8" s="45" t="s">
        <v>109</v>
      </c>
      <c r="D8" s="47"/>
      <c r="E8" s="47"/>
      <c r="F8" s="47"/>
      <c r="G8" s="47"/>
      <c r="H8" s="47"/>
      <c r="I8" s="47"/>
      <c r="J8" s="47"/>
      <c r="K8" s="56"/>
      <c r="L8" s="48">
        <f>'活動予算書（居場所づくり事業）'!L8:O8+'活動予算書 (児童クラブ事業)'!L8:O8</f>
        <v>16000</v>
      </c>
      <c r="M8" s="49"/>
      <c r="N8" s="49"/>
      <c r="O8" s="50"/>
      <c r="P8" s="48"/>
      <c r="Q8" s="49"/>
      <c r="R8" s="49"/>
      <c r="S8" s="50"/>
      <c r="T8" s="48"/>
      <c r="U8" s="49"/>
      <c r="V8" s="49"/>
      <c r="W8" s="50"/>
      <c r="X8" s="14"/>
    </row>
    <row r="9" spans="1:25" s="12" customFormat="1" ht="13.5" customHeight="1" x14ac:dyDescent="0.55000000000000004">
      <c r="A9" s="21"/>
      <c r="B9" s="22"/>
      <c r="C9" s="45" t="s">
        <v>110</v>
      </c>
      <c r="D9" s="47"/>
      <c r="E9" s="47"/>
      <c r="F9" s="47"/>
      <c r="G9" s="47"/>
      <c r="H9" s="47"/>
      <c r="I9" s="47"/>
      <c r="J9" s="47"/>
      <c r="K9" s="56"/>
      <c r="L9" s="48">
        <f>'活動予算書（居場所づくり事業）'!L9:O9+'活動予算書 (児童クラブ事業)'!L9:O9</f>
        <v>20000</v>
      </c>
      <c r="M9" s="49"/>
      <c r="N9" s="49"/>
      <c r="O9" s="50"/>
      <c r="P9" s="18"/>
      <c r="Q9" s="19"/>
      <c r="R9" s="19"/>
      <c r="S9" s="20"/>
      <c r="T9" s="18"/>
      <c r="U9" s="19"/>
      <c r="V9" s="19"/>
      <c r="W9" s="20"/>
      <c r="X9" s="14"/>
    </row>
    <row r="10" spans="1:25" s="12" customFormat="1" ht="12.75" customHeight="1" x14ac:dyDescent="0.55000000000000004">
      <c r="A10" s="21"/>
      <c r="B10" s="22"/>
      <c r="C10" s="45" t="s">
        <v>10</v>
      </c>
      <c r="D10" s="47"/>
      <c r="E10" s="47"/>
      <c r="F10" s="47"/>
      <c r="G10" s="47"/>
      <c r="H10" s="47"/>
      <c r="I10" s="47"/>
      <c r="J10" s="47"/>
      <c r="K10" s="56"/>
      <c r="L10" s="85">
        <f>'活動予算書（居場所づくり事業）'!L10:O10+'活動予算書 (児童クラブ事業)'!L10:O10</f>
        <v>600000</v>
      </c>
      <c r="M10" s="86"/>
      <c r="N10" s="86"/>
      <c r="O10" s="87"/>
      <c r="P10" s="73">
        <f>SUM(L8:O10)</f>
        <v>636000</v>
      </c>
      <c r="Q10" s="74"/>
      <c r="R10" s="74"/>
      <c r="S10" s="75"/>
      <c r="T10" s="48"/>
      <c r="U10" s="49"/>
      <c r="V10" s="49"/>
      <c r="W10" s="50"/>
      <c r="X10" s="14"/>
    </row>
    <row r="11" spans="1:25" s="12" customFormat="1" ht="13.5" customHeight="1" x14ac:dyDescent="0.55000000000000004">
      <c r="A11" s="15"/>
      <c r="B11" s="16" t="s">
        <v>11</v>
      </c>
      <c r="C11" s="96" t="s">
        <v>12</v>
      </c>
      <c r="D11" s="97"/>
      <c r="E11" s="97"/>
      <c r="F11" s="97"/>
      <c r="G11" s="98"/>
      <c r="H11" s="98"/>
      <c r="I11" s="98"/>
      <c r="J11" s="98"/>
      <c r="K11" s="98"/>
      <c r="L11" s="48"/>
      <c r="M11" s="49"/>
      <c r="N11" s="49"/>
      <c r="O11" s="50"/>
      <c r="P11" s="73"/>
      <c r="Q11" s="74"/>
      <c r="R11" s="74"/>
      <c r="S11" s="75"/>
      <c r="T11" s="48"/>
      <c r="U11" s="49"/>
      <c r="V11" s="49"/>
      <c r="W11" s="50"/>
      <c r="X11" s="14"/>
    </row>
    <row r="12" spans="1:25" s="12" customFormat="1" ht="13.5" customHeight="1" x14ac:dyDescent="0.55000000000000004">
      <c r="A12" s="15"/>
      <c r="B12" s="16"/>
      <c r="C12" s="45" t="s">
        <v>13</v>
      </c>
      <c r="D12" s="47"/>
      <c r="E12" s="47"/>
      <c r="F12" s="47"/>
      <c r="G12" s="47"/>
      <c r="H12" s="47"/>
      <c r="I12" s="47"/>
      <c r="J12" s="47"/>
      <c r="K12" s="56"/>
      <c r="L12" s="48">
        <f>'活動予算書（居場所づくり事業）'!L12:O12+'活動予算書 (児童クラブ事業)'!L11:O11</f>
        <v>130000</v>
      </c>
      <c r="M12" s="49"/>
      <c r="N12" s="49"/>
      <c r="O12" s="50"/>
      <c r="P12" s="23"/>
      <c r="Q12" s="24"/>
      <c r="R12" s="24"/>
      <c r="S12" s="25"/>
      <c r="T12" s="18"/>
      <c r="U12" s="19"/>
      <c r="V12" s="19"/>
      <c r="W12" s="20"/>
      <c r="X12" s="14"/>
    </row>
    <row r="13" spans="1:25" s="12" customFormat="1" ht="13.5" customHeight="1" x14ac:dyDescent="0.55000000000000004">
      <c r="A13" s="15"/>
      <c r="B13" s="22"/>
      <c r="C13" s="45" t="s">
        <v>14</v>
      </c>
      <c r="D13" s="47"/>
      <c r="E13" s="47"/>
      <c r="F13" s="47"/>
      <c r="G13" s="47"/>
      <c r="H13" s="47"/>
      <c r="I13" s="47"/>
      <c r="J13" s="47"/>
      <c r="K13" s="56"/>
      <c r="L13" s="48">
        <v>15000</v>
      </c>
      <c r="M13" s="49"/>
      <c r="N13" s="49"/>
      <c r="O13" s="50"/>
      <c r="P13" s="48"/>
      <c r="Q13" s="49"/>
      <c r="R13" s="49"/>
      <c r="S13" s="50"/>
      <c r="T13" s="48"/>
      <c r="U13" s="49"/>
      <c r="V13" s="49"/>
      <c r="W13" s="50"/>
      <c r="X13" s="14"/>
    </row>
    <row r="14" spans="1:25" s="12" customFormat="1" ht="13.5" customHeight="1" x14ac:dyDescent="0.55000000000000004">
      <c r="A14" s="21"/>
      <c r="B14" s="22"/>
      <c r="C14" s="45" t="s">
        <v>15</v>
      </c>
      <c r="D14" s="47"/>
      <c r="E14" s="47"/>
      <c r="F14" s="47"/>
      <c r="G14" s="47"/>
      <c r="H14" s="47"/>
      <c r="I14" s="47"/>
      <c r="J14" s="47"/>
      <c r="K14" s="56"/>
      <c r="L14" s="85">
        <f>'活動予算書（居場所づくり事業）'!L14:O14+'活動予算書 (児童クラブ事業)'!L12:O12</f>
        <v>0</v>
      </c>
      <c r="M14" s="86"/>
      <c r="N14" s="86"/>
      <c r="O14" s="87"/>
      <c r="P14" s="73">
        <f>SUM(L12:O14)</f>
        <v>145000</v>
      </c>
      <c r="Q14" s="74"/>
      <c r="R14" s="74"/>
      <c r="S14" s="75"/>
      <c r="T14" s="48"/>
      <c r="U14" s="49"/>
      <c r="V14" s="49"/>
      <c r="W14" s="50"/>
      <c r="X14" s="14"/>
    </row>
    <row r="15" spans="1:25" s="12" customFormat="1" ht="13.5" customHeight="1" x14ac:dyDescent="0.55000000000000004">
      <c r="A15" s="15"/>
      <c r="B15" s="16" t="s">
        <v>16</v>
      </c>
      <c r="C15" s="96" t="s">
        <v>17</v>
      </c>
      <c r="D15" s="97"/>
      <c r="E15" s="97"/>
      <c r="F15" s="97"/>
      <c r="G15" s="98"/>
      <c r="H15" s="98"/>
      <c r="I15" s="98"/>
      <c r="J15" s="98"/>
      <c r="K15" s="98"/>
      <c r="L15" s="48"/>
      <c r="M15" s="49"/>
      <c r="N15" s="49"/>
      <c r="O15" s="50"/>
      <c r="P15" s="73"/>
      <c r="Q15" s="74"/>
      <c r="R15" s="74"/>
      <c r="S15" s="75"/>
      <c r="T15" s="48"/>
      <c r="U15" s="49"/>
      <c r="V15" s="49"/>
      <c r="W15" s="50"/>
      <c r="X15" s="14"/>
    </row>
    <row r="16" spans="1:25" s="12" customFormat="1" ht="13.5" customHeight="1" x14ac:dyDescent="0.55000000000000004">
      <c r="A16" s="15"/>
      <c r="B16" s="16"/>
      <c r="C16" s="45" t="s">
        <v>18</v>
      </c>
      <c r="D16" s="47"/>
      <c r="E16" s="47"/>
      <c r="F16" s="47"/>
      <c r="G16" s="47"/>
      <c r="H16" s="47"/>
      <c r="I16" s="47"/>
      <c r="J16" s="47"/>
      <c r="K16" s="56"/>
      <c r="L16" s="48">
        <v>1566000</v>
      </c>
      <c r="M16" s="49"/>
      <c r="N16" s="49"/>
      <c r="O16" s="50"/>
      <c r="P16" s="23"/>
      <c r="Q16" s="24"/>
      <c r="R16" s="24"/>
      <c r="S16" s="25"/>
      <c r="T16" s="18"/>
      <c r="U16" s="19"/>
      <c r="V16" s="19"/>
      <c r="W16" s="20"/>
      <c r="X16" s="14"/>
    </row>
    <row r="17" spans="1:24" s="12" customFormat="1" ht="13.5" customHeight="1" x14ac:dyDescent="0.55000000000000004">
      <c r="A17" s="15"/>
      <c r="B17" s="16"/>
      <c r="C17" s="45" t="s">
        <v>113</v>
      </c>
      <c r="D17" s="47"/>
      <c r="E17" s="47"/>
      <c r="F17" s="47"/>
      <c r="G17" s="47"/>
      <c r="H17" s="47"/>
      <c r="I17" s="47"/>
      <c r="J17" s="47"/>
      <c r="K17" s="56"/>
      <c r="L17" s="48">
        <v>378000</v>
      </c>
      <c r="M17" s="49"/>
      <c r="N17" s="49"/>
      <c r="O17" s="50"/>
      <c r="P17" s="23"/>
      <c r="Q17" s="24"/>
      <c r="R17" s="24"/>
      <c r="S17" s="25"/>
      <c r="T17" s="18"/>
      <c r="U17" s="19"/>
      <c r="V17" s="19"/>
      <c r="W17" s="20"/>
      <c r="X17" s="14"/>
    </row>
    <row r="18" spans="1:24" s="12" customFormat="1" ht="13.5" customHeight="1" x14ac:dyDescent="0.55000000000000004">
      <c r="A18" s="15"/>
      <c r="B18" s="16"/>
      <c r="C18" s="45" t="s">
        <v>19</v>
      </c>
      <c r="D18" s="47"/>
      <c r="E18" s="47"/>
      <c r="F18" s="47"/>
      <c r="G18" s="47"/>
      <c r="H18" s="47"/>
      <c r="I18" s="47"/>
      <c r="J18" s="47"/>
      <c r="K18" s="56"/>
      <c r="L18" s="48">
        <v>240000</v>
      </c>
      <c r="M18" s="49"/>
      <c r="N18" s="49"/>
      <c r="O18" s="50"/>
      <c r="P18" s="23"/>
      <c r="Q18" s="24"/>
      <c r="R18" s="24"/>
      <c r="S18" s="25"/>
      <c r="T18" s="18"/>
      <c r="U18" s="19"/>
      <c r="V18" s="19"/>
      <c r="W18" s="20"/>
      <c r="X18" s="14"/>
    </row>
    <row r="19" spans="1:24" s="12" customFormat="1" ht="13.5" customHeight="1" x14ac:dyDescent="0.55000000000000004">
      <c r="A19" s="15"/>
      <c r="B19" s="16"/>
      <c r="C19" s="45" t="s">
        <v>111</v>
      </c>
      <c r="D19" s="47"/>
      <c r="E19" s="47"/>
      <c r="F19" s="47"/>
      <c r="G19" s="47"/>
      <c r="H19" s="47"/>
      <c r="I19" s="47"/>
      <c r="J19" s="47"/>
      <c r="K19" s="56"/>
      <c r="L19" s="48">
        <v>163000</v>
      </c>
      <c r="M19" s="49"/>
      <c r="N19" s="49"/>
      <c r="O19" s="50"/>
      <c r="P19" s="23"/>
      <c r="Q19" s="24"/>
      <c r="R19" s="24"/>
      <c r="S19" s="25"/>
      <c r="T19" s="18"/>
      <c r="U19" s="19"/>
      <c r="V19" s="19"/>
      <c r="W19" s="20"/>
      <c r="X19" s="14"/>
    </row>
    <row r="20" spans="1:24" s="12" customFormat="1" ht="13.5" customHeight="1" x14ac:dyDescent="0.55000000000000004">
      <c r="A20" s="21"/>
      <c r="B20" s="22"/>
      <c r="C20" s="45" t="s">
        <v>112</v>
      </c>
      <c r="D20" s="47"/>
      <c r="E20" s="47"/>
      <c r="F20" s="47"/>
      <c r="G20" s="47"/>
      <c r="H20" s="47"/>
      <c r="I20" s="47"/>
      <c r="J20" s="47"/>
      <c r="K20" s="56"/>
      <c r="L20" s="48">
        <v>540000</v>
      </c>
      <c r="M20" s="49"/>
      <c r="N20" s="49"/>
      <c r="O20" s="50"/>
      <c r="P20" s="73"/>
      <c r="Q20" s="74"/>
      <c r="R20" s="74"/>
      <c r="S20" s="75"/>
      <c r="T20" s="48"/>
      <c r="U20" s="49"/>
      <c r="V20" s="49"/>
      <c r="W20" s="50"/>
      <c r="X20" s="14"/>
    </row>
    <row r="21" spans="1:24" s="12" customFormat="1" ht="13.5" customHeight="1" x14ac:dyDescent="0.55000000000000004">
      <c r="A21" s="21"/>
      <c r="B21" s="22"/>
      <c r="C21" s="45" t="s">
        <v>20</v>
      </c>
      <c r="D21" s="47"/>
      <c r="E21" s="47"/>
      <c r="F21" s="47"/>
      <c r="G21" s="47"/>
      <c r="H21" s="47"/>
      <c r="I21" s="47"/>
      <c r="J21" s="47"/>
      <c r="K21" s="56"/>
      <c r="L21" s="48">
        <v>100000</v>
      </c>
      <c r="M21" s="49"/>
      <c r="N21" s="49"/>
      <c r="O21" s="50"/>
      <c r="P21" s="23"/>
      <c r="Q21" s="24"/>
      <c r="R21" s="24"/>
      <c r="S21" s="25"/>
      <c r="T21" s="18"/>
      <c r="U21" s="19"/>
      <c r="V21" s="19"/>
      <c r="W21" s="20"/>
      <c r="X21" s="14"/>
    </row>
    <row r="22" spans="1:24" s="12" customFormat="1" ht="13.5" customHeight="1" x14ac:dyDescent="0.55000000000000004">
      <c r="A22" s="21"/>
      <c r="B22" s="22"/>
      <c r="C22" s="45" t="s">
        <v>21</v>
      </c>
      <c r="D22" s="47"/>
      <c r="E22" s="47"/>
      <c r="F22" s="47"/>
      <c r="G22" s="47"/>
      <c r="H22" s="47"/>
      <c r="I22" s="47"/>
      <c r="J22" s="47"/>
      <c r="K22" s="56"/>
      <c r="L22" s="48">
        <v>8000</v>
      </c>
      <c r="M22" s="49"/>
      <c r="N22" s="49"/>
      <c r="O22" s="50"/>
      <c r="P22" s="23"/>
      <c r="Q22" s="24"/>
      <c r="R22" s="24"/>
      <c r="S22" s="25"/>
      <c r="T22" s="18"/>
      <c r="U22" s="19"/>
      <c r="V22" s="19"/>
      <c r="W22" s="20"/>
      <c r="X22" s="14"/>
    </row>
    <row r="23" spans="1:24" s="12" customFormat="1" ht="13.5" customHeight="1" x14ac:dyDescent="0.55000000000000004">
      <c r="A23" s="21"/>
      <c r="B23" s="22"/>
      <c r="C23" s="45" t="s">
        <v>22</v>
      </c>
      <c r="D23" s="47"/>
      <c r="E23" s="47"/>
      <c r="F23" s="47"/>
      <c r="G23" s="47"/>
      <c r="H23" s="47"/>
      <c r="I23" s="47"/>
      <c r="J23" s="47"/>
      <c r="K23" s="56"/>
      <c r="L23" s="85">
        <v>156000</v>
      </c>
      <c r="M23" s="86"/>
      <c r="N23" s="86"/>
      <c r="O23" s="87"/>
      <c r="P23" s="73">
        <f>SUM(L16:O23)</f>
        <v>3151000</v>
      </c>
      <c r="Q23" s="74"/>
      <c r="R23" s="74"/>
      <c r="S23" s="75"/>
      <c r="T23" s="48"/>
      <c r="U23" s="49"/>
      <c r="V23" s="49"/>
      <c r="W23" s="50"/>
      <c r="X23" s="14"/>
    </row>
    <row r="24" spans="1:24" s="12" customFormat="1" ht="13.5" customHeight="1" x14ac:dyDescent="0.55000000000000004">
      <c r="A24" s="15"/>
      <c r="B24" s="16" t="s">
        <v>23</v>
      </c>
      <c r="C24" s="96" t="s">
        <v>24</v>
      </c>
      <c r="D24" s="97"/>
      <c r="E24" s="97"/>
      <c r="F24" s="97"/>
      <c r="G24" s="98"/>
      <c r="H24" s="98"/>
      <c r="I24" s="98"/>
      <c r="J24" s="98"/>
      <c r="K24" s="98"/>
      <c r="L24" s="48"/>
      <c r="M24" s="49"/>
      <c r="N24" s="49"/>
      <c r="O24" s="50"/>
      <c r="P24" s="114"/>
      <c r="Q24" s="115"/>
      <c r="R24" s="115"/>
      <c r="S24" s="116"/>
      <c r="T24" s="48"/>
      <c r="U24" s="49"/>
      <c r="V24" s="49"/>
      <c r="W24" s="50"/>
      <c r="X24" s="14"/>
    </row>
    <row r="25" spans="1:24" s="12" customFormat="1" ht="13.5" customHeight="1" x14ac:dyDescent="0.55000000000000004">
      <c r="A25" s="21"/>
      <c r="B25" s="22"/>
      <c r="C25" s="45" t="s">
        <v>25</v>
      </c>
      <c r="D25" s="47"/>
      <c r="E25" s="47"/>
      <c r="F25" s="47"/>
      <c r="G25" s="47"/>
      <c r="H25" s="47"/>
      <c r="I25" s="47"/>
      <c r="J25" s="47"/>
      <c r="K25" s="56"/>
      <c r="L25" s="48">
        <v>10000</v>
      </c>
      <c r="M25" s="49"/>
      <c r="N25" s="49"/>
      <c r="O25" s="50"/>
      <c r="P25" s="114"/>
      <c r="Q25" s="115"/>
      <c r="R25" s="115"/>
      <c r="S25" s="116"/>
      <c r="T25" s="48"/>
      <c r="U25" s="49"/>
      <c r="V25" s="49"/>
      <c r="W25" s="50"/>
      <c r="X25" s="14"/>
    </row>
    <row r="26" spans="1:24" s="12" customFormat="1" ht="13.5" customHeight="1" x14ac:dyDescent="0.55000000000000004">
      <c r="A26" s="21"/>
      <c r="B26" s="22"/>
      <c r="C26" s="45" t="s">
        <v>26</v>
      </c>
      <c r="D26" s="47"/>
      <c r="E26" s="47"/>
      <c r="F26" s="47"/>
      <c r="G26" s="47"/>
      <c r="H26" s="47"/>
      <c r="I26" s="47"/>
      <c r="J26" s="47"/>
      <c r="K26" s="56"/>
      <c r="L26" s="48">
        <v>0</v>
      </c>
      <c r="M26" s="49"/>
      <c r="N26" s="49"/>
      <c r="O26" s="50"/>
      <c r="P26" s="23"/>
      <c r="Q26" s="24"/>
      <c r="R26" s="24"/>
      <c r="S26" s="25"/>
      <c r="T26" s="18"/>
      <c r="U26" s="19"/>
      <c r="V26" s="19"/>
      <c r="W26" s="20"/>
      <c r="X26" s="14"/>
    </row>
    <row r="27" spans="1:24" s="12" customFormat="1" ht="13.5" customHeight="1" x14ac:dyDescent="0.55000000000000004">
      <c r="A27" s="21"/>
      <c r="B27" s="22"/>
      <c r="C27" s="45" t="s">
        <v>27</v>
      </c>
      <c r="D27" s="47"/>
      <c r="E27" s="47"/>
      <c r="F27" s="47"/>
      <c r="G27" s="47"/>
      <c r="H27" s="47"/>
      <c r="I27" s="47"/>
      <c r="J27" s="47"/>
      <c r="K27" s="56"/>
      <c r="L27" s="85">
        <v>32931000</v>
      </c>
      <c r="M27" s="86"/>
      <c r="N27" s="86"/>
      <c r="O27" s="87"/>
      <c r="P27" s="73">
        <f>SUM(L25:O27)</f>
        <v>32941000</v>
      </c>
      <c r="Q27" s="74"/>
      <c r="R27" s="74"/>
      <c r="S27" s="75"/>
      <c r="T27" s="48"/>
      <c r="U27" s="49"/>
      <c r="V27" s="49"/>
      <c r="W27" s="50"/>
      <c r="X27" s="14"/>
    </row>
    <row r="28" spans="1:24" s="12" customFormat="1" ht="13.5" customHeight="1" x14ac:dyDescent="0.55000000000000004">
      <c r="A28" s="15"/>
      <c r="B28" s="16" t="s">
        <v>28</v>
      </c>
      <c r="C28" s="96" t="s">
        <v>29</v>
      </c>
      <c r="D28" s="97"/>
      <c r="E28" s="97"/>
      <c r="F28" s="97"/>
      <c r="G28" s="98"/>
      <c r="H28" s="98"/>
      <c r="I28" s="98"/>
      <c r="J28" s="98"/>
      <c r="K28" s="98"/>
      <c r="L28" s="48"/>
      <c r="M28" s="49"/>
      <c r="N28" s="49"/>
      <c r="O28" s="50"/>
      <c r="P28" s="73"/>
      <c r="Q28" s="74"/>
      <c r="R28" s="74"/>
      <c r="S28" s="75"/>
      <c r="T28" s="48"/>
      <c r="U28" s="49"/>
      <c r="V28" s="49"/>
      <c r="W28" s="50"/>
      <c r="X28" s="14"/>
    </row>
    <row r="29" spans="1:24" s="12" customFormat="1" ht="13.5" customHeight="1" x14ac:dyDescent="0.55000000000000004">
      <c r="A29" s="21"/>
      <c r="B29" s="22"/>
      <c r="C29" s="108" t="s">
        <v>30</v>
      </c>
      <c r="D29" s="109"/>
      <c r="E29" s="109"/>
      <c r="F29" s="109"/>
      <c r="G29" s="109"/>
      <c r="H29" s="109"/>
      <c r="I29" s="109"/>
      <c r="J29" s="109"/>
      <c r="K29" s="110"/>
      <c r="L29" s="48">
        <f>'活動予算書（居場所づくり事業）'!L28:O28+'活動予算書 (児童クラブ事業)'!L19:O19</f>
        <v>162</v>
      </c>
      <c r="M29" s="49"/>
      <c r="N29" s="49"/>
      <c r="O29" s="50"/>
      <c r="P29" s="27"/>
      <c r="Q29" s="28"/>
      <c r="R29" s="28"/>
      <c r="S29" s="29"/>
      <c r="T29" s="18"/>
      <c r="U29" s="19"/>
      <c r="V29" s="19"/>
      <c r="W29" s="20"/>
      <c r="X29" s="14"/>
    </row>
    <row r="30" spans="1:24" s="12" customFormat="1" ht="13.5" customHeight="1" x14ac:dyDescent="0.55000000000000004">
      <c r="A30" s="21"/>
      <c r="B30" s="22"/>
      <c r="C30" s="111" t="s">
        <v>31</v>
      </c>
      <c r="D30" s="112"/>
      <c r="E30" s="112"/>
      <c r="F30" s="112"/>
      <c r="G30" s="112"/>
      <c r="H30" s="112"/>
      <c r="I30" s="112"/>
      <c r="J30" s="112"/>
      <c r="K30" s="113"/>
      <c r="L30" s="85">
        <v>0</v>
      </c>
      <c r="M30" s="86"/>
      <c r="N30" s="86"/>
      <c r="O30" s="87"/>
      <c r="P30" s="59">
        <f>SUM(L29:O30)</f>
        <v>162</v>
      </c>
      <c r="Q30" s="60"/>
      <c r="R30" s="60"/>
      <c r="S30" s="61"/>
      <c r="T30" s="48"/>
      <c r="U30" s="49"/>
      <c r="V30" s="49"/>
      <c r="W30" s="50"/>
      <c r="X30" s="14"/>
    </row>
    <row r="31" spans="1:24" s="12" customFormat="1" ht="13.5" customHeight="1" x14ac:dyDescent="0.55000000000000004">
      <c r="A31" s="101" t="s">
        <v>32</v>
      </c>
      <c r="B31" s="89"/>
      <c r="C31" s="89"/>
      <c r="D31" s="89"/>
      <c r="E31" s="89"/>
      <c r="F31" s="89"/>
      <c r="G31" s="57"/>
      <c r="H31" s="57"/>
      <c r="I31" s="57"/>
      <c r="J31" s="57"/>
      <c r="K31" s="57"/>
      <c r="L31" s="73"/>
      <c r="M31" s="74"/>
      <c r="N31" s="74"/>
      <c r="O31" s="75"/>
      <c r="P31" s="102"/>
      <c r="Q31" s="103"/>
      <c r="R31" s="103"/>
      <c r="S31" s="104"/>
      <c r="T31" s="73">
        <f>SUM(P8:S30)</f>
        <v>36873162</v>
      </c>
      <c r="U31" s="74"/>
      <c r="V31" s="74"/>
      <c r="W31" s="75"/>
      <c r="X31" s="14"/>
    </row>
    <row r="32" spans="1:24" s="12" customFormat="1" ht="13.5" customHeight="1" x14ac:dyDescent="0.55000000000000004">
      <c r="A32" s="105" t="s">
        <v>33</v>
      </c>
      <c r="B32" s="106"/>
      <c r="C32" s="106"/>
      <c r="D32" s="106"/>
      <c r="E32" s="106"/>
      <c r="F32" s="106"/>
      <c r="G32" s="107"/>
      <c r="H32" s="107"/>
      <c r="I32" s="107"/>
      <c r="J32" s="107"/>
      <c r="K32" s="107"/>
      <c r="L32" s="73"/>
      <c r="M32" s="74"/>
      <c r="N32" s="74"/>
      <c r="O32" s="75"/>
      <c r="P32" s="73"/>
      <c r="Q32" s="74"/>
      <c r="R32" s="74"/>
      <c r="S32" s="75"/>
      <c r="T32" s="73"/>
      <c r="U32" s="74"/>
      <c r="V32" s="74"/>
      <c r="W32" s="75"/>
      <c r="X32" s="14"/>
    </row>
    <row r="33" spans="1:25" s="12" customFormat="1" ht="13.5" customHeight="1" x14ac:dyDescent="0.55000000000000004">
      <c r="A33" s="15"/>
      <c r="B33" s="16" t="s">
        <v>6</v>
      </c>
      <c r="C33" s="96" t="s">
        <v>34</v>
      </c>
      <c r="D33" s="97"/>
      <c r="E33" s="97"/>
      <c r="F33" s="97"/>
      <c r="G33" s="98"/>
      <c r="H33" s="98"/>
      <c r="I33" s="98"/>
      <c r="J33" s="98"/>
      <c r="K33" s="98"/>
      <c r="L33" s="48"/>
      <c r="M33" s="49"/>
      <c r="N33" s="49"/>
      <c r="O33" s="50"/>
      <c r="P33" s="48"/>
      <c r="Q33" s="49"/>
      <c r="R33" s="49"/>
      <c r="S33" s="50"/>
      <c r="T33" s="48"/>
      <c r="U33" s="49"/>
      <c r="V33" s="49"/>
      <c r="W33" s="50"/>
      <c r="X33" s="14"/>
    </row>
    <row r="34" spans="1:25" s="12" customFormat="1" ht="13.5" customHeight="1" x14ac:dyDescent="0.55000000000000004">
      <c r="A34" s="21"/>
      <c r="B34" s="22"/>
      <c r="C34" s="95" t="s">
        <v>35</v>
      </c>
      <c r="D34" s="100"/>
      <c r="E34" s="100"/>
      <c r="F34" s="100"/>
      <c r="G34" s="100"/>
      <c r="H34" s="100"/>
      <c r="I34" s="100"/>
      <c r="J34" s="100"/>
      <c r="K34" s="100"/>
      <c r="L34" s="48"/>
      <c r="M34" s="49"/>
      <c r="N34" s="49"/>
      <c r="O34" s="50"/>
      <c r="P34" s="48"/>
      <c r="Q34" s="49"/>
      <c r="R34" s="49"/>
      <c r="S34" s="50"/>
      <c r="T34" s="48"/>
      <c r="U34" s="49"/>
      <c r="V34" s="49"/>
      <c r="W34" s="50"/>
      <c r="X34" s="14"/>
    </row>
    <row r="35" spans="1:25" s="12" customFormat="1" ht="13.5" customHeight="1" x14ac:dyDescent="0.55000000000000004">
      <c r="A35" s="21"/>
      <c r="B35" s="22"/>
      <c r="C35" s="26"/>
      <c r="D35" s="45" t="s">
        <v>36</v>
      </c>
      <c r="E35" s="46"/>
      <c r="F35" s="47"/>
      <c r="G35" s="47"/>
      <c r="H35" s="47"/>
      <c r="I35" s="47"/>
      <c r="J35" s="47"/>
      <c r="K35" s="47"/>
      <c r="L35" s="92">
        <f>'活動予算書（居場所づくり事業）'!L34:O34+'活動予算書 (児童クラブ事業)'!L25:O25</f>
        <v>25359000</v>
      </c>
      <c r="M35" s="93"/>
      <c r="N35" s="93"/>
      <c r="O35" s="94"/>
      <c r="P35" s="48"/>
      <c r="Q35" s="49"/>
      <c r="R35" s="49"/>
      <c r="S35" s="50"/>
      <c r="T35" s="48"/>
      <c r="U35" s="49"/>
      <c r="V35" s="49"/>
      <c r="W35" s="50"/>
      <c r="X35" s="14"/>
    </row>
    <row r="36" spans="1:25" s="12" customFormat="1" ht="13.5" customHeight="1" x14ac:dyDescent="0.55000000000000004">
      <c r="A36" s="21"/>
      <c r="B36" s="22"/>
      <c r="C36" s="26"/>
      <c r="D36" s="45" t="s">
        <v>37</v>
      </c>
      <c r="E36" s="46"/>
      <c r="F36" s="47"/>
      <c r="G36" s="47"/>
      <c r="H36" s="47"/>
      <c r="I36" s="47"/>
      <c r="J36" s="47"/>
      <c r="K36" s="47"/>
      <c r="L36" s="92">
        <f>'活動予算書（居場所づくり事業）'!L35:O35+'活動予算書 (児童クラブ事業)'!L26:O26</f>
        <v>2317847.7000000002</v>
      </c>
      <c r="M36" s="93"/>
      <c r="N36" s="93"/>
      <c r="O36" s="94"/>
      <c r="P36" s="48"/>
      <c r="Q36" s="49"/>
      <c r="R36" s="49"/>
      <c r="S36" s="50"/>
      <c r="T36" s="48"/>
      <c r="U36" s="49"/>
      <c r="V36" s="49"/>
      <c r="W36" s="50"/>
      <c r="X36" s="14"/>
    </row>
    <row r="37" spans="1:25" s="12" customFormat="1" ht="13.5" customHeight="1" x14ac:dyDescent="0.55000000000000004">
      <c r="A37" s="21"/>
      <c r="B37" s="22"/>
      <c r="C37" s="26"/>
      <c r="D37" s="45" t="s">
        <v>38</v>
      </c>
      <c r="E37" s="46"/>
      <c r="F37" s="47"/>
      <c r="G37" s="47"/>
      <c r="H37" s="47"/>
      <c r="I37" s="47"/>
      <c r="J37" s="47"/>
      <c r="K37" s="47"/>
      <c r="L37" s="85">
        <f>'活動予算書（居場所づくり事業）'!L36:O36+'活動予算書 (児童クラブ事業)'!L27:O27</f>
        <v>1159200</v>
      </c>
      <c r="M37" s="86"/>
      <c r="N37" s="86"/>
      <c r="O37" s="87"/>
      <c r="P37" s="48"/>
      <c r="Q37" s="49"/>
      <c r="R37" s="49"/>
      <c r="S37" s="50"/>
      <c r="T37" s="48"/>
      <c r="U37" s="49"/>
      <c r="V37" s="49"/>
      <c r="W37" s="50"/>
      <c r="X37" s="14"/>
    </row>
    <row r="38" spans="1:25" s="12" customFormat="1" ht="13.5" customHeight="1" x14ac:dyDescent="0.55000000000000004">
      <c r="A38" s="21"/>
      <c r="B38" s="22"/>
      <c r="C38" s="30"/>
      <c r="D38" s="79" t="s">
        <v>39</v>
      </c>
      <c r="E38" s="80"/>
      <c r="F38" s="99"/>
      <c r="G38" s="99"/>
      <c r="H38" s="99"/>
      <c r="I38" s="99"/>
      <c r="J38" s="99"/>
      <c r="K38" s="99"/>
      <c r="L38" s="76">
        <f>SUM(L35:O37)</f>
        <v>28836047.699999999</v>
      </c>
      <c r="M38" s="77"/>
      <c r="N38" s="77"/>
      <c r="O38" s="78"/>
      <c r="P38" s="48"/>
      <c r="Q38" s="49"/>
      <c r="R38" s="49"/>
      <c r="S38" s="50"/>
      <c r="T38" s="48"/>
      <c r="U38" s="49"/>
      <c r="V38" s="49"/>
      <c r="W38" s="50"/>
      <c r="X38" s="14"/>
    </row>
    <row r="39" spans="1:25" s="12" customFormat="1" ht="13.5" customHeight="1" x14ac:dyDescent="0.55000000000000004">
      <c r="A39" s="21"/>
      <c r="B39" s="22"/>
      <c r="C39" s="96" t="s">
        <v>40</v>
      </c>
      <c r="D39" s="98"/>
      <c r="E39" s="98"/>
      <c r="F39" s="98"/>
      <c r="G39" s="98"/>
      <c r="H39" s="98"/>
      <c r="I39" s="98"/>
      <c r="J39" s="98"/>
      <c r="K39" s="98"/>
      <c r="L39" s="48"/>
      <c r="M39" s="49"/>
      <c r="N39" s="49"/>
      <c r="O39" s="50"/>
      <c r="P39" s="48"/>
      <c r="Q39" s="49"/>
      <c r="R39" s="49"/>
      <c r="S39" s="50"/>
      <c r="T39" s="48"/>
      <c r="U39" s="49"/>
      <c r="V39" s="49"/>
      <c r="W39" s="50"/>
      <c r="X39" s="14"/>
    </row>
    <row r="40" spans="1:25" s="12" customFormat="1" ht="13.5" customHeight="1" x14ac:dyDescent="0.55000000000000004">
      <c r="A40" s="21"/>
      <c r="B40" s="22"/>
      <c r="C40" s="17"/>
      <c r="D40" s="45" t="s">
        <v>41</v>
      </c>
      <c r="E40" s="46"/>
      <c r="F40" s="47"/>
      <c r="G40" s="47"/>
      <c r="H40" s="47"/>
      <c r="I40" s="47"/>
      <c r="J40" s="47"/>
      <c r="K40" s="47"/>
      <c r="L40" s="48">
        <f>'活動予算書（居場所づくり事業）'!L39:O39+'活動予算書 (児童クラブ事業)'!L30:O30</f>
        <v>250000</v>
      </c>
      <c r="M40" s="49"/>
      <c r="N40" s="49"/>
      <c r="O40" s="50"/>
      <c r="P40" s="18"/>
      <c r="Q40" s="19"/>
      <c r="R40" s="19"/>
      <c r="S40" s="20"/>
      <c r="T40" s="18"/>
      <c r="U40" s="19"/>
      <c r="V40" s="19"/>
      <c r="W40" s="20"/>
      <c r="X40" s="14"/>
    </row>
    <row r="41" spans="1:25" s="12" customFormat="1" ht="13.5" customHeight="1" x14ac:dyDescent="0.55000000000000004">
      <c r="A41" s="21"/>
      <c r="B41" s="22"/>
      <c r="C41" s="30"/>
      <c r="D41" s="45" t="s">
        <v>42</v>
      </c>
      <c r="E41" s="46"/>
      <c r="F41" s="47"/>
      <c r="G41" s="47"/>
      <c r="H41" s="47"/>
      <c r="I41" s="47"/>
      <c r="J41" s="47"/>
      <c r="K41" s="47"/>
      <c r="L41" s="48">
        <f>'活動予算書（居場所づくり事業）'!L40:O40+'活動予算書 (児童クラブ事業)'!L31:O31</f>
        <v>92400</v>
      </c>
      <c r="M41" s="49"/>
      <c r="N41" s="49"/>
      <c r="O41" s="50"/>
      <c r="P41" s="48"/>
      <c r="Q41" s="49"/>
      <c r="R41" s="49"/>
      <c r="S41" s="50"/>
      <c r="T41" s="48"/>
      <c r="U41" s="49"/>
      <c r="V41" s="49"/>
      <c r="W41" s="50"/>
      <c r="X41" s="14"/>
    </row>
    <row r="42" spans="1:25" s="12" customFormat="1" ht="13.5" customHeight="1" x14ac:dyDescent="0.55000000000000004">
      <c r="A42" s="21"/>
      <c r="B42" s="22"/>
      <c r="C42" s="30"/>
      <c r="D42" s="45" t="s">
        <v>43</v>
      </c>
      <c r="E42" s="46"/>
      <c r="F42" s="47"/>
      <c r="G42" s="47"/>
      <c r="H42" s="47"/>
      <c r="I42" s="47"/>
      <c r="J42" s="47"/>
      <c r="K42" s="47"/>
      <c r="L42" s="48">
        <f>'活動予算書（居場所づくり事業）'!L41:O41+'活動予算書 (児童クラブ事業)'!L32:O32</f>
        <v>320000</v>
      </c>
      <c r="M42" s="49"/>
      <c r="N42" s="49"/>
      <c r="O42" s="50"/>
      <c r="P42" s="18"/>
      <c r="Q42" s="19"/>
      <c r="R42" s="19"/>
      <c r="S42" s="20"/>
      <c r="T42" s="18"/>
      <c r="U42" s="19"/>
      <c r="V42" s="19"/>
      <c r="W42" s="20"/>
      <c r="X42" s="14"/>
    </row>
    <row r="43" spans="1:25" s="12" customFormat="1" ht="13.5" customHeight="1" x14ac:dyDescent="0.55000000000000004">
      <c r="A43" s="21"/>
      <c r="B43" s="22"/>
      <c r="C43" s="30"/>
      <c r="D43" s="45" t="s">
        <v>44</v>
      </c>
      <c r="E43" s="46"/>
      <c r="F43" s="47"/>
      <c r="G43" s="47"/>
      <c r="H43" s="47"/>
      <c r="I43" s="47"/>
      <c r="J43" s="47"/>
      <c r="K43" s="47"/>
      <c r="L43" s="48">
        <f>'活動予算書（居場所づくり事業）'!L42:O42+'活動予算書 (児童クラブ事業)'!L33:O33</f>
        <v>30000</v>
      </c>
      <c r="M43" s="49"/>
      <c r="N43" s="49"/>
      <c r="O43" s="50"/>
      <c r="P43" s="48"/>
      <c r="Q43" s="49"/>
      <c r="R43" s="49"/>
      <c r="S43" s="50"/>
      <c r="T43" s="48"/>
      <c r="U43" s="49"/>
      <c r="V43" s="49"/>
      <c r="W43" s="50"/>
      <c r="X43" s="14"/>
    </row>
    <row r="44" spans="1:25" s="12" customFormat="1" ht="13.5" customHeight="1" x14ac:dyDescent="0.55000000000000004">
      <c r="A44" s="21"/>
      <c r="B44" s="22"/>
      <c r="C44" s="30"/>
      <c r="D44" s="45" t="s">
        <v>45</v>
      </c>
      <c r="E44" s="46"/>
      <c r="F44" s="47"/>
      <c r="G44" s="47"/>
      <c r="H44" s="47"/>
      <c r="I44" s="47"/>
      <c r="J44" s="47"/>
      <c r="K44" s="47"/>
      <c r="L44" s="48">
        <f>'活動予算書（居場所づくり事業）'!L43:O43+'活動予算書 (児童クラブ事業)'!L34:O34</f>
        <v>47000</v>
      </c>
      <c r="M44" s="49"/>
      <c r="N44" s="49"/>
      <c r="O44" s="50"/>
      <c r="P44" s="48"/>
      <c r="Q44" s="49"/>
      <c r="R44" s="49"/>
      <c r="S44" s="50"/>
      <c r="T44" s="48"/>
      <c r="U44" s="49"/>
      <c r="V44" s="49"/>
      <c r="W44" s="50"/>
      <c r="X44" s="14"/>
      <c r="Y44" s="31" t="s">
        <v>46</v>
      </c>
    </row>
    <row r="45" spans="1:25" s="12" customFormat="1" ht="13.5" customHeight="1" x14ac:dyDescent="0.55000000000000004">
      <c r="A45" s="21"/>
      <c r="B45" s="22"/>
      <c r="C45" s="30"/>
      <c r="D45" s="45" t="s">
        <v>47</v>
      </c>
      <c r="E45" s="46"/>
      <c r="F45" s="47"/>
      <c r="G45" s="47"/>
      <c r="H45" s="47"/>
      <c r="I45" s="47"/>
      <c r="J45" s="47"/>
      <c r="K45" s="47"/>
      <c r="L45" s="48">
        <f>'活動予算書（居場所づくり事業）'!L44:O44+'活動予算書 (児童クラブ事業)'!L35:O35</f>
        <v>366000</v>
      </c>
      <c r="M45" s="49"/>
      <c r="N45" s="49"/>
      <c r="O45" s="50"/>
      <c r="P45" s="48"/>
      <c r="Q45" s="49"/>
      <c r="R45" s="49"/>
      <c r="S45" s="50"/>
      <c r="T45" s="48"/>
      <c r="U45" s="49"/>
      <c r="V45" s="49"/>
      <c r="W45" s="50"/>
      <c r="X45" s="14"/>
      <c r="Y45" s="31" t="s">
        <v>46</v>
      </c>
    </row>
    <row r="46" spans="1:25" s="12" customFormat="1" ht="13.5" customHeight="1" x14ac:dyDescent="0.55000000000000004">
      <c r="A46" s="21"/>
      <c r="B46" s="22"/>
      <c r="C46" s="30"/>
      <c r="D46" s="45" t="s">
        <v>48</v>
      </c>
      <c r="E46" s="46"/>
      <c r="F46" s="47"/>
      <c r="G46" s="47"/>
      <c r="H46" s="47"/>
      <c r="I46" s="47"/>
      <c r="J46" s="47"/>
      <c r="K46" s="47"/>
      <c r="L46" s="48">
        <f>'活動予算書（居場所づくり事業）'!L45:O45+'活動予算書 (児童クラブ事業)'!L36:O36</f>
        <v>444000</v>
      </c>
      <c r="M46" s="49"/>
      <c r="N46" s="49"/>
      <c r="O46" s="50"/>
      <c r="P46" s="18"/>
      <c r="Q46" s="19"/>
      <c r="R46" s="19"/>
      <c r="S46" s="20"/>
      <c r="T46" s="18"/>
      <c r="U46" s="19"/>
      <c r="V46" s="19"/>
      <c r="W46" s="20"/>
      <c r="X46" s="14"/>
      <c r="Y46" s="31"/>
    </row>
    <row r="47" spans="1:25" s="12" customFormat="1" ht="13.5" customHeight="1" x14ac:dyDescent="0.55000000000000004">
      <c r="A47" s="21"/>
      <c r="B47" s="22"/>
      <c r="C47" s="30"/>
      <c r="D47" s="45" t="s">
        <v>49</v>
      </c>
      <c r="E47" s="46"/>
      <c r="F47" s="47"/>
      <c r="G47" s="47"/>
      <c r="H47" s="47"/>
      <c r="I47" s="47"/>
      <c r="J47" s="47"/>
      <c r="K47" s="47"/>
      <c r="L47" s="48">
        <f>'活動予算書（居場所づくり事業）'!L46:O46+'活動予算書 (児童クラブ事業)'!L37:O37</f>
        <v>1788000</v>
      </c>
      <c r="M47" s="49"/>
      <c r="N47" s="49"/>
      <c r="O47" s="50"/>
      <c r="P47" s="48"/>
      <c r="Q47" s="49"/>
      <c r="R47" s="49"/>
      <c r="S47" s="50"/>
      <c r="T47" s="48"/>
      <c r="U47" s="49"/>
      <c r="V47" s="49"/>
      <c r="W47" s="50"/>
      <c r="X47" s="14"/>
      <c r="Y47" s="31"/>
    </row>
    <row r="48" spans="1:25" s="12" customFormat="1" ht="13.5" customHeight="1" x14ac:dyDescent="0.55000000000000004">
      <c r="A48" s="21"/>
      <c r="B48" s="22"/>
      <c r="C48" s="30"/>
      <c r="D48" s="45" t="s">
        <v>114</v>
      </c>
      <c r="E48" s="46"/>
      <c r="F48" s="47"/>
      <c r="G48" s="47"/>
      <c r="H48" s="47"/>
      <c r="I48" s="47"/>
      <c r="J48" s="47"/>
      <c r="K48" s="47"/>
      <c r="L48" s="48">
        <f>'活動予算書（居場所づくり事業）'!L47:O47</f>
        <v>240000</v>
      </c>
      <c r="M48" s="49"/>
      <c r="N48" s="49"/>
      <c r="O48" s="50"/>
      <c r="P48" s="18"/>
      <c r="Q48" s="19"/>
      <c r="R48" s="19"/>
      <c r="S48" s="20"/>
      <c r="T48" s="18"/>
      <c r="U48" s="19"/>
      <c r="V48" s="19"/>
      <c r="W48" s="20"/>
      <c r="X48" s="14"/>
      <c r="Y48" s="31"/>
    </row>
    <row r="49" spans="1:25" s="12" customFormat="1" ht="13.5" customHeight="1" x14ac:dyDescent="0.55000000000000004">
      <c r="A49" s="21"/>
      <c r="B49" s="22"/>
      <c r="C49" s="30"/>
      <c r="D49" s="45" t="s">
        <v>50</v>
      </c>
      <c r="E49" s="46"/>
      <c r="F49" s="47"/>
      <c r="G49" s="47"/>
      <c r="H49" s="47"/>
      <c r="I49" s="47"/>
      <c r="J49" s="47"/>
      <c r="K49" s="47"/>
      <c r="L49" s="48">
        <f>'活動予算書（居場所づくり事業）'!L48:O48+'活動予算書 (児童クラブ事業)'!L38:O38</f>
        <v>770000</v>
      </c>
      <c r="M49" s="49"/>
      <c r="N49" s="49"/>
      <c r="O49" s="50"/>
      <c r="P49" s="18"/>
      <c r="Q49" s="19"/>
      <c r="R49" s="19"/>
      <c r="S49" s="20"/>
      <c r="T49" s="18"/>
      <c r="U49" s="19"/>
      <c r="V49" s="19"/>
      <c r="W49" s="20"/>
      <c r="X49" s="14"/>
      <c r="Y49" s="31"/>
    </row>
    <row r="50" spans="1:25" s="12" customFormat="1" ht="13.5" customHeight="1" x14ac:dyDescent="0.55000000000000004">
      <c r="A50" s="21"/>
      <c r="B50" s="22"/>
      <c r="C50" s="30"/>
      <c r="D50" s="45" t="s">
        <v>51</v>
      </c>
      <c r="E50" s="46"/>
      <c r="F50" s="47"/>
      <c r="G50" s="47"/>
      <c r="H50" s="47"/>
      <c r="I50" s="47"/>
      <c r="J50" s="47"/>
      <c r="K50" s="47"/>
      <c r="L50" s="48">
        <f>'活動予算書（居場所づくり事業）'!L49:O49+'活動予算書 (児童クラブ事業)'!L39:O39</f>
        <v>1600000</v>
      </c>
      <c r="M50" s="49"/>
      <c r="N50" s="49"/>
      <c r="O50" s="50"/>
      <c r="P50" s="18"/>
      <c r="Q50" s="19"/>
      <c r="R50" s="19"/>
      <c r="S50" s="20"/>
      <c r="T50" s="18"/>
      <c r="U50" s="19"/>
      <c r="V50" s="19"/>
      <c r="W50" s="20"/>
      <c r="X50" s="14"/>
      <c r="Y50" s="31"/>
    </row>
    <row r="51" spans="1:25" s="12" customFormat="1" ht="13.5" customHeight="1" x14ac:dyDescent="0.55000000000000004">
      <c r="A51" s="21"/>
      <c r="B51" s="22"/>
      <c r="C51" s="30"/>
      <c r="D51" s="45" t="s">
        <v>52</v>
      </c>
      <c r="E51" s="46"/>
      <c r="F51" s="47"/>
      <c r="G51" s="47"/>
      <c r="H51" s="47"/>
      <c r="I51" s="47"/>
      <c r="J51" s="47"/>
      <c r="K51" s="47"/>
      <c r="L51" s="48">
        <f>'活動予算書（居場所づくり事業）'!L50:O50+'活動予算書 (児童クラブ事業)'!L40:O40</f>
        <v>600000</v>
      </c>
      <c r="M51" s="49"/>
      <c r="N51" s="49"/>
      <c r="O51" s="50"/>
      <c r="P51" s="18"/>
      <c r="Q51" s="19"/>
      <c r="R51" s="19"/>
      <c r="S51" s="20"/>
      <c r="T51" s="18"/>
      <c r="U51" s="19"/>
      <c r="V51" s="19"/>
      <c r="W51" s="20"/>
      <c r="X51" s="14"/>
      <c r="Y51" s="31"/>
    </row>
    <row r="52" spans="1:25" s="12" customFormat="1" ht="13.5" customHeight="1" x14ac:dyDescent="0.55000000000000004">
      <c r="A52" s="21"/>
      <c r="B52" s="22"/>
      <c r="C52" s="30"/>
      <c r="D52" s="45" t="s">
        <v>53</v>
      </c>
      <c r="E52" s="46"/>
      <c r="F52" s="47"/>
      <c r="G52" s="47"/>
      <c r="H52" s="47"/>
      <c r="I52" s="47"/>
      <c r="J52" s="47"/>
      <c r="K52" s="47"/>
      <c r="L52" s="48">
        <f>'活動予算書（居場所づくり事業）'!L51:O51+'活動予算書 (児童クラブ事業)'!L41:O41</f>
        <v>172500</v>
      </c>
      <c r="M52" s="49"/>
      <c r="N52" s="49"/>
      <c r="O52" s="50"/>
      <c r="P52" s="18"/>
      <c r="Q52" s="19"/>
      <c r="R52" s="19"/>
      <c r="S52" s="20"/>
      <c r="T52" s="18"/>
      <c r="U52" s="19"/>
      <c r="V52" s="19"/>
      <c r="W52" s="20"/>
      <c r="X52" s="14"/>
      <c r="Y52" s="31"/>
    </row>
    <row r="53" spans="1:25" s="12" customFormat="1" ht="13.5" customHeight="1" x14ac:dyDescent="0.55000000000000004">
      <c r="A53" s="21"/>
      <c r="B53" s="22"/>
      <c r="C53" s="30"/>
      <c r="D53" s="45" t="s">
        <v>54</v>
      </c>
      <c r="E53" s="46"/>
      <c r="F53" s="47"/>
      <c r="G53" s="47"/>
      <c r="H53" s="47"/>
      <c r="I53" s="47"/>
      <c r="J53" s="47"/>
      <c r="K53" s="47"/>
      <c r="L53" s="48">
        <f>'活動予算書（居場所づくり事業）'!L52:O52+'活動予算書 (児童クラブ事業)'!L42:O42</f>
        <v>0</v>
      </c>
      <c r="M53" s="49"/>
      <c r="N53" s="49"/>
      <c r="O53" s="50"/>
      <c r="P53" s="18"/>
      <c r="Q53" s="19"/>
      <c r="R53" s="19"/>
      <c r="S53" s="20"/>
      <c r="T53" s="18"/>
      <c r="U53" s="19"/>
      <c r="V53" s="19"/>
      <c r="W53" s="20"/>
      <c r="X53" s="14"/>
      <c r="Y53" s="31"/>
    </row>
    <row r="54" spans="1:25" s="12" customFormat="1" ht="13.5" customHeight="1" x14ac:dyDescent="0.55000000000000004">
      <c r="A54" s="21"/>
      <c r="B54" s="22"/>
      <c r="C54" s="30"/>
      <c r="D54" s="45" t="s">
        <v>55</v>
      </c>
      <c r="E54" s="46"/>
      <c r="F54" s="47"/>
      <c r="G54" s="47"/>
      <c r="H54" s="47"/>
      <c r="I54" s="47"/>
      <c r="J54" s="47"/>
      <c r="K54" s="47"/>
      <c r="L54" s="48">
        <f>'活動予算書（居場所づくり事業）'!L53:O53+'活動予算書 (児童クラブ事業)'!L43:O43</f>
        <v>2000</v>
      </c>
      <c r="M54" s="49"/>
      <c r="N54" s="49"/>
      <c r="O54" s="50"/>
      <c r="P54" s="18"/>
      <c r="Q54" s="19"/>
      <c r="R54" s="19"/>
      <c r="S54" s="20"/>
      <c r="T54" s="18"/>
      <c r="U54" s="19"/>
      <c r="V54" s="19"/>
      <c r="W54" s="20"/>
      <c r="X54" s="14"/>
      <c r="Y54" s="31"/>
    </row>
    <row r="55" spans="1:25" s="12" customFormat="1" ht="13.5" customHeight="1" x14ac:dyDescent="0.55000000000000004">
      <c r="A55" s="21"/>
      <c r="B55" s="22"/>
      <c r="C55" s="30"/>
      <c r="D55" s="45" t="s">
        <v>56</v>
      </c>
      <c r="E55" s="46"/>
      <c r="F55" s="47"/>
      <c r="G55" s="47"/>
      <c r="H55" s="47"/>
      <c r="I55" s="47"/>
      <c r="J55" s="47"/>
      <c r="K55" s="47"/>
      <c r="L55" s="48">
        <f>'活動予算書（居場所づくり事業）'!L54:O54+'活動予算書 (児童クラブ事業)'!L44:O44</f>
        <v>400000</v>
      </c>
      <c r="M55" s="49"/>
      <c r="N55" s="49"/>
      <c r="O55" s="50"/>
      <c r="P55" s="48"/>
      <c r="Q55" s="49"/>
      <c r="R55" s="49"/>
      <c r="S55" s="50"/>
      <c r="T55" s="48"/>
      <c r="U55" s="49"/>
      <c r="V55" s="49"/>
      <c r="W55" s="50"/>
      <c r="X55" s="14"/>
      <c r="Y55" s="31"/>
    </row>
    <row r="56" spans="1:25" s="12" customFormat="1" ht="13.5" customHeight="1" x14ac:dyDescent="0.55000000000000004">
      <c r="A56" s="21"/>
      <c r="B56" s="22"/>
      <c r="C56" s="30"/>
      <c r="D56" s="45" t="s">
        <v>57</v>
      </c>
      <c r="E56" s="46"/>
      <c r="F56" s="47"/>
      <c r="G56" s="47"/>
      <c r="H56" s="47"/>
      <c r="I56" s="47"/>
      <c r="J56" s="47"/>
      <c r="K56" s="47"/>
      <c r="L56" s="48">
        <f>'活動予算書（居場所づくり事業）'!L55:O55+'活動予算書 (児童クラブ事業)'!L45:O45</f>
        <v>58000</v>
      </c>
      <c r="M56" s="49"/>
      <c r="N56" s="49"/>
      <c r="O56" s="50"/>
      <c r="P56" s="18"/>
      <c r="Q56" s="19"/>
      <c r="R56" s="19"/>
      <c r="S56" s="20"/>
      <c r="T56" s="18"/>
      <c r="U56" s="19"/>
      <c r="V56" s="19"/>
      <c r="W56" s="20"/>
      <c r="X56" s="14"/>
      <c r="Y56" s="31"/>
    </row>
    <row r="57" spans="1:25" s="12" customFormat="1" ht="13.5" customHeight="1" x14ac:dyDescent="0.55000000000000004">
      <c r="A57" s="21"/>
      <c r="B57" s="22"/>
      <c r="C57" s="30"/>
      <c r="D57" s="45" t="s">
        <v>58</v>
      </c>
      <c r="E57" s="46"/>
      <c r="F57" s="47"/>
      <c r="G57" s="47"/>
      <c r="H57" s="47"/>
      <c r="I57" s="47"/>
      <c r="J57" s="47"/>
      <c r="K57" s="47"/>
      <c r="L57" s="48">
        <f>'活動予算書（居場所づくり事業）'!L56:O56+'活動予算書 (児童クラブ事業)'!L46:O46</f>
        <v>378000</v>
      </c>
      <c r="M57" s="49"/>
      <c r="N57" s="49"/>
      <c r="O57" s="50"/>
      <c r="P57" s="18"/>
      <c r="Q57" s="19"/>
      <c r="R57" s="19"/>
      <c r="S57" s="20"/>
      <c r="T57" s="18"/>
      <c r="U57" s="19"/>
      <c r="V57" s="19"/>
      <c r="W57" s="20"/>
      <c r="X57" s="14"/>
      <c r="Y57" s="31"/>
    </row>
    <row r="58" spans="1:25" s="12" customFormat="1" ht="13.5" customHeight="1" x14ac:dyDescent="0.55000000000000004">
      <c r="A58" s="21"/>
      <c r="B58" s="22"/>
      <c r="C58" s="30"/>
      <c r="D58" s="45" t="s">
        <v>59</v>
      </c>
      <c r="E58" s="46"/>
      <c r="F58" s="47"/>
      <c r="G58" s="47"/>
      <c r="H58" s="47"/>
      <c r="I58" s="47"/>
      <c r="J58" s="47"/>
      <c r="K58" s="47"/>
      <c r="L58" s="48">
        <f>'活動予算書（居場所づくり事業）'!L57:O57+'活動予算書 (児童クラブ事業)'!L47:O47</f>
        <v>560000</v>
      </c>
      <c r="M58" s="49"/>
      <c r="N58" s="49"/>
      <c r="O58" s="50"/>
      <c r="P58" s="18"/>
      <c r="Q58" s="19"/>
      <c r="R58" s="19"/>
      <c r="S58" s="20"/>
      <c r="T58" s="18"/>
      <c r="U58" s="19"/>
      <c r="V58" s="19"/>
      <c r="W58" s="20"/>
      <c r="X58" s="14"/>
      <c r="Y58" s="31"/>
    </row>
    <row r="59" spans="1:25" s="12" customFormat="1" ht="13.5" customHeight="1" x14ac:dyDescent="0.55000000000000004">
      <c r="A59" s="21"/>
      <c r="B59" s="22"/>
      <c r="C59" s="30"/>
      <c r="D59" s="45" t="s">
        <v>60</v>
      </c>
      <c r="E59" s="46"/>
      <c r="F59" s="47"/>
      <c r="G59" s="47"/>
      <c r="H59" s="47"/>
      <c r="I59" s="47"/>
      <c r="J59" s="47"/>
      <c r="K59" s="47"/>
      <c r="L59" s="48">
        <f>'活動予算書（居場所づくり事業）'!L58:O58+'活動予算書 (児童クラブ事業)'!L48:O48</f>
        <v>912780</v>
      </c>
      <c r="M59" s="49"/>
      <c r="N59" s="49"/>
      <c r="O59" s="50"/>
      <c r="P59" s="18"/>
      <c r="Q59" s="19"/>
      <c r="R59" s="19"/>
      <c r="S59" s="20"/>
      <c r="T59" s="18"/>
      <c r="U59" s="19"/>
      <c r="V59" s="19"/>
      <c r="W59" s="20"/>
      <c r="X59" s="14"/>
      <c r="Y59" s="31"/>
    </row>
    <row r="60" spans="1:25" s="12" customFormat="1" ht="13.5" customHeight="1" x14ac:dyDescent="0.55000000000000004">
      <c r="A60" s="21"/>
      <c r="B60" s="22"/>
      <c r="C60" s="30"/>
      <c r="D60" s="45" t="s">
        <v>61</v>
      </c>
      <c r="E60" s="46"/>
      <c r="F60" s="47"/>
      <c r="G60" s="47"/>
      <c r="H60" s="47"/>
      <c r="I60" s="47"/>
      <c r="J60" s="47"/>
      <c r="K60" s="47"/>
      <c r="L60" s="48">
        <f>'活動予算書（居場所づくり事業）'!L59:O59+'活動予算書 (児童クラブ事業)'!L49:O49</f>
        <v>0</v>
      </c>
      <c r="M60" s="49"/>
      <c r="N60" s="49"/>
      <c r="O60" s="50"/>
      <c r="P60" s="48"/>
      <c r="Q60" s="49"/>
      <c r="R60" s="49"/>
      <c r="S60" s="50"/>
      <c r="T60" s="48"/>
      <c r="U60" s="49"/>
      <c r="V60" s="49"/>
      <c r="W60" s="50"/>
      <c r="X60" s="14"/>
    </row>
    <row r="61" spans="1:25" s="12" customFormat="1" ht="13.5" customHeight="1" x14ac:dyDescent="0.55000000000000004">
      <c r="A61" s="21"/>
      <c r="B61" s="22"/>
      <c r="C61" s="32"/>
      <c r="D61" s="89" t="s">
        <v>62</v>
      </c>
      <c r="E61" s="89"/>
      <c r="F61" s="57"/>
      <c r="G61" s="57"/>
      <c r="H61" s="57"/>
      <c r="I61" s="57"/>
      <c r="J61" s="57"/>
      <c r="K61" s="57"/>
      <c r="L61" s="76">
        <f>SUM(L40:O60)</f>
        <v>9030680</v>
      </c>
      <c r="M61" s="77"/>
      <c r="N61" s="77"/>
      <c r="O61" s="78"/>
      <c r="P61" s="48"/>
      <c r="Q61" s="49"/>
      <c r="R61" s="49"/>
      <c r="S61" s="50"/>
      <c r="T61" s="48"/>
      <c r="U61" s="49"/>
      <c r="V61" s="49"/>
      <c r="W61" s="50"/>
      <c r="X61" s="14"/>
    </row>
    <row r="62" spans="1:25" s="12" customFormat="1" ht="13.5" customHeight="1" x14ac:dyDescent="0.55000000000000004">
      <c r="A62" s="21"/>
      <c r="B62" s="22"/>
      <c r="C62" s="79" t="s">
        <v>63</v>
      </c>
      <c r="D62" s="80"/>
      <c r="E62" s="80"/>
      <c r="F62" s="80"/>
      <c r="G62" s="81"/>
      <c r="H62" s="81"/>
      <c r="I62" s="81"/>
      <c r="J62" s="81"/>
      <c r="K62" s="81"/>
      <c r="L62" s="73"/>
      <c r="M62" s="74"/>
      <c r="N62" s="74"/>
      <c r="O62" s="75"/>
      <c r="P62" s="73">
        <f>+L38+L61</f>
        <v>37866727.700000003</v>
      </c>
      <c r="Q62" s="74"/>
      <c r="R62" s="74"/>
      <c r="S62" s="75"/>
      <c r="T62" s="48"/>
      <c r="U62" s="49"/>
      <c r="V62" s="49"/>
      <c r="W62" s="50"/>
      <c r="X62" s="14"/>
    </row>
    <row r="63" spans="1:25" s="12" customFormat="1" ht="13.5" customHeight="1" x14ac:dyDescent="0.55000000000000004">
      <c r="A63" s="15"/>
      <c r="B63" s="16" t="s">
        <v>11</v>
      </c>
      <c r="C63" s="96" t="s">
        <v>64</v>
      </c>
      <c r="D63" s="97"/>
      <c r="E63" s="97"/>
      <c r="F63" s="97"/>
      <c r="G63" s="98"/>
      <c r="H63" s="98"/>
      <c r="I63" s="98"/>
      <c r="J63" s="98"/>
      <c r="K63" s="98"/>
      <c r="L63" s="48"/>
      <c r="M63" s="49"/>
      <c r="N63" s="49"/>
      <c r="O63" s="50"/>
      <c r="P63" s="48"/>
      <c r="Q63" s="49"/>
      <c r="R63" s="49"/>
      <c r="S63" s="50"/>
      <c r="T63" s="48"/>
      <c r="U63" s="49"/>
      <c r="V63" s="49"/>
      <c r="W63" s="50"/>
      <c r="X63" s="14"/>
    </row>
    <row r="64" spans="1:25" s="12" customFormat="1" ht="13.5" customHeight="1" x14ac:dyDescent="0.55000000000000004">
      <c r="A64" s="21"/>
      <c r="B64" s="22"/>
      <c r="C64" s="95" t="s">
        <v>35</v>
      </c>
      <c r="D64" s="72"/>
      <c r="E64" s="72"/>
      <c r="F64" s="72"/>
      <c r="G64" s="72"/>
      <c r="H64" s="72"/>
      <c r="I64" s="72"/>
      <c r="J64" s="72"/>
      <c r="K64" s="72"/>
      <c r="L64" s="92"/>
      <c r="M64" s="93"/>
      <c r="N64" s="93"/>
      <c r="O64" s="94"/>
      <c r="P64" s="48"/>
      <c r="Q64" s="49"/>
      <c r="R64" s="49"/>
      <c r="S64" s="50"/>
      <c r="T64" s="48"/>
      <c r="U64" s="49"/>
      <c r="V64" s="49"/>
      <c r="W64" s="50"/>
      <c r="X64" s="14"/>
    </row>
    <row r="65" spans="1:24" s="12" customFormat="1" ht="13.5" customHeight="1" x14ac:dyDescent="0.55000000000000004">
      <c r="A65" s="21"/>
      <c r="B65" s="22"/>
      <c r="C65" s="26"/>
      <c r="D65" s="45" t="s">
        <v>36</v>
      </c>
      <c r="E65" s="46"/>
      <c r="F65" s="46"/>
      <c r="G65" s="46"/>
      <c r="H65" s="46"/>
      <c r="I65" s="46"/>
      <c r="J65" s="46"/>
      <c r="K65" s="91"/>
      <c r="L65" s="92">
        <f>'活動予算書（居場所づくり事業）'!L64:O64+'活動予算書 (児童クラブ事業)'!L54:O54</f>
        <v>360000</v>
      </c>
      <c r="M65" s="93"/>
      <c r="N65" s="93"/>
      <c r="O65" s="94"/>
      <c r="P65" s="48"/>
      <c r="Q65" s="49"/>
      <c r="R65" s="49"/>
      <c r="S65" s="50"/>
      <c r="T65" s="48"/>
      <c r="U65" s="49"/>
      <c r="V65" s="49"/>
      <c r="W65" s="50"/>
      <c r="X65" s="14"/>
    </row>
    <row r="66" spans="1:24" s="12" customFormat="1" ht="13.5" customHeight="1" x14ac:dyDescent="0.55000000000000004">
      <c r="A66" s="21"/>
      <c r="B66" s="22"/>
      <c r="C66" s="26"/>
      <c r="D66" s="45" t="s">
        <v>37</v>
      </c>
      <c r="E66" s="46"/>
      <c r="F66" s="46"/>
      <c r="G66" s="46"/>
      <c r="H66" s="46"/>
      <c r="I66" s="46"/>
      <c r="J66" s="46"/>
      <c r="K66" s="91"/>
      <c r="L66" s="92">
        <f>'活動予算書（居場所づくり事業）'!L65:O65+'活動予算書 (児童クラブ事業)'!L55:O55</f>
        <v>0</v>
      </c>
      <c r="M66" s="93"/>
      <c r="N66" s="93"/>
      <c r="O66" s="94"/>
      <c r="P66" s="48"/>
      <c r="Q66" s="49"/>
      <c r="R66" s="49"/>
      <c r="S66" s="50"/>
      <c r="T66" s="48"/>
      <c r="U66" s="49"/>
      <c r="V66" s="49"/>
      <c r="W66" s="50"/>
      <c r="X66" s="14"/>
    </row>
    <row r="67" spans="1:24" s="12" customFormat="1" ht="13.5" customHeight="1" x14ac:dyDescent="0.55000000000000004">
      <c r="A67" s="21"/>
      <c r="B67" s="22"/>
      <c r="C67" s="26"/>
      <c r="D67" s="45" t="s">
        <v>38</v>
      </c>
      <c r="E67" s="46"/>
      <c r="F67" s="47"/>
      <c r="G67" s="47"/>
      <c r="H67" s="47"/>
      <c r="I67" s="47"/>
      <c r="J67" s="47"/>
      <c r="K67" s="47"/>
      <c r="L67" s="85">
        <f>'活動予算書（居場所づくり事業）'!L66:O66+'活動予算書 (児童クラブ事業)'!L56:O56</f>
        <v>0</v>
      </c>
      <c r="M67" s="86"/>
      <c r="N67" s="86"/>
      <c r="O67" s="87"/>
      <c r="P67" s="48"/>
      <c r="Q67" s="49"/>
      <c r="R67" s="49"/>
      <c r="S67" s="50"/>
      <c r="T67" s="48"/>
      <c r="U67" s="49"/>
      <c r="V67" s="49"/>
      <c r="W67" s="50"/>
      <c r="X67" s="14"/>
    </row>
    <row r="68" spans="1:24" s="12" customFormat="1" ht="13.5" customHeight="1" x14ac:dyDescent="0.55000000000000004">
      <c r="A68" s="21"/>
      <c r="B68" s="22"/>
      <c r="C68" s="30"/>
      <c r="D68" s="88" t="s">
        <v>39</v>
      </c>
      <c r="E68" s="89"/>
      <c r="F68" s="57"/>
      <c r="G68" s="57"/>
      <c r="H68" s="57"/>
      <c r="I68" s="57"/>
      <c r="J68" s="57"/>
      <c r="K68" s="57"/>
      <c r="L68" s="90">
        <f>SUM(L65:O67)</f>
        <v>360000</v>
      </c>
      <c r="M68" s="77"/>
      <c r="N68" s="77"/>
      <c r="O68" s="78"/>
      <c r="P68" s="48"/>
      <c r="Q68" s="49"/>
      <c r="R68" s="49"/>
      <c r="S68" s="50"/>
      <c r="T68" s="48"/>
      <c r="U68" s="49"/>
      <c r="V68" s="49"/>
      <c r="W68" s="50"/>
      <c r="X68" s="14"/>
    </row>
    <row r="69" spans="1:24" s="12" customFormat="1" ht="13.5" customHeight="1" x14ac:dyDescent="0.55000000000000004">
      <c r="A69" s="21"/>
      <c r="B69" s="22"/>
      <c r="C69" s="79" t="s">
        <v>40</v>
      </c>
      <c r="D69" s="81"/>
      <c r="E69" s="81"/>
      <c r="F69" s="81"/>
      <c r="G69" s="81"/>
      <c r="H69" s="81"/>
      <c r="I69" s="81"/>
      <c r="J69" s="81"/>
      <c r="K69" s="81"/>
      <c r="L69" s="48"/>
      <c r="M69" s="49"/>
      <c r="N69" s="49"/>
      <c r="O69" s="50"/>
      <c r="P69" s="48"/>
      <c r="Q69" s="49"/>
      <c r="R69" s="49"/>
      <c r="S69" s="50"/>
      <c r="T69" s="48"/>
      <c r="U69" s="49"/>
      <c r="V69" s="49"/>
      <c r="W69" s="50"/>
      <c r="X69" s="14"/>
    </row>
    <row r="70" spans="1:24" s="12" customFormat="1" ht="13.5" customHeight="1" x14ac:dyDescent="0.55000000000000004">
      <c r="A70" s="21"/>
      <c r="B70" s="22"/>
      <c r="C70" s="30"/>
      <c r="D70" s="45" t="s">
        <v>44</v>
      </c>
      <c r="E70" s="46"/>
      <c r="F70" s="47"/>
      <c r="G70" s="47"/>
      <c r="H70" s="47"/>
      <c r="I70" s="47"/>
      <c r="J70" s="47"/>
      <c r="K70" s="47"/>
      <c r="L70" s="48">
        <f>'活動予算書（居場所づくり事業）'!L69:O69+'活動予算書 (児童クラブ事業)'!L59:O59</f>
        <v>0</v>
      </c>
      <c r="M70" s="49"/>
      <c r="N70" s="49"/>
      <c r="O70" s="50"/>
      <c r="P70" s="48"/>
      <c r="Q70" s="49"/>
      <c r="R70" s="49"/>
      <c r="S70" s="50"/>
      <c r="T70" s="48"/>
      <c r="U70" s="49"/>
      <c r="V70" s="49"/>
      <c r="W70" s="50"/>
      <c r="X70" s="14"/>
    </row>
    <row r="71" spans="1:24" s="12" customFormat="1" ht="13.5" customHeight="1" x14ac:dyDescent="0.55000000000000004">
      <c r="A71" s="21"/>
      <c r="B71" s="22"/>
      <c r="C71" s="30"/>
      <c r="D71" s="45" t="s">
        <v>47</v>
      </c>
      <c r="E71" s="46"/>
      <c r="F71" s="47"/>
      <c r="G71" s="47"/>
      <c r="H71" s="47"/>
      <c r="I71" s="47"/>
      <c r="J71" s="47"/>
      <c r="K71" s="47"/>
      <c r="L71" s="48">
        <f>'活動予算書（居場所づくり事業）'!L70:O70+'活動予算書 (児童クラブ事業)'!L60:O60</f>
        <v>30000</v>
      </c>
      <c r="M71" s="49"/>
      <c r="N71" s="49"/>
      <c r="O71" s="50"/>
      <c r="P71" s="48"/>
      <c r="Q71" s="49"/>
      <c r="R71" s="49"/>
      <c r="S71" s="50"/>
      <c r="T71" s="48"/>
      <c r="U71" s="49"/>
      <c r="V71" s="49"/>
      <c r="W71" s="50"/>
      <c r="X71" s="14"/>
    </row>
    <row r="72" spans="1:24" s="12" customFormat="1" ht="13.5" customHeight="1" x14ac:dyDescent="0.55000000000000004">
      <c r="A72" s="21"/>
      <c r="B72" s="22"/>
      <c r="C72" s="30"/>
      <c r="D72" s="45" t="s">
        <v>65</v>
      </c>
      <c r="E72" s="46"/>
      <c r="F72" s="47"/>
      <c r="G72" s="47"/>
      <c r="H72" s="47"/>
      <c r="I72" s="47"/>
      <c r="J72" s="47"/>
      <c r="K72" s="47"/>
      <c r="L72" s="48">
        <f>'活動予算書（居場所づくり事業）'!L71:O71+'活動予算書 (児童クラブ事業)'!L61:O61</f>
        <v>25110</v>
      </c>
      <c r="M72" s="49"/>
      <c r="N72" s="49"/>
      <c r="O72" s="50"/>
      <c r="P72" s="48"/>
      <c r="Q72" s="49"/>
      <c r="R72" s="49"/>
      <c r="S72" s="50"/>
      <c r="T72" s="48"/>
      <c r="U72" s="49"/>
      <c r="V72" s="49"/>
      <c r="W72" s="50"/>
      <c r="X72" s="14"/>
    </row>
    <row r="73" spans="1:24" s="12" customFormat="1" ht="13.5" customHeight="1" x14ac:dyDescent="0.55000000000000004">
      <c r="A73" s="21"/>
      <c r="B73" s="22"/>
      <c r="C73" s="30"/>
      <c r="D73" s="45" t="s">
        <v>66</v>
      </c>
      <c r="E73" s="46"/>
      <c r="F73" s="47"/>
      <c r="G73" s="47"/>
      <c r="H73" s="47"/>
      <c r="I73" s="47"/>
      <c r="J73" s="47"/>
      <c r="K73" s="47"/>
      <c r="L73" s="48">
        <f>'活動予算書（居場所づくり事業）'!L72:O72+'活動予算書 (児童クラブ事業)'!L62:O62</f>
        <v>15000</v>
      </c>
      <c r="M73" s="49"/>
      <c r="N73" s="49"/>
      <c r="O73" s="50"/>
      <c r="P73" s="48"/>
      <c r="Q73" s="49"/>
      <c r="R73" s="49"/>
      <c r="S73" s="50"/>
      <c r="T73" s="48"/>
      <c r="U73" s="49"/>
      <c r="V73" s="49"/>
      <c r="W73" s="50"/>
      <c r="X73" s="14"/>
    </row>
    <row r="74" spans="1:24" s="12" customFormat="1" ht="13.5" customHeight="1" x14ac:dyDescent="0.55000000000000004">
      <c r="A74" s="21"/>
      <c r="B74" s="22"/>
      <c r="C74" s="30"/>
      <c r="D74" s="45" t="s">
        <v>115</v>
      </c>
      <c r="E74" s="46"/>
      <c r="F74" s="47"/>
      <c r="G74" s="47"/>
      <c r="H74" s="47"/>
      <c r="I74" s="47"/>
      <c r="J74" s="47"/>
      <c r="K74" s="47"/>
      <c r="L74" s="48">
        <f>'活動予算書 (児童クラブ事業)'!L63:O63</f>
        <v>12000</v>
      </c>
      <c r="M74" s="49"/>
      <c r="N74" s="49"/>
      <c r="O74" s="50"/>
      <c r="P74" s="18"/>
      <c r="Q74" s="19"/>
      <c r="R74" s="19"/>
      <c r="S74" s="20"/>
      <c r="T74" s="18"/>
      <c r="U74" s="19"/>
      <c r="V74" s="19"/>
      <c r="W74" s="20"/>
      <c r="X74" s="14"/>
    </row>
    <row r="75" spans="1:24" s="12" customFormat="1" ht="13.5" customHeight="1" x14ac:dyDescent="0.55000000000000004">
      <c r="A75" s="21"/>
      <c r="B75" s="22"/>
      <c r="C75" s="30"/>
      <c r="D75" s="45" t="s">
        <v>57</v>
      </c>
      <c r="E75" s="46"/>
      <c r="F75" s="47"/>
      <c r="G75" s="47"/>
      <c r="H75" s="47"/>
      <c r="I75" s="47"/>
      <c r="J75" s="47"/>
      <c r="K75" s="47"/>
      <c r="L75" s="48">
        <f>'活動予算書（居場所づくり事業）'!L73:O73+'活動予算書 (児童クラブ事業)'!L64:O64</f>
        <v>196856</v>
      </c>
      <c r="M75" s="49"/>
      <c r="N75" s="49"/>
      <c r="O75" s="50"/>
      <c r="P75" s="18"/>
      <c r="Q75" s="19"/>
      <c r="R75" s="19"/>
      <c r="S75" s="20"/>
      <c r="T75" s="18"/>
      <c r="U75" s="19"/>
      <c r="V75" s="19"/>
      <c r="W75" s="20"/>
      <c r="X75" s="14"/>
    </row>
    <row r="76" spans="1:24" s="12" customFormat="1" ht="13.5" customHeight="1" x14ac:dyDescent="0.55000000000000004">
      <c r="A76" s="21"/>
      <c r="B76" s="22"/>
      <c r="C76" s="30"/>
      <c r="D76" s="82" t="s">
        <v>68</v>
      </c>
      <c r="E76" s="83"/>
      <c r="F76" s="84"/>
      <c r="G76" s="84"/>
      <c r="H76" s="84"/>
      <c r="I76" s="84"/>
      <c r="J76" s="84"/>
      <c r="K76" s="84"/>
      <c r="L76" s="85">
        <f>'活動予算書（居場所づくり事業）'!L74:O74</f>
        <v>136175</v>
      </c>
      <c r="M76" s="86"/>
      <c r="N76" s="86"/>
      <c r="O76" s="87"/>
      <c r="P76" s="48"/>
      <c r="Q76" s="49"/>
      <c r="R76" s="49"/>
      <c r="S76" s="50"/>
      <c r="T76" s="48"/>
      <c r="U76" s="49"/>
      <c r="V76" s="49"/>
      <c r="W76" s="50"/>
      <c r="X76" s="14"/>
    </row>
    <row r="77" spans="1:24" s="12" customFormat="1" ht="13.5" customHeight="1" x14ac:dyDescent="0.55000000000000004">
      <c r="A77" s="21"/>
      <c r="B77" s="22"/>
      <c r="C77" s="32"/>
      <c r="D77" s="71" t="s">
        <v>62</v>
      </c>
      <c r="E77" s="71"/>
      <c r="F77" s="72"/>
      <c r="G77" s="72"/>
      <c r="H77" s="72"/>
      <c r="I77" s="72"/>
      <c r="J77" s="72"/>
      <c r="K77" s="72"/>
      <c r="L77" s="76">
        <f>SUM(L70:O76)</f>
        <v>415141</v>
      </c>
      <c r="M77" s="77"/>
      <c r="N77" s="77"/>
      <c r="O77" s="78"/>
      <c r="P77" s="48"/>
      <c r="Q77" s="49"/>
      <c r="R77" s="49"/>
      <c r="S77" s="50"/>
      <c r="T77" s="48"/>
      <c r="U77" s="49"/>
      <c r="V77" s="49"/>
      <c r="W77" s="50"/>
      <c r="X77" s="14"/>
    </row>
    <row r="78" spans="1:24" s="12" customFormat="1" ht="13.5" customHeight="1" x14ac:dyDescent="0.55000000000000004">
      <c r="A78" s="21"/>
      <c r="B78" s="22"/>
      <c r="C78" s="79" t="s">
        <v>69</v>
      </c>
      <c r="D78" s="80"/>
      <c r="E78" s="80"/>
      <c r="F78" s="80"/>
      <c r="G78" s="81"/>
      <c r="H78" s="81"/>
      <c r="I78" s="81"/>
      <c r="J78" s="81"/>
      <c r="K78" s="81"/>
      <c r="L78" s="73"/>
      <c r="M78" s="74"/>
      <c r="N78" s="74"/>
      <c r="O78" s="75"/>
      <c r="P78" s="59">
        <f>+L68+L77</f>
        <v>775141</v>
      </c>
      <c r="Q78" s="60"/>
      <c r="R78" s="60"/>
      <c r="S78" s="61"/>
      <c r="T78" s="48"/>
      <c r="U78" s="49"/>
      <c r="V78" s="49"/>
      <c r="W78" s="50"/>
      <c r="X78" s="14"/>
    </row>
    <row r="79" spans="1:24" s="12" customFormat="1" ht="13.5" customHeight="1" x14ac:dyDescent="0.55000000000000004">
      <c r="A79" s="70" t="s">
        <v>70</v>
      </c>
      <c r="B79" s="71"/>
      <c r="C79" s="71"/>
      <c r="D79" s="71"/>
      <c r="E79" s="71"/>
      <c r="F79" s="71"/>
      <c r="G79" s="72"/>
      <c r="H79" s="72"/>
      <c r="I79" s="72"/>
      <c r="J79" s="72"/>
      <c r="K79" s="72"/>
      <c r="L79" s="73"/>
      <c r="M79" s="74"/>
      <c r="N79" s="74"/>
      <c r="O79" s="75"/>
      <c r="P79" s="73"/>
      <c r="Q79" s="74"/>
      <c r="R79" s="74"/>
      <c r="S79" s="75"/>
      <c r="T79" s="59">
        <f>+P62+P78</f>
        <v>38641868.700000003</v>
      </c>
      <c r="U79" s="60"/>
      <c r="V79" s="60"/>
      <c r="W79" s="61"/>
      <c r="X79" s="14"/>
    </row>
    <row r="80" spans="1:24" s="12" customFormat="1" ht="13.5" customHeight="1" x14ac:dyDescent="0.55000000000000004">
      <c r="A80" s="33" t="s">
        <v>71</v>
      </c>
      <c r="B80" s="34"/>
      <c r="C80" s="57" t="s">
        <v>72</v>
      </c>
      <c r="D80" s="57"/>
      <c r="E80" s="57"/>
      <c r="F80" s="57"/>
      <c r="G80" s="57"/>
      <c r="H80" s="57"/>
      <c r="I80" s="57"/>
      <c r="J80" s="57"/>
      <c r="K80" s="58"/>
      <c r="L80" s="73"/>
      <c r="M80" s="74"/>
      <c r="N80" s="74"/>
      <c r="O80" s="75"/>
      <c r="P80" s="73"/>
      <c r="Q80" s="74"/>
      <c r="R80" s="74"/>
      <c r="S80" s="75"/>
      <c r="T80" s="73">
        <f>+T31-T79</f>
        <v>-1768706.700000003</v>
      </c>
      <c r="U80" s="74"/>
      <c r="V80" s="74"/>
      <c r="W80" s="75"/>
      <c r="X80" s="14"/>
    </row>
    <row r="81" spans="1:24" s="12" customFormat="1" ht="13.5" customHeight="1" x14ac:dyDescent="0.55000000000000004">
      <c r="A81" s="33"/>
      <c r="B81" s="34"/>
      <c r="C81" s="57" t="s">
        <v>73</v>
      </c>
      <c r="D81" s="57"/>
      <c r="E81" s="57"/>
      <c r="F81" s="57"/>
      <c r="G81" s="57"/>
      <c r="H81" s="57"/>
      <c r="I81" s="57"/>
      <c r="J81" s="57"/>
      <c r="K81" s="58"/>
      <c r="L81" s="48"/>
      <c r="M81" s="49"/>
      <c r="N81" s="49"/>
      <c r="O81" s="50"/>
      <c r="P81" s="48"/>
      <c r="Q81" s="49"/>
      <c r="R81" s="49"/>
      <c r="S81" s="50"/>
      <c r="T81" s="59">
        <v>12542032</v>
      </c>
      <c r="U81" s="60"/>
      <c r="V81" s="60"/>
      <c r="W81" s="61"/>
      <c r="X81" s="14"/>
    </row>
    <row r="82" spans="1:24" s="12" customFormat="1" ht="13.5" customHeight="1" thickBot="1" x14ac:dyDescent="0.6">
      <c r="A82" s="35" t="s">
        <v>74</v>
      </c>
      <c r="B82" s="36"/>
      <c r="C82" s="62" t="s">
        <v>75</v>
      </c>
      <c r="D82" s="62"/>
      <c r="E82" s="62"/>
      <c r="F82" s="62"/>
      <c r="G82" s="62"/>
      <c r="H82" s="62"/>
      <c r="I82" s="62"/>
      <c r="J82" s="62"/>
      <c r="K82" s="63"/>
      <c r="L82" s="64"/>
      <c r="M82" s="65"/>
      <c r="N82" s="65"/>
      <c r="O82" s="66"/>
      <c r="P82" s="64"/>
      <c r="Q82" s="65"/>
      <c r="R82" s="65"/>
      <c r="S82" s="66"/>
      <c r="T82" s="67">
        <f>+T80+T81</f>
        <v>10773325.299999997</v>
      </c>
      <c r="U82" s="68"/>
      <c r="V82" s="68"/>
      <c r="W82" s="69"/>
      <c r="X82" s="14"/>
    </row>
    <row r="83" spans="1:24" s="12" customFormat="1" ht="6" customHeight="1" thickTop="1" x14ac:dyDescent="0.55000000000000004">
      <c r="A83" s="51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3"/>
      <c r="U83" s="53"/>
      <c r="V83" s="53"/>
      <c r="W83" s="53"/>
      <c r="X83" s="37"/>
    </row>
    <row r="84" spans="1:24" ht="13.5" customHeight="1" x14ac:dyDescent="0.55000000000000004">
      <c r="A84" s="54"/>
      <c r="B84" s="54"/>
      <c r="C84" s="54"/>
      <c r="D84" s="55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</row>
    <row r="85" spans="1:24" x14ac:dyDescent="0.55000000000000004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</row>
    <row r="86" spans="1:24" x14ac:dyDescent="0.55000000000000004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</row>
  </sheetData>
  <mergeCells count="268">
    <mergeCell ref="D1:W1"/>
    <mergeCell ref="A2:W2"/>
    <mergeCell ref="A3:D3"/>
    <mergeCell ref="E3:F3"/>
    <mergeCell ref="M3:N3"/>
    <mergeCell ref="T3:U3"/>
    <mergeCell ref="V3:W3"/>
    <mergeCell ref="C7:K7"/>
    <mergeCell ref="L7:O7"/>
    <mergeCell ref="P7:S7"/>
    <mergeCell ref="T7:W7"/>
    <mergeCell ref="C8:K8"/>
    <mergeCell ref="L8:O8"/>
    <mergeCell ref="P8:S8"/>
    <mergeCell ref="T8:W8"/>
    <mergeCell ref="A4:W4"/>
    <mergeCell ref="A5:K5"/>
    <mergeCell ref="L5:W5"/>
    <mergeCell ref="A6:K6"/>
    <mergeCell ref="L6:O6"/>
    <mergeCell ref="P6:S6"/>
    <mergeCell ref="T6:W6"/>
    <mergeCell ref="C11:K11"/>
    <mergeCell ref="L11:O11"/>
    <mergeCell ref="P11:S11"/>
    <mergeCell ref="T11:W11"/>
    <mergeCell ref="C12:K12"/>
    <mergeCell ref="L12:O12"/>
    <mergeCell ref="C9:K9"/>
    <mergeCell ref="L9:O9"/>
    <mergeCell ref="C10:K10"/>
    <mergeCell ref="L10:O10"/>
    <mergeCell ref="P10:S10"/>
    <mergeCell ref="T10:W10"/>
    <mergeCell ref="T15:W15"/>
    <mergeCell ref="C16:K16"/>
    <mergeCell ref="L16:O16"/>
    <mergeCell ref="C13:K13"/>
    <mergeCell ref="L13:O13"/>
    <mergeCell ref="P13:S13"/>
    <mergeCell ref="T13:W13"/>
    <mergeCell ref="C14:K14"/>
    <mergeCell ref="L14:O14"/>
    <mergeCell ref="P14:S14"/>
    <mergeCell ref="T14:W14"/>
    <mergeCell ref="C17:K17"/>
    <mergeCell ref="L17:O17"/>
    <mergeCell ref="C18:K18"/>
    <mergeCell ref="L18:O18"/>
    <mergeCell ref="C19:K19"/>
    <mergeCell ref="L19:O19"/>
    <mergeCell ref="C15:K15"/>
    <mergeCell ref="L15:O15"/>
    <mergeCell ref="P15:S15"/>
    <mergeCell ref="C22:K22"/>
    <mergeCell ref="L22:O22"/>
    <mergeCell ref="C23:K23"/>
    <mergeCell ref="L23:O23"/>
    <mergeCell ref="P23:S23"/>
    <mergeCell ref="T23:W23"/>
    <mergeCell ref="C20:K20"/>
    <mergeCell ref="L20:O20"/>
    <mergeCell ref="P20:S20"/>
    <mergeCell ref="T20:W20"/>
    <mergeCell ref="C21:K21"/>
    <mergeCell ref="L21:O21"/>
    <mergeCell ref="C27:K27"/>
    <mergeCell ref="L27:O27"/>
    <mergeCell ref="P27:S27"/>
    <mergeCell ref="T27:W27"/>
    <mergeCell ref="C28:K28"/>
    <mergeCell ref="L28:O28"/>
    <mergeCell ref="P28:S28"/>
    <mergeCell ref="T28:W28"/>
    <mergeCell ref="C24:K24"/>
    <mergeCell ref="L24:O24"/>
    <mergeCell ref="P24:S24"/>
    <mergeCell ref="T24:W24"/>
    <mergeCell ref="C25:K25"/>
    <mergeCell ref="L25:O25"/>
    <mergeCell ref="P25:S25"/>
    <mergeCell ref="T25:W25"/>
    <mergeCell ref="A31:K31"/>
    <mergeCell ref="L31:O31"/>
    <mergeCell ref="P31:S31"/>
    <mergeCell ref="T31:W31"/>
    <mergeCell ref="A32:K32"/>
    <mergeCell ref="L32:O32"/>
    <mergeCell ref="P32:S32"/>
    <mergeCell ref="T32:W32"/>
    <mergeCell ref="C29:K29"/>
    <mergeCell ref="L29:O29"/>
    <mergeCell ref="C30:K30"/>
    <mergeCell ref="L30:O30"/>
    <mergeCell ref="P30:S30"/>
    <mergeCell ref="T30:W30"/>
    <mergeCell ref="D35:K35"/>
    <mergeCell ref="L35:O35"/>
    <mergeCell ref="P35:S35"/>
    <mergeCell ref="T35:W35"/>
    <mergeCell ref="D36:K36"/>
    <mergeCell ref="L36:O36"/>
    <mergeCell ref="P36:S36"/>
    <mergeCell ref="T36:W36"/>
    <mergeCell ref="C33:K33"/>
    <mergeCell ref="L33:O33"/>
    <mergeCell ref="P33:S33"/>
    <mergeCell ref="T33:W33"/>
    <mergeCell ref="C34:K34"/>
    <mergeCell ref="L34:O34"/>
    <mergeCell ref="P34:S34"/>
    <mergeCell ref="T34:W34"/>
    <mergeCell ref="C39:K39"/>
    <mergeCell ref="L39:O39"/>
    <mergeCell ref="P39:S39"/>
    <mergeCell ref="T39:W39"/>
    <mergeCell ref="D40:K40"/>
    <mergeCell ref="L40:O40"/>
    <mergeCell ref="D37:K37"/>
    <mergeCell ref="L37:O37"/>
    <mergeCell ref="P37:S37"/>
    <mergeCell ref="T37:W37"/>
    <mergeCell ref="D38:K38"/>
    <mergeCell ref="L38:O38"/>
    <mergeCell ref="P38:S38"/>
    <mergeCell ref="T38:W38"/>
    <mergeCell ref="D43:K43"/>
    <mergeCell ref="L43:O43"/>
    <mergeCell ref="P43:S43"/>
    <mergeCell ref="T43:W43"/>
    <mergeCell ref="D44:K44"/>
    <mergeCell ref="L44:O44"/>
    <mergeCell ref="P44:S44"/>
    <mergeCell ref="T44:W44"/>
    <mergeCell ref="D41:K41"/>
    <mergeCell ref="L41:O41"/>
    <mergeCell ref="P41:S41"/>
    <mergeCell ref="T41:W41"/>
    <mergeCell ref="D42:K42"/>
    <mergeCell ref="L42:O42"/>
    <mergeCell ref="T47:W47"/>
    <mergeCell ref="D48:K48"/>
    <mergeCell ref="L48:O48"/>
    <mergeCell ref="D45:K45"/>
    <mergeCell ref="L45:O45"/>
    <mergeCell ref="P45:S45"/>
    <mergeCell ref="T45:W45"/>
    <mergeCell ref="D46:K46"/>
    <mergeCell ref="L46:O46"/>
    <mergeCell ref="D49:K49"/>
    <mergeCell ref="L49:O49"/>
    <mergeCell ref="D50:K50"/>
    <mergeCell ref="L50:O50"/>
    <mergeCell ref="D51:K51"/>
    <mergeCell ref="L51:O51"/>
    <mergeCell ref="D47:K47"/>
    <mergeCell ref="L47:O47"/>
    <mergeCell ref="P47:S47"/>
    <mergeCell ref="D55:K55"/>
    <mergeCell ref="L55:O55"/>
    <mergeCell ref="P55:S55"/>
    <mergeCell ref="T55:W55"/>
    <mergeCell ref="D56:K56"/>
    <mergeCell ref="L56:O56"/>
    <mergeCell ref="D52:K52"/>
    <mergeCell ref="L52:O52"/>
    <mergeCell ref="D53:K53"/>
    <mergeCell ref="L53:O53"/>
    <mergeCell ref="D54:K54"/>
    <mergeCell ref="L54:O54"/>
    <mergeCell ref="D60:K60"/>
    <mergeCell ref="L60:O60"/>
    <mergeCell ref="P60:S60"/>
    <mergeCell ref="T60:W60"/>
    <mergeCell ref="D61:K61"/>
    <mergeCell ref="L61:O61"/>
    <mergeCell ref="P61:S61"/>
    <mergeCell ref="T61:W61"/>
    <mergeCell ref="D57:K57"/>
    <mergeCell ref="L57:O57"/>
    <mergeCell ref="D58:K58"/>
    <mergeCell ref="L58:O58"/>
    <mergeCell ref="D59:K59"/>
    <mergeCell ref="L59:O59"/>
    <mergeCell ref="C64:K64"/>
    <mergeCell ref="L64:O64"/>
    <mergeCell ref="P64:S64"/>
    <mergeCell ref="T64:W64"/>
    <mergeCell ref="D65:K65"/>
    <mergeCell ref="L65:O65"/>
    <mergeCell ref="P65:S65"/>
    <mergeCell ref="T65:W65"/>
    <mergeCell ref="C62:K62"/>
    <mergeCell ref="L62:O62"/>
    <mergeCell ref="P62:S62"/>
    <mergeCell ref="T62:W62"/>
    <mergeCell ref="C63:K63"/>
    <mergeCell ref="L63:O63"/>
    <mergeCell ref="P63:S63"/>
    <mergeCell ref="T63:W63"/>
    <mergeCell ref="D68:K68"/>
    <mergeCell ref="L68:O68"/>
    <mergeCell ref="P68:S68"/>
    <mergeCell ref="T68:W68"/>
    <mergeCell ref="C69:K69"/>
    <mergeCell ref="L69:O69"/>
    <mergeCell ref="P69:S69"/>
    <mergeCell ref="T69:W69"/>
    <mergeCell ref="D66:K66"/>
    <mergeCell ref="L66:O66"/>
    <mergeCell ref="P66:S66"/>
    <mergeCell ref="T66:W66"/>
    <mergeCell ref="D67:K67"/>
    <mergeCell ref="L67:O67"/>
    <mergeCell ref="P67:S67"/>
    <mergeCell ref="T67:W67"/>
    <mergeCell ref="D72:K72"/>
    <mergeCell ref="L72:O72"/>
    <mergeCell ref="P72:S72"/>
    <mergeCell ref="T72:W72"/>
    <mergeCell ref="D73:K73"/>
    <mergeCell ref="L73:O73"/>
    <mergeCell ref="P73:S73"/>
    <mergeCell ref="T73:W73"/>
    <mergeCell ref="D70:K70"/>
    <mergeCell ref="L70:O70"/>
    <mergeCell ref="P70:S70"/>
    <mergeCell ref="T70:W70"/>
    <mergeCell ref="D71:K71"/>
    <mergeCell ref="L71:O71"/>
    <mergeCell ref="P71:S71"/>
    <mergeCell ref="T71:W71"/>
    <mergeCell ref="P77:S77"/>
    <mergeCell ref="T77:W77"/>
    <mergeCell ref="C78:K78"/>
    <mergeCell ref="L78:O78"/>
    <mergeCell ref="P78:S78"/>
    <mergeCell ref="T78:W78"/>
    <mergeCell ref="D75:K75"/>
    <mergeCell ref="L75:O75"/>
    <mergeCell ref="D76:K76"/>
    <mergeCell ref="L76:O76"/>
    <mergeCell ref="P76:S76"/>
    <mergeCell ref="T76:W76"/>
    <mergeCell ref="D74:K74"/>
    <mergeCell ref="L74:O74"/>
    <mergeCell ref="A83:W83"/>
    <mergeCell ref="A84:W84"/>
    <mergeCell ref="C26:K26"/>
    <mergeCell ref="L26:O26"/>
    <mergeCell ref="C81:K81"/>
    <mergeCell ref="L81:O81"/>
    <mergeCell ref="P81:S81"/>
    <mergeCell ref="T81:W81"/>
    <mergeCell ref="C82:K82"/>
    <mergeCell ref="L82:O82"/>
    <mergeCell ref="P82:S82"/>
    <mergeCell ref="T82:W82"/>
    <mergeCell ref="A79:K79"/>
    <mergeCell ref="L79:O79"/>
    <mergeCell ref="P79:S79"/>
    <mergeCell ref="T79:W79"/>
    <mergeCell ref="C80:K80"/>
    <mergeCell ref="L80:O80"/>
    <mergeCell ref="P80:S80"/>
    <mergeCell ref="T80:W80"/>
    <mergeCell ref="D77:K77"/>
    <mergeCell ref="L77:O77"/>
  </mergeCells>
  <phoneticPr fontId="3"/>
  <pageMargins left="0.70866141732283472" right="0.70866141732283472" top="0.74803149606299213" bottom="0.47244094488188981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69071-8AE0-4C7D-A5FF-9C2C5F7C2A93}">
  <dimension ref="A1:Y84"/>
  <sheetViews>
    <sheetView tabSelected="1" view="pageBreakPreview" topLeftCell="A67" zoomScaleNormal="100" zoomScaleSheetLayoutView="100" workbookViewId="0">
      <selection activeCell="L92" sqref="L92"/>
    </sheetView>
  </sheetViews>
  <sheetFormatPr defaultColWidth="8.25" defaultRowHeight="13" x14ac:dyDescent="0.55000000000000004"/>
  <cols>
    <col min="1" max="3" width="2.4140625" style="4" customWidth="1"/>
    <col min="4" max="25" width="3.33203125" style="4" customWidth="1"/>
    <col min="26" max="247" width="8.25" style="4"/>
    <col min="248" max="248" width="3.33203125" style="4" customWidth="1"/>
    <col min="249" max="251" width="2.4140625" style="4" customWidth="1"/>
    <col min="252" max="273" width="3.33203125" style="4" customWidth="1"/>
    <col min="274" max="503" width="8.25" style="4"/>
    <col min="504" max="504" width="3.33203125" style="4" customWidth="1"/>
    <col min="505" max="507" width="2.4140625" style="4" customWidth="1"/>
    <col min="508" max="529" width="3.33203125" style="4" customWidth="1"/>
    <col min="530" max="759" width="8.25" style="4"/>
    <col min="760" max="760" width="3.33203125" style="4" customWidth="1"/>
    <col min="761" max="763" width="2.4140625" style="4" customWidth="1"/>
    <col min="764" max="785" width="3.33203125" style="4" customWidth="1"/>
    <col min="786" max="1015" width="8.25" style="4"/>
    <col min="1016" max="1016" width="3.33203125" style="4" customWidth="1"/>
    <col min="1017" max="1019" width="2.4140625" style="4" customWidth="1"/>
    <col min="1020" max="1041" width="3.33203125" style="4" customWidth="1"/>
    <col min="1042" max="1271" width="8.25" style="4"/>
    <col min="1272" max="1272" width="3.33203125" style="4" customWidth="1"/>
    <col min="1273" max="1275" width="2.4140625" style="4" customWidth="1"/>
    <col min="1276" max="1297" width="3.33203125" style="4" customWidth="1"/>
    <col min="1298" max="1527" width="8.25" style="4"/>
    <col min="1528" max="1528" width="3.33203125" style="4" customWidth="1"/>
    <col min="1529" max="1531" width="2.4140625" style="4" customWidth="1"/>
    <col min="1532" max="1553" width="3.33203125" style="4" customWidth="1"/>
    <col min="1554" max="1783" width="8.25" style="4"/>
    <col min="1784" max="1784" width="3.33203125" style="4" customWidth="1"/>
    <col min="1785" max="1787" width="2.4140625" style="4" customWidth="1"/>
    <col min="1788" max="1809" width="3.33203125" style="4" customWidth="1"/>
    <col min="1810" max="2039" width="8.25" style="4"/>
    <col min="2040" max="2040" width="3.33203125" style="4" customWidth="1"/>
    <col min="2041" max="2043" width="2.4140625" style="4" customWidth="1"/>
    <col min="2044" max="2065" width="3.33203125" style="4" customWidth="1"/>
    <col min="2066" max="2295" width="8.25" style="4"/>
    <col min="2296" max="2296" width="3.33203125" style="4" customWidth="1"/>
    <col min="2297" max="2299" width="2.4140625" style="4" customWidth="1"/>
    <col min="2300" max="2321" width="3.33203125" style="4" customWidth="1"/>
    <col min="2322" max="2551" width="8.25" style="4"/>
    <col min="2552" max="2552" width="3.33203125" style="4" customWidth="1"/>
    <col min="2553" max="2555" width="2.4140625" style="4" customWidth="1"/>
    <col min="2556" max="2577" width="3.33203125" style="4" customWidth="1"/>
    <col min="2578" max="2807" width="8.25" style="4"/>
    <col min="2808" max="2808" width="3.33203125" style="4" customWidth="1"/>
    <col min="2809" max="2811" width="2.4140625" style="4" customWidth="1"/>
    <col min="2812" max="2833" width="3.33203125" style="4" customWidth="1"/>
    <col min="2834" max="3063" width="8.25" style="4"/>
    <col min="3064" max="3064" width="3.33203125" style="4" customWidth="1"/>
    <col min="3065" max="3067" width="2.4140625" style="4" customWidth="1"/>
    <col min="3068" max="3089" width="3.33203125" style="4" customWidth="1"/>
    <col min="3090" max="3319" width="8.25" style="4"/>
    <col min="3320" max="3320" width="3.33203125" style="4" customWidth="1"/>
    <col min="3321" max="3323" width="2.4140625" style="4" customWidth="1"/>
    <col min="3324" max="3345" width="3.33203125" style="4" customWidth="1"/>
    <col min="3346" max="3575" width="8.25" style="4"/>
    <col min="3576" max="3576" width="3.33203125" style="4" customWidth="1"/>
    <col min="3577" max="3579" width="2.4140625" style="4" customWidth="1"/>
    <col min="3580" max="3601" width="3.33203125" style="4" customWidth="1"/>
    <col min="3602" max="3831" width="8.25" style="4"/>
    <col min="3832" max="3832" width="3.33203125" style="4" customWidth="1"/>
    <col min="3833" max="3835" width="2.4140625" style="4" customWidth="1"/>
    <col min="3836" max="3857" width="3.33203125" style="4" customWidth="1"/>
    <col min="3858" max="4087" width="8.25" style="4"/>
    <col min="4088" max="4088" width="3.33203125" style="4" customWidth="1"/>
    <col min="4089" max="4091" width="2.4140625" style="4" customWidth="1"/>
    <col min="4092" max="4113" width="3.33203125" style="4" customWidth="1"/>
    <col min="4114" max="4343" width="8.25" style="4"/>
    <col min="4344" max="4344" width="3.33203125" style="4" customWidth="1"/>
    <col min="4345" max="4347" width="2.4140625" style="4" customWidth="1"/>
    <col min="4348" max="4369" width="3.33203125" style="4" customWidth="1"/>
    <col min="4370" max="4599" width="8.25" style="4"/>
    <col min="4600" max="4600" width="3.33203125" style="4" customWidth="1"/>
    <col min="4601" max="4603" width="2.4140625" style="4" customWidth="1"/>
    <col min="4604" max="4625" width="3.33203125" style="4" customWidth="1"/>
    <col min="4626" max="4855" width="8.25" style="4"/>
    <col min="4856" max="4856" width="3.33203125" style="4" customWidth="1"/>
    <col min="4857" max="4859" width="2.4140625" style="4" customWidth="1"/>
    <col min="4860" max="4881" width="3.33203125" style="4" customWidth="1"/>
    <col min="4882" max="5111" width="8.25" style="4"/>
    <col min="5112" max="5112" width="3.33203125" style="4" customWidth="1"/>
    <col min="5113" max="5115" width="2.4140625" style="4" customWidth="1"/>
    <col min="5116" max="5137" width="3.33203125" style="4" customWidth="1"/>
    <col min="5138" max="5367" width="8.25" style="4"/>
    <col min="5368" max="5368" width="3.33203125" style="4" customWidth="1"/>
    <col min="5369" max="5371" width="2.4140625" style="4" customWidth="1"/>
    <col min="5372" max="5393" width="3.33203125" style="4" customWidth="1"/>
    <col min="5394" max="5623" width="8.25" style="4"/>
    <col min="5624" max="5624" width="3.33203125" style="4" customWidth="1"/>
    <col min="5625" max="5627" width="2.4140625" style="4" customWidth="1"/>
    <col min="5628" max="5649" width="3.33203125" style="4" customWidth="1"/>
    <col min="5650" max="5879" width="8.25" style="4"/>
    <col min="5880" max="5880" width="3.33203125" style="4" customWidth="1"/>
    <col min="5881" max="5883" width="2.4140625" style="4" customWidth="1"/>
    <col min="5884" max="5905" width="3.33203125" style="4" customWidth="1"/>
    <col min="5906" max="6135" width="8.25" style="4"/>
    <col min="6136" max="6136" width="3.33203125" style="4" customWidth="1"/>
    <col min="6137" max="6139" width="2.4140625" style="4" customWidth="1"/>
    <col min="6140" max="6161" width="3.33203125" style="4" customWidth="1"/>
    <col min="6162" max="6391" width="8.25" style="4"/>
    <col min="6392" max="6392" width="3.33203125" style="4" customWidth="1"/>
    <col min="6393" max="6395" width="2.4140625" style="4" customWidth="1"/>
    <col min="6396" max="6417" width="3.33203125" style="4" customWidth="1"/>
    <col min="6418" max="6647" width="8.25" style="4"/>
    <col min="6648" max="6648" width="3.33203125" style="4" customWidth="1"/>
    <col min="6649" max="6651" width="2.4140625" style="4" customWidth="1"/>
    <col min="6652" max="6673" width="3.33203125" style="4" customWidth="1"/>
    <col min="6674" max="6903" width="8.25" style="4"/>
    <col min="6904" max="6904" width="3.33203125" style="4" customWidth="1"/>
    <col min="6905" max="6907" width="2.4140625" style="4" customWidth="1"/>
    <col min="6908" max="6929" width="3.33203125" style="4" customWidth="1"/>
    <col min="6930" max="7159" width="8.25" style="4"/>
    <col min="7160" max="7160" width="3.33203125" style="4" customWidth="1"/>
    <col min="7161" max="7163" width="2.4140625" style="4" customWidth="1"/>
    <col min="7164" max="7185" width="3.33203125" style="4" customWidth="1"/>
    <col min="7186" max="7415" width="8.25" style="4"/>
    <col min="7416" max="7416" width="3.33203125" style="4" customWidth="1"/>
    <col min="7417" max="7419" width="2.4140625" style="4" customWidth="1"/>
    <col min="7420" max="7441" width="3.33203125" style="4" customWidth="1"/>
    <col min="7442" max="7671" width="8.25" style="4"/>
    <col min="7672" max="7672" width="3.33203125" style="4" customWidth="1"/>
    <col min="7673" max="7675" width="2.4140625" style="4" customWidth="1"/>
    <col min="7676" max="7697" width="3.33203125" style="4" customWidth="1"/>
    <col min="7698" max="7927" width="8.25" style="4"/>
    <col min="7928" max="7928" width="3.33203125" style="4" customWidth="1"/>
    <col min="7929" max="7931" width="2.4140625" style="4" customWidth="1"/>
    <col min="7932" max="7953" width="3.33203125" style="4" customWidth="1"/>
    <col min="7954" max="8183" width="8.25" style="4"/>
    <col min="8184" max="8184" width="3.33203125" style="4" customWidth="1"/>
    <col min="8185" max="8187" width="2.4140625" style="4" customWidth="1"/>
    <col min="8188" max="8209" width="3.33203125" style="4" customWidth="1"/>
    <col min="8210" max="8439" width="8.25" style="4"/>
    <col min="8440" max="8440" width="3.33203125" style="4" customWidth="1"/>
    <col min="8441" max="8443" width="2.4140625" style="4" customWidth="1"/>
    <col min="8444" max="8465" width="3.33203125" style="4" customWidth="1"/>
    <col min="8466" max="8695" width="8.25" style="4"/>
    <col min="8696" max="8696" width="3.33203125" style="4" customWidth="1"/>
    <col min="8697" max="8699" width="2.4140625" style="4" customWidth="1"/>
    <col min="8700" max="8721" width="3.33203125" style="4" customWidth="1"/>
    <col min="8722" max="8951" width="8.25" style="4"/>
    <col min="8952" max="8952" width="3.33203125" style="4" customWidth="1"/>
    <col min="8953" max="8955" width="2.4140625" style="4" customWidth="1"/>
    <col min="8956" max="8977" width="3.33203125" style="4" customWidth="1"/>
    <col min="8978" max="9207" width="8.25" style="4"/>
    <col min="9208" max="9208" width="3.33203125" style="4" customWidth="1"/>
    <col min="9209" max="9211" width="2.4140625" style="4" customWidth="1"/>
    <col min="9212" max="9233" width="3.33203125" style="4" customWidth="1"/>
    <col min="9234" max="9463" width="8.25" style="4"/>
    <col min="9464" max="9464" width="3.33203125" style="4" customWidth="1"/>
    <col min="9465" max="9467" width="2.4140625" style="4" customWidth="1"/>
    <col min="9468" max="9489" width="3.33203125" style="4" customWidth="1"/>
    <col min="9490" max="9719" width="8.25" style="4"/>
    <col min="9720" max="9720" width="3.33203125" style="4" customWidth="1"/>
    <col min="9721" max="9723" width="2.4140625" style="4" customWidth="1"/>
    <col min="9724" max="9745" width="3.33203125" style="4" customWidth="1"/>
    <col min="9746" max="9975" width="8.25" style="4"/>
    <col min="9976" max="9976" width="3.33203125" style="4" customWidth="1"/>
    <col min="9977" max="9979" width="2.4140625" style="4" customWidth="1"/>
    <col min="9980" max="10001" width="3.33203125" style="4" customWidth="1"/>
    <col min="10002" max="10231" width="8.25" style="4"/>
    <col min="10232" max="10232" width="3.33203125" style="4" customWidth="1"/>
    <col min="10233" max="10235" width="2.4140625" style="4" customWidth="1"/>
    <col min="10236" max="10257" width="3.33203125" style="4" customWidth="1"/>
    <col min="10258" max="10487" width="8.25" style="4"/>
    <col min="10488" max="10488" width="3.33203125" style="4" customWidth="1"/>
    <col min="10489" max="10491" width="2.4140625" style="4" customWidth="1"/>
    <col min="10492" max="10513" width="3.33203125" style="4" customWidth="1"/>
    <col min="10514" max="10743" width="8.25" style="4"/>
    <col min="10744" max="10744" width="3.33203125" style="4" customWidth="1"/>
    <col min="10745" max="10747" width="2.4140625" style="4" customWidth="1"/>
    <col min="10748" max="10769" width="3.33203125" style="4" customWidth="1"/>
    <col min="10770" max="10999" width="8.25" style="4"/>
    <col min="11000" max="11000" width="3.33203125" style="4" customWidth="1"/>
    <col min="11001" max="11003" width="2.4140625" style="4" customWidth="1"/>
    <col min="11004" max="11025" width="3.33203125" style="4" customWidth="1"/>
    <col min="11026" max="11255" width="8.25" style="4"/>
    <col min="11256" max="11256" width="3.33203125" style="4" customWidth="1"/>
    <col min="11257" max="11259" width="2.4140625" style="4" customWidth="1"/>
    <col min="11260" max="11281" width="3.33203125" style="4" customWidth="1"/>
    <col min="11282" max="11511" width="8.25" style="4"/>
    <col min="11512" max="11512" width="3.33203125" style="4" customWidth="1"/>
    <col min="11513" max="11515" width="2.4140625" style="4" customWidth="1"/>
    <col min="11516" max="11537" width="3.33203125" style="4" customWidth="1"/>
    <col min="11538" max="11767" width="8.25" style="4"/>
    <col min="11768" max="11768" width="3.33203125" style="4" customWidth="1"/>
    <col min="11769" max="11771" width="2.4140625" style="4" customWidth="1"/>
    <col min="11772" max="11793" width="3.33203125" style="4" customWidth="1"/>
    <col min="11794" max="12023" width="8.25" style="4"/>
    <col min="12024" max="12024" width="3.33203125" style="4" customWidth="1"/>
    <col min="12025" max="12027" width="2.4140625" style="4" customWidth="1"/>
    <col min="12028" max="12049" width="3.33203125" style="4" customWidth="1"/>
    <col min="12050" max="12279" width="8.25" style="4"/>
    <col min="12280" max="12280" width="3.33203125" style="4" customWidth="1"/>
    <col min="12281" max="12283" width="2.4140625" style="4" customWidth="1"/>
    <col min="12284" max="12305" width="3.33203125" style="4" customWidth="1"/>
    <col min="12306" max="12535" width="8.25" style="4"/>
    <col min="12536" max="12536" width="3.33203125" style="4" customWidth="1"/>
    <col min="12537" max="12539" width="2.4140625" style="4" customWidth="1"/>
    <col min="12540" max="12561" width="3.33203125" style="4" customWidth="1"/>
    <col min="12562" max="12791" width="8.25" style="4"/>
    <col min="12792" max="12792" width="3.33203125" style="4" customWidth="1"/>
    <col min="12793" max="12795" width="2.4140625" style="4" customWidth="1"/>
    <col min="12796" max="12817" width="3.33203125" style="4" customWidth="1"/>
    <col min="12818" max="13047" width="8.25" style="4"/>
    <col min="13048" max="13048" width="3.33203125" style="4" customWidth="1"/>
    <col min="13049" max="13051" width="2.4140625" style="4" customWidth="1"/>
    <col min="13052" max="13073" width="3.33203125" style="4" customWidth="1"/>
    <col min="13074" max="13303" width="8.25" style="4"/>
    <col min="13304" max="13304" width="3.33203125" style="4" customWidth="1"/>
    <col min="13305" max="13307" width="2.4140625" style="4" customWidth="1"/>
    <col min="13308" max="13329" width="3.33203125" style="4" customWidth="1"/>
    <col min="13330" max="13559" width="8.25" style="4"/>
    <col min="13560" max="13560" width="3.33203125" style="4" customWidth="1"/>
    <col min="13561" max="13563" width="2.4140625" style="4" customWidth="1"/>
    <col min="13564" max="13585" width="3.33203125" style="4" customWidth="1"/>
    <col min="13586" max="13815" width="8.25" style="4"/>
    <col min="13816" max="13816" width="3.33203125" style="4" customWidth="1"/>
    <col min="13817" max="13819" width="2.4140625" style="4" customWidth="1"/>
    <col min="13820" max="13841" width="3.33203125" style="4" customWidth="1"/>
    <col min="13842" max="14071" width="8.25" style="4"/>
    <col min="14072" max="14072" width="3.33203125" style="4" customWidth="1"/>
    <col min="14073" max="14075" width="2.4140625" style="4" customWidth="1"/>
    <col min="14076" max="14097" width="3.33203125" style="4" customWidth="1"/>
    <col min="14098" max="14327" width="8.25" style="4"/>
    <col min="14328" max="14328" width="3.33203125" style="4" customWidth="1"/>
    <col min="14329" max="14331" width="2.4140625" style="4" customWidth="1"/>
    <col min="14332" max="14353" width="3.33203125" style="4" customWidth="1"/>
    <col min="14354" max="14583" width="8.25" style="4"/>
    <col min="14584" max="14584" width="3.33203125" style="4" customWidth="1"/>
    <col min="14585" max="14587" width="2.4140625" style="4" customWidth="1"/>
    <col min="14588" max="14609" width="3.33203125" style="4" customWidth="1"/>
    <col min="14610" max="14839" width="8.25" style="4"/>
    <col min="14840" max="14840" width="3.33203125" style="4" customWidth="1"/>
    <col min="14841" max="14843" width="2.4140625" style="4" customWidth="1"/>
    <col min="14844" max="14865" width="3.33203125" style="4" customWidth="1"/>
    <col min="14866" max="15095" width="8.25" style="4"/>
    <col min="15096" max="15096" width="3.33203125" style="4" customWidth="1"/>
    <col min="15097" max="15099" width="2.4140625" style="4" customWidth="1"/>
    <col min="15100" max="15121" width="3.33203125" style="4" customWidth="1"/>
    <col min="15122" max="15351" width="8.25" style="4"/>
    <col min="15352" max="15352" width="3.33203125" style="4" customWidth="1"/>
    <col min="15353" max="15355" width="2.4140625" style="4" customWidth="1"/>
    <col min="15356" max="15377" width="3.33203125" style="4" customWidth="1"/>
    <col min="15378" max="15607" width="8.25" style="4"/>
    <col min="15608" max="15608" width="3.33203125" style="4" customWidth="1"/>
    <col min="15609" max="15611" width="2.4140625" style="4" customWidth="1"/>
    <col min="15612" max="15633" width="3.33203125" style="4" customWidth="1"/>
    <col min="15634" max="15863" width="8.25" style="4"/>
    <col min="15864" max="15864" width="3.33203125" style="4" customWidth="1"/>
    <col min="15865" max="15867" width="2.4140625" style="4" customWidth="1"/>
    <col min="15868" max="15889" width="3.33203125" style="4" customWidth="1"/>
    <col min="15890" max="16119" width="8.25" style="4"/>
    <col min="16120" max="16120" width="3.33203125" style="4" customWidth="1"/>
    <col min="16121" max="16123" width="2.4140625" style="4" customWidth="1"/>
    <col min="16124" max="16145" width="3.33203125" style="4" customWidth="1"/>
    <col min="16146" max="16384" width="8.25" style="4"/>
  </cols>
  <sheetData>
    <row r="1" spans="1:25" ht="18" customHeight="1" x14ac:dyDescent="0.55000000000000004">
      <c r="A1" s="1" t="s">
        <v>0</v>
      </c>
      <c r="B1" s="2"/>
      <c r="C1" s="2"/>
      <c r="D1" s="136" t="str">
        <f>+[1]基礎データ!D5</f>
        <v>特定非営利活動法人わっか</v>
      </c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3"/>
      <c r="Y1" s="3"/>
    </row>
    <row r="2" spans="1:25" s="6" customFormat="1" ht="21" customHeight="1" x14ac:dyDescent="0.55000000000000004">
      <c r="A2" s="138" t="s">
        <v>119</v>
      </c>
      <c r="B2" s="139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5"/>
    </row>
    <row r="3" spans="1:25" s="6" customFormat="1" ht="18" customHeight="1" x14ac:dyDescent="0.55000000000000004">
      <c r="A3" s="141"/>
      <c r="B3" s="141"/>
      <c r="C3" s="141"/>
      <c r="D3" s="141"/>
      <c r="E3" s="142">
        <v>2023</v>
      </c>
      <c r="F3" s="142"/>
      <c r="G3" s="8" t="str">
        <f>+[1]基礎データ!F7</f>
        <v>年</v>
      </c>
      <c r="H3" s="9">
        <f>+[1]基礎データ!G7</f>
        <v>4</v>
      </c>
      <c r="I3" s="8" t="str">
        <f>+[1]基礎データ!H7</f>
        <v>月</v>
      </c>
      <c r="J3" s="9">
        <f>+[1]基礎データ!I7</f>
        <v>1</v>
      </c>
      <c r="K3" s="8" t="str">
        <f>+[1]基礎データ!J7</f>
        <v>日</v>
      </c>
      <c r="L3" s="7" t="str">
        <f>+[1]基礎データ!K7</f>
        <v>～</v>
      </c>
      <c r="M3" s="142">
        <v>2024</v>
      </c>
      <c r="N3" s="142"/>
      <c r="O3" s="8" t="str">
        <f>+[1]基礎データ!N7</f>
        <v>年</v>
      </c>
      <c r="P3" s="9">
        <f>+[1]基礎データ!O7</f>
        <v>3</v>
      </c>
      <c r="Q3" s="8" t="str">
        <f>+[1]基礎データ!P7</f>
        <v>月</v>
      </c>
      <c r="R3" s="9">
        <f>+[1]基礎データ!Q7</f>
        <v>31</v>
      </c>
      <c r="S3" s="8" t="str">
        <f>+[1]基礎データ!R7</f>
        <v>日</v>
      </c>
      <c r="T3" s="143" t="s">
        <v>1</v>
      </c>
      <c r="U3" s="143"/>
      <c r="V3" s="144"/>
      <c r="W3" s="144"/>
      <c r="X3" s="10"/>
    </row>
    <row r="4" spans="1:25" s="12" customFormat="1" ht="15" customHeight="1" x14ac:dyDescent="0.55000000000000004">
      <c r="A4" s="117" t="s">
        <v>2</v>
      </c>
      <c r="B4" s="118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"/>
    </row>
    <row r="5" spans="1:25" s="6" customFormat="1" ht="15.75" customHeight="1" x14ac:dyDescent="0.55000000000000004">
      <c r="A5" s="120" t="s">
        <v>3</v>
      </c>
      <c r="B5" s="121"/>
      <c r="C5" s="121"/>
      <c r="D5" s="121"/>
      <c r="E5" s="121"/>
      <c r="F5" s="121"/>
      <c r="G5" s="122"/>
      <c r="H5" s="122"/>
      <c r="I5" s="122"/>
      <c r="J5" s="122"/>
      <c r="K5" s="122"/>
      <c r="L5" s="123" t="s">
        <v>4</v>
      </c>
      <c r="M5" s="124"/>
      <c r="N5" s="124"/>
      <c r="O5" s="125"/>
      <c r="P5" s="125"/>
      <c r="Q5" s="125"/>
      <c r="R5" s="125"/>
      <c r="S5" s="125"/>
      <c r="T5" s="125"/>
      <c r="U5" s="125"/>
      <c r="V5" s="125"/>
      <c r="W5" s="126"/>
      <c r="X5" s="13"/>
    </row>
    <row r="6" spans="1:25" s="12" customFormat="1" ht="13.5" customHeight="1" x14ac:dyDescent="0.55000000000000004">
      <c r="A6" s="127" t="s">
        <v>5</v>
      </c>
      <c r="B6" s="128"/>
      <c r="C6" s="128"/>
      <c r="D6" s="128"/>
      <c r="E6" s="128"/>
      <c r="F6" s="128"/>
      <c r="G6" s="129"/>
      <c r="H6" s="129"/>
      <c r="I6" s="129"/>
      <c r="J6" s="129"/>
      <c r="K6" s="129"/>
      <c r="L6" s="130"/>
      <c r="M6" s="131"/>
      <c r="N6" s="131"/>
      <c r="O6" s="132"/>
      <c r="P6" s="133"/>
      <c r="Q6" s="134"/>
      <c r="R6" s="134"/>
      <c r="S6" s="135"/>
      <c r="T6" s="133"/>
      <c r="U6" s="134"/>
      <c r="V6" s="134"/>
      <c r="W6" s="135"/>
      <c r="X6" s="14"/>
    </row>
    <row r="7" spans="1:25" s="12" customFormat="1" ht="13.5" customHeight="1" x14ac:dyDescent="0.55000000000000004">
      <c r="A7" s="15"/>
      <c r="B7" s="16" t="s">
        <v>6</v>
      </c>
      <c r="C7" s="96" t="s">
        <v>7</v>
      </c>
      <c r="D7" s="97"/>
      <c r="E7" s="97"/>
      <c r="F7" s="97"/>
      <c r="G7" s="98"/>
      <c r="H7" s="98"/>
      <c r="I7" s="98"/>
      <c r="J7" s="98"/>
      <c r="K7" s="98"/>
      <c r="L7" s="48"/>
      <c r="M7" s="49"/>
      <c r="N7" s="49"/>
      <c r="O7" s="50"/>
      <c r="P7" s="48"/>
      <c r="Q7" s="49"/>
      <c r="R7" s="49"/>
      <c r="S7" s="50"/>
      <c r="T7" s="48"/>
      <c r="U7" s="49"/>
      <c r="V7" s="49"/>
      <c r="W7" s="50"/>
      <c r="X7" s="14"/>
    </row>
    <row r="8" spans="1:25" s="12" customFormat="1" ht="13.5" customHeight="1" x14ac:dyDescent="0.55000000000000004">
      <c r="A8" s="21"/>
      <c r="B8" s="22"/>
      <c r="C8" s="45" t="s">
        <v>109</v>
      </c>
      <c r="D8" s="47"/>
      <c r="E8" s="47"/>
      <c r="F8" s="47"/>
      <c r="G8" s="47"/>
      <c r="H8" s="47"/>
      <c r="I8" s="47"/>
      <c r="J8" s="47"/>
      <c r="K8" s="56"/>
      <c r="L8" s="48">
        <v>16000</v>
      </c>
      <c r="M8" s="49"/>
      <c r="N8" s="49"/>
      <c r="O8" s="50"/>
      <c r="P8" s="48"/>
      <c r="Q8" s="49"/>
      <c r="R8" s="49"/>
      <c r="S8" s="50"/>
      <c r="T8" s="48"/>
      <c r="U8" s="49"/>
      <c r="V8" s="49"/>
      <c r="W8" s="50"/>
      <c r="X8" s="14"/>
    </row>
    <row r="9" spans="1:25" s="12" customFormat="1" ht="13.5" customHeight="1" x14ac:dyDescent="0.55000000000000004">
      <c r="A9" s="21"/>
      <c r="B9" s="22"/>
      <c r="C9" s="45" t="s">
        <v>110</v>
      </c>
      <c r="D9" s="47"/>
      <c r="E9" s="47"/>
      <c r="F9" s="47"/>
      <c r="G9" s="47"/>
      <c r="H9" s="47"/>
      <c r="I9" s="47"/>
      <c r="J9" s="47"/>
      <c r="K9" s="56"/>
      <c r="L9" s="48">
        <v>20000</v>
      </c>
      <c r="M9" s="49"/>
      <c r="N9" s="49"/>
      <c r="O9" s="50"/>
      <c r="P9" s="18"/>
      <c r="Q9" s="19"/>
      <c r="R9" s="19"/>
      <c r="S9" s="20"/>
      <c r="T9" s="18"/>
      <c r="U9" s="19"/>
      <c r="V9" s="19"/>
      <c r="W9" s="20"/>
      <c r="X9" s="14"/>
    </row>
    <row r="10" spans="1:25" s="12" customFormat="1" ht="12.75" customHeight="1" x14ac:dyDescent="0.55000000000000004">
      <c r="A10" s="21"/>
      <c r="B10" s="22"/>
      <c r="C10" s="45" t="s">
        <v>10</v>
      </c>
      <c r="D10" s="47"/>
      <c r="E10" s="47"/>
      <c r="F10" s="47"/>
      <c r="G10" s="47"/>
      <c r="H10" s="47"/>
      <c r="I10" s="47"/>
      <c r="J10" s="47"/>
      <c r="K10" s="56"/>
      <c r="L10" s="85">
        <v>600000</v>
      </c>
      <c r="M10" s="86"/>
      <c r="N10" s="86"/>
      <c r="O10" s="87"/>
      <c r="P10" s="73">
        <f>SUM(L8:O10)</f>
        <v>636000</v>
      </c>
      <c r="Q10" s="74"/>
      <c r="R10" s="74"/>
      <c r="S10" s="75"/>
      <c r="T10" s="48"/>
      <c r="U10" s="49"/>
      <c r="V10" s="49"/>
      <c r="W10" s="50"/>
      <c r="X10" s="14"/>
    </row>
    <row r="11" spans="1:25" s="12" customFormat="1" ht="13.5" customHeight="1" x14ac:dyDescent="0.55000000000000004">
      <c r="A11" s="15"/>
      <c r="B11" s="16" t="s">
        <v>11</v>
      </c>
      <c r="C11" s="96" t="s">
        <v>12</v>
      </c>
      <c r="D11" s="97"/>
      <c r="E11" s="97"/>
      <c r="F11" s="97"/>
      <c r="G11" s="98"/>
      <c r="H11" s="98"/>
      <c r="I11" s="98"/>
      <c r="J11" s="98"/>
      <c r="K11" s="98"/>
      <c r="L11" s="48"/>
      <c r="M11" s="49"/>
      <c r="N11" s="49"/>
      <c r="O11" s="50"/>
      <c r="P11" s="73"/>
      <c r="Q11" s="74"/>
      <c r="R11" s="74"/>
      <c r="S11" s="75"/>
      <c r="T11" s="48"/>
      <c r="U11" s="49"/>
      <c r="V11" s="49"/>
      <c r="W11" s="50"/>
      <c r="X11" s="14"/>
    </row>
    <row r="12" spans="1:25" s="12" customFormat="1" ht="13.5" customHeight="1" x14ac:dyDescent="0.55000000000000004">
      <c r="A12" s="15"/>
      <c r="B12" s="16"/>
      <c r="C12" s="45" t="s">
        <v>13</v>
      </c>
      <c r="D12" s="47"/>
      <c r="E12" s="47"/>
      <c r="F12" s="47"/>
      <c r="G12" s="47"/>
      <c r="H12" s="47"/>
      <c r="I12" s="47"/>
      <c r="J12" s="47"/>
      <c r="K12" s="56"/>
      <c r="L12" s="48">
        <v>130000</v>
      </c>
      <c r="M12" s="49"/>
      <c r="N12" s="49"/>
      <c r="O12" s="50"/>
      <c r="P12" s="23"/>
      <c r="Q12" s="24"/>
      <c r="R12" s="24"/>
      <c r="S12" s="25"/>
      <c r="T12" s="18"/>
      <c r="U12" s="19"/>
      <c r="V12" s="19"/>
      <c r="W12" s="20"/>
      <c r="X12" s="14"/>
    </row>
    <row r="13" spans="1:25" s="12" customFormat="1" ht="13.5" customHeight="1" x14ac:dyDescent="0.55000000000000004">
      <c r="A13" s="15"/>
      <c r="B13" s="22"/>
      <c r="C13" s="45" t="s">
        <v>14</v>
      </c>
      <c r="D13" s="47"/>
      <c r="E13" s="47"/>
      <c r="F13" s="47"/>
      <c r="G13" s="47"/>
      <c r="H13" s="47"/>
      <c r="I13" s="47"/>
      <c r="J13" s="47"/>
      <c r="K13" s="56"/>
      <c r="L13" s="48">
        <v>15000</v>
      </c>
      <c r="M13" s="49"/>
      <c r="N13" s="49"/>
      <c r="O13" s="50"/>
      <c r="P13" s="48"/>
      <c r="Q13" s="49"/>
      <c r="R13" s="49"/>
      <c r="S13" s="50"/>
      <c r="T13" s="48"/>
      <c r="U13" s="49"/>
      <c r="V13" s="49"/>
      <c r="W13" s="50"/>
      <c r="X13" s="14"/>
    </row>
    <row r="14" spans="1:25" s="12" customFormat="1" ht="13.5" customHeight="1" x14ac:dyDescent="0.55000000000000004">
      <c r="A14" s="21"/>
      <c r="B14" s="22"/>
      <c r="C14" s="45" t="s">
        <v>15</v>
      </c>
      <c r="D14" s="47"/>
      <c r="E14" s="47"/>
      <c r="F14" s="47"/>
      <c r="G14" s="47"/>
      <c r="H14" s="47"/>
      <c r="I14" s="47"/>
      <c r="J14" s="47"/>
      <c r="K14" s="56"/>
      <c r="L14" s="85">
        <v>0</v>
      </c>
      <c r="M14" s="86"/>
      <c r="N14" s="86"/>
      <c r="O14" s="87"/>
      <c r="P14" s="73">
        <f>SUM(L12:O14)</f>
        <v>145000</v>
      </c>
      <c r="Q14" s="74"/>
      <c r="R14" s="74"/>
      <c r="S14" s="75"/>
      <c r="T14" s="48"/>
      <c r="U14" s="49"/>
      <c r="V14" s="49"/>
      <c r="W14" s="50"/>
      <c r="X14" s="14"/>
    </row>
    <row r="15" spans="1:25" s="12" customFormat="1" ht="13.5" customHeight="1" x14ac:dyDescent="0.55000000000000004">
      <c r="A15" s="15"/>
      <c r="B15" s="16" t="s">
        <v>16</v>
      </c>
      <c r="C15" s="96" t="s">
        <v>17</v>
      </c>
      <c r="D15" s="97"/>
      <c r="E15" s="97"/>
      <c r="F15" s="97"/>
      <c r="G15" s="98"/>
      <c r="H15" s="98"/>
      <c r="I15" s="98"/>
      <c r="J15" s="98"/>
      <c r="K15" s="98"/>
      <c r="L15" s="48"/>
      <c r="M15" s="49"/>
      <c r="N15" s="49"/>
      <c r="O15" s="50"/>
      <c r="P15" s="73"/>
      <c r="Q15" s="74"/>
      <c r="R15" s="74"/>
      <c r="S15" s="75"/>
      <c r="T15" s="48"/>
      <c r="U15" s="49"/>
      <c r="V15" s="49"/>
      <c r="W15" s="50"/>
      <c r="X15" s="14"/>
    </row>
    <row r="16" spans="1:25" s="12" customFormat="1" ht="13.5" customHeight="1" x14ac:dyDescent="0.55000000000000004">
      <c r="A16" s="15"/>
      <c r="B16" s="16"/>
      <c r="C16" s="45" t="s">
        <v>18</v>
      </c>
      <c r="D16" s="47"/>
      <c r="E16" s="47"/>
      <c r="F16" s="47"/>
      <c r="G16" s="47"/>
      <c r="H16" s="47"/>
      <c r="I16" s="47"/>
      <c r="J16" s="47"/>
      <c r="K16" s="56"/>
      <c r="L16" s="48">
        <v>1566000</v>
      </c>
      <c r="M16" s="49"/>
      <c r="N16" s="49"/>
      <c r="O16" s="50"/>
      <c r="P16" s="23"/>
      <c r="Q16" s="24"/>
      <c r="R16" s="24"/>
      <c r="S16" s="25"/>
      <c r="T16" s="18"/>
      <c r="U16" s="19"/>
      <c r="V16" s="19"/>
      <c r="W16" s="20"/>
      <c r="X16" s="14"/>
    </row>
    <row r="17" spans="1:24" s="12" customFormat="1" ht="13.5" customHeight="1" x14ac:dyDescent="0.55000000000000004">
      <c r="A17" s="15"/>
      <c r="B17" s="16"/>
      <c r="C17" s="45" t="s">
        <v>113</v>
      </c>
      <c r="D17" s="47"/>
      <c r="E17" s="47"/>
      <c r="F17" s="47"/>
      <c r="G17" s="47"/>
      <c r="H17" s="47"/>
      <c r="I17" s="47"/>
      <c r="J17" s="47"/>
      <c r="K17" s="56"/>
      <c r="L17" s="48">
        <v>378000</v>
      </c>
      <c r="M17" s="49"/>
      <c r="N17" s="49"/>
      <c r="O17" s="50"/>
      <c r="P17" s="23"/>
      <c r="Q17" s="24"/>
      <c r="R17" s="24"/>
      <c r="S17" s="25"/>
      <c r="T17" s="18"/>
      <c r="U17" s="19"/>
      <c r="V17" s="19"/>
      <c r="W17" s="20"/>
      <c r="X17" s="14"/>
    </row>
    <row r="18" spans="1:24" s="12" customFormat="1" ht="13.5" customHeight="1" x14ac:dyDescent="0.55000000000000004">
      <c r="A18" s="15"/>
      <c r="B18" s="16"/>
      <c r="C18" s="45" t="s">
        <v>19</v>
      </c>
      <c r="D18" s="47"/>
      <c r="E18" s="47"/>
      <c r="F18" s="47"/>
      <c r="G18" s="47"/>
      <c r="H18" s="47"/>
      <c r="I18" s="47"/>
      <c r="J18" s="47"/>
      <c r="K18" s="56"/>
      <c r="L18" s="48">
        <v>240000</v>
      </c>
      <c r="M18" s="49"/>
      <c r="N18" s="49"/>
      <c r="O18" s="50"/>
      <c r="P18" s="23"/>
      <c r="Q18" s="24"/>
      <c r="R18" s="24"/>
      <c r="S18" s="25"/>
      <c r="T18" s="18"/>
      <c r="U18" s="19"/>
      <c r="V18" s="19"/>
      <c r="W18" s="20"/>
      <c r="X18" s="14"/>
    </row>
    <row r="19" spans="1:24" s="12" customFormat="1" ht="13.5" customHeight="1" x14ac:dyDescent="0.55000000000000004">
      <c r="A19" s="15"/>
      <c r="B19" s="16"/>
      <c r="C19" s="45" t="s">
        <v>111</v>
      </c>
      <c r="D19" s="47"/>
      <c r="E19" s="47"/>
      <c r="F19" s="47"/>
      <c r="G19" s="47"/>
      <c r="H19" s="47"/>
      <c r="I19" s="47"/>
      <c r="J19" s="47"/>
      <c r="K19" s="56"/>
      <c r="L19" s="48">
        <v>163000</v>
      </c>
      <c r="M19" s="49"/>
      <c r="N19" s="49"/>
      <c r="O19" s="50"/>
      <c r="P19" s="23"/>
      <c r="Q19" s="24"/>
      <c r="R19" s="24"/>
      <c r="S19" s="25"/>
      <c r="T19" s="18"/>
      <c r="U19" s="19"/>
      <c r="V19" s="19"/>
      <c r="W19" s="20"/>
      <c r="X19" s="14"/>
    </row>
    <row r="20" spans="1:24" s="12" customFormat="1" ht="13.5" customHeight="1" x14ac:dyDescent="0.55000000000000004">
      <c r="A20" s="21"/>
      <c r="B20" s="22"/>
      <c r="C20" s="45" t="s">
        <v>112</v>
      </c>
      <c r="D20" s="47"/>
      <c r="E20" s="47"/>
      <c r="F20" s="47"/>
      <c r="G20" s="47"/>
      <c r="H20" s="47"/>
      <c r="I20" s="47"/>
      <c r="J20" s="47"/>
      <c r="K20" s="56"/>
      <c r="L20" s="48">
        <v>540000</v>
      </c>
      <c r="M20" s="49"/>
      <c r="N20" s="49"/>
      <c r="O20" s="50"/>
      <c r="P20" s="73"/>
      <c r="Q20" s="74"/>
      <c r="R20" s="74"/>
      <c r="S20" s="75"/>
      <c r="T20" s="48"/>
      <c r="U20" s="49"/>
      <c r="V20" s="49"/>
      <c r="W20" s="50"/>
      <c r="X20" s="14"/>
    </row>
    <row r="21" spans="1:24" s="12" customFormat="1" ht="13.5" customHeight="1" x14ac:dyDescent="0.55000000000000004">
      <c r="A21" s="21"/>
      <c r="B21" s="22"/>
      <c r="C21" s="45" t="s">
        <v>20</v>
      </c>
      <c r="D21" s="47"/>
      <c r="E21" s="47"/>
      <c r="F21" s="47"/>
      <c r="G21" s="47"/>
      <c r="H21" s="47"/>
      <c r="I21" s="47"/>
      <c r="J21" s="47"/>
      <c r="K21" s="56"/>
      <c r="L21" s="48">
        <v>100000</v>
      </c>
      <c r="M21" s="49"/>
      <c r="N21" s="49"/>
      <c r="O21" s="50"/>
      <c r="P21" s="23"/>
      <c r="Q21" s="24"/>
      <c r="R21" s="24"/>
      <c r="S21" s="25"/>
      <c r="T21" s="18"/>
      <c r="U21" s="19"/>
      <c r="V21" s="19"/>
      <c r="W21" s="20"/>
      <c r="X21" s="14"/>
    </row>
    <row r="22" spans="1:24" s="12" customFormat="1" ht="13.5" customHeight="1" x14ac:dyDescent="0.55000000000000004">
      <c r="A22" s="21"/>
      <c r="B22" s="22"/>
      <c r="C22" s="45" t="s">
        <v>21</v>
      </c>
      <c r="D22" s="47"/>
      <c r="E22" s="47"/>
      <c r="F22" s="47"/>
      <c r="G22" s="47"/>
      <c r="H22" s="47"/>
      <c r="I22" s="47"/>
      <c r="J22" s="47"/>
      <c r="K22" s="56"/>
      <c r="L22" s="48">
        <v>8000</v>
      </c>
      <c r="M22" s="49"/>
      <c r="N22" s="49"/>
      <c r="O22" s="50"/>
      <c r="P22" s="23"/>
      <c r="Q22" s="24"/>
      <c r="R22" s="24"/>
      <c r="S22" s="25"/>
      <c r="T22" s="18"/>
      <c r="U22" s="19"/>
      <c r="V22" s="19"/>
      <c r="W22" s="20"/>
      <c r="X22" s="14"/>
    </row>
    <row r="23" spans="1:24" s="12" customFormat="1" ht="13.5" customHeight="1" x14ac:dyDescent="0.55000000000000004">
      <c r="A23" s="21"/>
      <c r="B23" s="22"/>
      <c r="C23" s="45" t="s">
        <v>22</v>
      </c>
      <c r="D23" s="47"/>
      <c r="E23" s="47"/>
      <c r="F23" s="47"/>
      <c r="G23" s="47"/>
      <c r="H23" s="47"/>
      <c r="I23" s="47"/>
      <c r="J23" s="47"/>
      <c r="K23" s="56"/>
      <c r="L23" s="85">
        <v>156000</v>
      </c>
      <c r="M23" s="86"/>
      <c r="N23" s="86"/>
      <c r="O23" s="87"/>
      <c r="P23" s="73">
        <f>SUM(L16:O23)</f>
        <v>3151000</v>
      </c>
      <c r="Q23" s="74"/>
      <c r="R23" s="74"/>
      <c r="S23" s="75"/>
      <c r="T23" s="48"/>
      <c r="U23" s="49"/>
      <c r="V23" s="49"/>
      <c r="W23" s="50"/>
      <c r="X23" s="14"/>
    </row>
    <row r="24" spans="1:24" s="12" customFormat="1" ht="13.5" customHeight="1" x14ac:dyDescent="0.55000000000000004">
      <c r="A24" s="15"/>
      <c r="B24" s="16" t="s">
        <v>23</v>
      </c>
      <c r="C24" s="96" t="s">
        <v>24</v>
      </c>
      <c r="D24" s="97"/>
      <c r="E24" s="97"/>
      <c r="F24" s="97"/>
      <c r="G24" s="98"/>
      <c r="H24" s="98"/>
      <c r="I24" s="98"/>
      <c r="J24" s="98"/>
      <c r="K24" s="98"/>
      <c r="L24" s="48"/>
      <c r="M24" s="49"/>
      <c r="N24" s="49"/>
      <c r="O24" s="50"/>
      <c r="P24" s="114"/>
      <c r="Q24" s="115"/>
      <c r="R24" s="115"/>
      <c r="S24" s="116"/>
      <c r="T24" s="48"/>
      <c r="U24" s="49"/>
      <c r="V24" s="49"/>
      <c r="W24" s="50"/>
      <c r="X24" s="14"/>
    </row>
    <row r="25" spans="1:24" s="12" customFormat="1" ht="13.5" customHeight="1" x14ac:dyDescent="0.55000000000000004">
      <c r="A25" s="21"/>
      <c r="B25" s="22"/>
      <c r="C25" s="45" t="s">
        <v>25</v>
      </c>
      <c r="D25" s="47"/>
      <c r="E25" s="47"/>
      <c r="F25" s="47"/>
      <c r="G25" s="47"/>
      <c r="H25" s="47"/>
      <c r="I25" s="47"/>
      <c r="J25" s="47"/>
      <c r="K25" s="56"/>
      <c r="L25" s="48">
        <v>10000</v>
      </c>
      <c r="M25" s="49"/>
      <c r="N25" s="49"/>
      <c r="O25" s="50"/>
      <c r="P25" s="114"/>
      <c r="Q25" s="115"/>
      <c r="R25" s="115"/>
      <c r="S25" s="116"/>
      <c r="T25" s="48"/>
      <c r="U25" s="49"/>
      <c r="V25" s="49"/>
      <c r="W25" s="50"/>
      <c r="X25" s="14"/>
    </row>
    <row r="26" spans="1:24" s="12" customFormat="1" ht="13.5" customHeight="1" x14ac:dyDescent="0.55000000000000004">
      <c r="A26" s="21"/>
      <c r="B26" s="22"/>
      <c r="C26" s="45" t="s">
        <v>26</v>
      </c>
      <c r="D26" s="47"/>
      <c r="E26" s="47"/>
      <c r="F26" s="47"/>
      <c r="G26" s="47"/>
      <c r="H26" s="47"/>
      <c r="I26" s="47"/>
      <c r="J26" s="47"/>
      <c r="K26" s="56"/>
      <c r="L26" s="85">
        <v>0</v>
      </c>
      <c r="M26" s="86"/>
      <c r="N26" s="86"/>
      <c r="O26" s="87"/>
      <c r="P26" s="73">
        <f>SUM(L25:O26)</f>
        <v>10000</v>
      </c>
      <c r="Q26" s="74"/>
      <c r="R26" s="74"/>
      <c r="S26" s="75"/>
      <c r="T26" s="48"/>
      <c r="U26" s="49"/>
      <c r="V26" s="49"/>
      <c r="W26" s="50"/>
      <c r="X26" s="14"/>
    </row>
    <row r="27" spans="1:24" s="12" customFormat="1" ht="13.5" customHeight="1" x14ac:dyDescent="0.55000000000000004">
      <c r="A27" s="15"/>
      <c r="B27" s="16" t="s">
        <v>28</v>
      </c>
      <c r="C27" s="96" t="s">
        <v>29</v>
      </c>
      <c r="D27" s="97"/>
      <c r="E27" s="97"/>
      <c r="F27" s="97"/>
      <c r="G27" s="98"/>
      <c r="H27" s="98"/>
      <c r="I27" s="98"/>
      <c r="J27" s="98"/>
      <c r="K27" s="98"/>
      <c r="L27" s="48"/>
      <c r="M27" s="49"/>
      <c r="N27" s="49"/>
      <c r="O27" s="50"/>
      <c r="P27" s="73"/>
      <c r="Q27" s="74"/>
      <c r="R27" s="74"/>
      <c r="S27" s="75"/>
      <c r="T27" s="48"/>
      <c r="U27" s="49"/>
      <c r="V27" s="49"/>
      <c r="W27" s="50"/>
      <c r="X27" s="14"/>
    </row>
    <row r="28" spans="1:24" s="12" customFormat="1" ht="13.5" customHeight="1" x14ac:dyDescent="0.55000000000000004">
      <c r="A28" s="21"/>
      <c r="B28" s="22"/>
      <c r="C28" s="108" t="s">
        <v>30</v>
      </c>
      <c r="D28" s="109"/>
      <c r="E28" s="109"/>
      <c r="F28" s="109"/>
      <c r="G28" s="109"/>
      <c r="H28" s="109"/>
      <c r="I28" s="109"/>
      <c r="J28" s="109"/>
      <c r="K28" s="110"/>
      <c r="L28" s="48">
        <v>12</v>
      </c>
      <c r="M28" s="49"/>
      <c r="N28" s="49"/>
      <c r="O28" s="50"/>
      <c r="P28" s="27"/>
      <c r="Q28" s="28"/>
      <c r="R28" s="28"/>
      <c r="S28" s="29"/>
      <c r="T28" s="18"/>
      <c r="U28" s="19"/>
      <c r="V28" s="19"/>
      <c r="W28" s="20"/>
      <c r="X28" s="14"/>
    </row>
    <row r="29" spans="1:24" s="12" customFormat="1" ht="13.5" customHeight="1" x14ac:dyDescent="0.55000000000000004">
      <c r="A29" s="21"/>
      <c r="B29" s="22"/>
      <c r="C29" s="111" t="s">
        <v>31</v>
      </c>
      <c r="D29" s="112"/>
      <c r="E29" s="112"/>
      <c r="F29" s="112"/>
      <c r="G29" s="112"/>
      <c r="H29" s="112"/>
      <c r="I29" s="112"/>
      <c r="J29" s="112"/>
      <c r="K29" s="113"/>
      <c r="L29" s="85">
        <v>0</v>
      </c>
      <c r="M29" s="86"/>
      <c r="N29" s="86"/>
      <c r="O29" s="87"/>
      <c r="P29" s="59">
        <f>SUM(L28:O29)</f>
        <v>12</v>
      </c>
      <c r="Q29" s="60"/>
      <c r="R29" s="60"/>
      <c r="S29" s="61"/>
      <c r="T29" s="48"/>
      <c r="U29" s="49"/>
      <c r="V29" s="49"/>
      <c r="W29" s="50"/>
      <c r="X29" s="14"/>
    </row>
    <row r="30" spans="1:24" s="12" customFormat="1" ht="13.5" customHeight="1" x14ac:dyDescent="0.55000000000000004">
      <c r="A30" s="101" t="s">
        <v>32</v>
      </c>
      <c r="B30" s="89"/>
      <c r="C30" s="89"/>
      <c r="D30" s="89"/>
      <c r="E30" s="89"/>
      <c r="F30" s="89"/>
      <c r="G30" s="57"/>
      <c r="H30" s="57"/>
      <c r="I30" s="57"/>
      <c r="J30" s="57"/>
      <c r="K30" s="57"/>
      <c r="L30" s="73"/>
      <c r="M30" s="74"/>
      <c r="N30" s="74"/>
      <c r="O30" s="75"/>
      <c r="P30" s="102"/>
      <c r="Q30" s="103"/>
      <c r="R30" s="103"/>
      <c r="S30" s="104"/>
      <c r="T30" s="73">
        <f>SUM(P8:S29)</f>
        <v>3942012</v>
      </c>
      <c r="U30" s="74"/>
      <c r="V30" s="74"/>
      <c r="W30" s="75"/>
      <c r="X30" s="14"/>
    </row>
    <row r="31" spans="1:24" s="12" customFormat="1" ht="13.5" customHeight="1" x14ac:dyDescent="0.55000000000000004">
      <c r="A31" s="105" t="s">
        <v>33</v>
      </c>
      <c r="B31" s="106"/>
      <c r="C31" s="106"/>
      <c r="D31" s="106"/>
      <c r="E31" s="106"/>
      <c r="F31" s="106"/>
      <c r="G31" s="107"/>
      <c r="H31" s="107"/>
      <c r="I31" s="107"/>
      <c r="J31" s="107"/>
      <c r="K31" s="107"/>
      <c r="L31" s="73"/>
      <c r="M31" s="74"/>
      <c r="N31" s="74"/>
      <c r="O31" s="75"/>
      <c r="P31" s="73"/>
      <c r="Q31" s="74"/>
      <c r="R31" s="74"/>
      <c r="S31" s="75"/>
      <c r="T31" s="73"/>
      <c r="U31" s="74"/>
      <c r="V31" s="74"/>
      <c r="W31" s="75"/>
      <c r="X31" s="14"/>
    </row>
    <row r="32" spans="1:24" s="12" customFormat="1" ht="13.5" customHeight="1" x14ac:dyDescent="0.55000000000000004">
      <c r="A32" s="15"/>
      <c r="B32" s="16" t="s">
        <v>6</v>
      </c>
      <c r="C32" s="96" t="s">
        <v>34</v>
      </c>
      <c r="D32" s="97"/>
      <c r="E32" s="97"/>
      <c r="F32" s="97"/>
      <c r="G32" s="98"/>
      <c r="H32" s="98"/>
      <c r="I32" s="98"/>
      <c r="J32" s="98"/>
      <c r="K32" s="98"/>
      <c r="L32" s="48"/>
      <c r="M32" s="49"/>
      <c r="N32" s="49"/>
      <c r="O32" s="50"/>
      <c r="P32" s="48"/>
      <c r="Q32" s="49"/>
      <c r="R32" s="49"/>
      <c r="S32" s="50"/>
      <c r="T32" s="48"/>
      <c r="U32" s="49"/>
      <c r="V32" s="49"/>
      <c r="W32" s="50"/>
      <c r="X32" s="14"/>
    </row>
    <row r="33" spans="1:25" s="12" customFormat="1" ht="13.5" customHeight="1" x14ac:dyDescent="0.55000000000000004">
      <c r="A33" s="21"/>
      <c r="B33" s="22"/>
      <c r="C33" s="95" t="s">
        <v>35</v>
      </c>
      <c r="D33" s="100"/>
      <c r="E33" s="100"/>
      <c r="F33" s="100"/>
      <c r="G33" s="100"/>
      <c r="H33" s="100"/>
      <c r="I33" s="100"/>
      <c r="J33" s="100"/>
      <c r="K33" s="100"/>
      <c r="L33" s="48"/>
      <c r="M33" s="49"/>
      <c r="N33" s="49"/>
      <c r="O33" s="50"/>
      <c r="P33" s="48"/>
      <c r="Q33" s="49"/>
      <c r="R33" s="49"/>
      <c r="S33" s="50"/>
      <c r="T33" s="48"/>
      <c r="U33" s="49"/>
      <c r="V33" s="49"/>
      <c r="W33" s="50"/>
      <c r="X33" s="14"/>
    </row>
    <row r="34" spans="1:25" s="12" customFormat="1" ht="13.5" customHeight="1" x14ac:dyDescent="0.55000000000000004">
      <c r="A34" s="21"/>
      <c r="B34" s="22"/>
      <c r="C34" s="26"/>
      <c r="D34" s="45" t="s">
        <v>36</v>
      </c>
      <c r="E34" s="46"/>
      <c r="F34" s="47"/>
      <c r="G34" s="47"/>
      <c r="H34" s="47"/>
      <c r="I34" s="47"/>
      <c r="J34" s="47"/>
      <c r="K34" s="47"/>
      <c r="L34" s="92">
        <f>240000</f>
        <v>240000</v>
      </c>
      <c r="M34" s="93"/>
      <c r="N34" s="93"/>
      <c r="O34" s="94"/>
      <c r="P34" s="48"/>
      <c r="Q34" s="49"/>
      <c r="R34" s="49"/>
      <c r="S34" s="50"/>
      <c r="T34" s="48"/>
      <c r="U34" s="49"/>
      <c r="V34" s="49"/>
      <c r="W34" s="50"/>
      <c r="X34" s="14"/>
    </row>
    <row r="35" spans="1:25" s="12" customFormat="1" ht="13.5" customHeight="1" x14ac:dyDescent="0.55000000000000004">
      <c r="A35" s="21"/>
      <c r="B35" s="22"/>
      <c r="C35" s="26"/>
      <c r="D35" s="45" t="s">
        <v>37</v>
      </c>
      <c r="E35" s="46"/>
      <c r="F35" s="47"/>
      <c r="G35" s="47"/>
      <c r="H35" s="47"/>
      <c r="I35" s="47"/>
      <c r="J35" s="47"/>
      <c r="K35" s="47"/>
      <c r="L35" s="92">
        <v>0</v>
      </c>
      <c r="M35" s="93"/>
      <c r="N35" s="93"/>
      <c r="O35" s="94"/>
      <c r="P35" s="48"/>
      <c r="Q35" s="49"/>
      <c r="R35" s="49"/>
      <c r="S35" s="50"/>
      <c r="T35" s="48"/>
      <c r="U35" s="49"/>
      <c r="V35" s="49"/>
      <c r="W35" s="50"/>
      <c r="X35" s="14"/>
    </row>
    <row r="36" spans="1:25" s="12" customFormat="1" ht="13.5" customHeight="1" x14ac:dyDescent="0.55000000000000004">
      <c r="A36" s="21"/>
      <c r="B36" s="22"/>
      <c r="C36" s="26"/>
      <c r="D36" s="45" t="s">
        <v>38</v>
      </c>
      <c r="E36" s="46"/>
      <c r="F36" s="47"/>
      <c r="G36" s="47"/>
      <c r="H36" s="47"/>
      <c r="I36" s="47"/>
      <c r="J36" s="47"/>
      <c r="K36" s="47"/>
      <c r="L36" s="145">
        <v>0</v>
      </c>
      <c r="M36" s="146"/>
      <c r="N36" s="146"/>
      <c r="O36" s="147"/>
      <c r="P36" s="48"/>
      <c r="Q36" s="49"/>
      <c r="R36" s="49"/>
      <c r="S36" s="50"/>
      <c r="T36" s="48"/>
      <c r="U36" s="49"/>
      <c r="V36" s="49"/>
      <c r="W36" s="50"/>
      <c r="X36" s="14"/>
    </row>
    <row r="37" spans="1:25" s="12" customFormat="1" ht="13.5" customHeight="1" x14ac:dyDescent="0.55000000000000004">
      <c r="A37" s="21"/>
      <c r="B37" s="22"/>
      <c r="C37" s="30"/>
      <c r="D37" s="79" t="s">
        <v>39</v>
      </c>
      <c r="E37" s="80"/>
      <c r="F37" s="99"/>
      <c r="G37" s="99"/>
      <c r="H37" s="99"/>
      <c r="I37" s="99"/>
      <c r="J37" s="99"/>
      <c r="K37" s="99"/>
      <c r="L37" s="76">
        <f>SUM(L34:O36)</f>
        <v>240000</v>
      </c>
      <c r="M37" s="77"/>
      <c r="N37" s="77"/>
      <c r="O37" s="78"/>
      <c r="P37" s="48"/>
      <c r="Q37" s="49"/>
      <c r="R37" s="49"/>
      <c r="S37" s="50"/>
      <c r="T37" s="48"/>
      <c r="U37" s="49"/>
      <c r="V37" s="49"/>
      <c r="W37" s="50"/>
      <c r="X37" s="14"/>
    </row>
    <row r="38" spans="1:25" s="12" customFormat="1" ht="13.5" customHeight="1" x14ac:dyDescent="0.55000000000000004">
      <c r="A38" s="21"/>
      <c r="B38" s="22"/>
      <c r="C38" s="96" t="s">
        <v>40</v>
      </c>
      <c r="D38" s="98"/>
      <c r="E38" s="98"/>
      <c r="F38" s="98"/>
      <c r="G38" s="98"/>
      <c r="H38" s="98"/>
      <c r="I38" s="98"/>
      <c r="J38" s="98"/>
      <c r="K38" s="98"/>
      <c r="L38" s="48"/>
      <c r="M38" s="49"/>
      <c r="N38" s="49"/>
      <c r="O38" s="50"/>
      <c r="P38" s="48"/>
      <c r="Q38" s="49"/>
      <c r="R38" s="49"/>
      <c r="S38" s="50"/>
      <c r="T38" s="48"/>
      <c r="U38" s="49"/>
      <c r="V38" s="49"/>
      <c r="W38" s="50"/>
      <c r="X38" s="14"/>
    </row>
    <row r="39" spans="1:25" s="12" customFormat="1" ht="13.5" customHeight="1" x14ac:dyDescent="0.55000000000000004">
      <c r="A39" s="21"/>
      <c r="B39" s="22"/>
      <c r="C39" s="17"/>
      <c r="D39" s="45" t="s">
        <v>41</v>
      </c>
      <c r="E39" s="46"/>
      <c r="F39" s="47"/>
      <c r="G39" s="47"/>
      <c r="H39" s="47"/>
      <c r="I39" s="47"/>
      <c r="J39" s="47"/>
      <c r="K39" s="47"/>
      <c r="L39" s="48">
        <v>0</v>
      </c>
      <c r="M39" s="49"/>
      <c r="N39" s="49"/>
      <c r="O39" s="50"/>
      <c r="P39" s="18"/>
      <c r="Q39" s="19"/>
      <c r="R39" s="19"/>
      <c r="S39" s="20"/>
      <c r="T39" s="18"/>
      <c r="U39" s="19"/>
      <c r="V39" s="19"/>
      <c r="W39" s="20"/>
      <c r="X39" s="14"/>
    </row>
    <row r="40" spans="1:25" s="12" customFormat="1" ht="13.5" customHeight="1" x14ac:dyDescent="0.55000000000000004">
      <c r="A40" s="21"/>
      <c r="B40" s="22"/>
      <c r="C40" s="30"/>
      <c r="D40" s="45" t="s">
        <v>42</v>
      </c>
      <c r="E40" s="46"/>
      <c r="F40" s="47"/>
      <c r="G40" s="47"/>
      <c r="H40" s="47"/>
      <c r="I40" s="47"/>
      <c r="J40" s="47"/>
      <c r="K40" s="47"/>
      <c r="L40" s="48">
        <v>92400</v>
      </c>
      <c r="M40" s="49"/>
      <c r="N40" s="49"/>
      <c r="O40" s="50"/>
      <c r="P40" s="48"/>
      <c r="Q40" s="49"/>
      <c r="R40" s="49"/>
      <c r="S40" s="50"/>
      <c r="T40" s="48"/>
      <c r="U40" s="49"/>
      <c r="V40" s="49"/>
      <c r="W40" s="50"/>
      <c r="X40" s="14"/>
    </row>
    <row r="41" spans="1:25" s="12" customFormat="1" ht="13.5" customHeight="1" x14ac:dyDescent="0.55000000000000004">
      <c r="A41" s="21"/>
      <c r="B41" s="22"/>
      <c r="C41" s="30"/>
      <c r="D41" s="45" t="s">
        <v>43</v>
      </c>
      <c r="E41" s="46"/>
      <c r="F41" s="47"/>
      <c r="G41" s="47"/>
      <c r="H41" s="47"/>
      <c r="I41" s="47"/>
      <c r="J41" s="47"/>
      <c r="K41" s="47"/>
      <c r="L41" s="48">
        <v>120000</v>
      </c>
      <c r="M41" s="49"/>
      <c r="N41" s="49"/>
      <c r="O41" s="50"/>
      <c r="P41" s="18"/>
      <c r="Q41" s="19"/>
      <c r="R41" s="19"/>
      <c r="S41" s="20"/>
      <c r="T41" s="18"/>
      <c r="U41" s="19"/>
      <c r="V41" s="19"/>
      <c r="W41" s="20"/>
      <c r="X41" s="14"/>
    </row>
    <row r="42" spans="1:25" s="12" customFormat="1" ht="13.5" customHeight="1" x14ac:dyDescent="0.55000000000000004">
      <c r="A42" s="21"/>
      <c r="B42" s="22"/>
      <c r="C42" s="30"/>
      <c r="D42" s="45" t="s">
        <v>44</v>
      </c>
      <c r="E42" s="46"/>
      <c r="F42" s="47"/>
      <c r="G42" s="47"/>
      <c r="H42" s="47"/>
      <c r="I42" s="47"/>
      <c r="J42" s="47"/>
      <c r="K42" s="47"/>
      <c r="L42" s="48">
        <v>30000</v>
      </c>
      <c r="M42" s="49"/>
      <c r="N42" s="49"/>
      <c r="O42" s="50"/>
      <c r="P42" s="48"/>
      <c r="Q42" s="49"/>
      <c r="R42" s="49"/>
      <c r="S42" s="50"/>
      <c r="T42" s="48"/>
      <c r="U42" s="49"/>
      <c r="V42" s="49"/>
      <c r="W42" s="50"/>
      <c r="X42" s="14"/>
    </row>
    <row r="43" spans="1:25" s="12" customFormat="1" ht="13.5" customHeight="1" x14ac:dyDescent="0.55000000000000004">
      <c r="A43" s="21"/>
      <c r="B43" s="22"/>
      <c r="C43" s="30"/>
      <c r="D43" s="45" t="s">
        <v>45</v>
      </c>
      <c r="E43" s="46"/>
      <c r="F43" s="47"/>
      <c r="G43" s="47"/>
      <c r="H43" s="47"/>
      <c r="I43" s="47"/>
      <c r="J43" s="47"/>
      <c r="K43" s="47"/>
      <c r="L43" s="48">
        <v>17000</v>
      </c>
      <c r="M43" s="49"/>
      <c r="N43" s="49"/>
      <c r="O43" s="50"/>
      <c r="P43" s="48"/>
      <c r="Q43" s="49"/>
      <c r="R43" s="49"/>
      <c r="S43" s="50"/>
      <c r="T43" s="48"/>
      <c r="U43" s="49"/>
      <c r="V43" s="49"/>
      <c r="W43" s="50"/>
      <c r="X43" s="14"/>
      <c r="Y43" s="31" t="s">
        <v>46</v>
      </c>
    </row>
    <row r="44" spans="1:25" s="12" customFormat="1" ht="13.5" customHeight="1" x14ac:dyDescent="0.55000000000000004">
      <c r="A44" s="21"/>
      <c r="B44" s="22"/>
      <c r="C44" s="30"/>
      <c r="D44" s="45" t="s">
        <v>47</v>
      </c>
      <c r="E44" s="46"/>
      <c r="F44" s="47"/>
      <c r="G44" s="47"/>
      <c r="H44" s="47"/>
      <c r="I44" s="47"/>
      <c r="J44" s="47"/>
      <c r="K44" s="47"/>
      <c r="L44" s="48">
        <v>66000</v>
      </c>
      <c r="M44" s="49"/>
      <c r="N44" s="49"/>
      <c r="O44" s="50"/>
      <c r="P44" s="48"/>
      <c r="Q44" s="49"/>
      <c r="R44" s="49"/>
      <c r="S44" s="50"/>
      <c r="T44" s="48"/>
      <c r="U44" s="49"/>
      <c r="V44" s="49"/>
      <c r="W44" s="50"/>
      <c r="X44" s="14"/>
      <c r="Y44" s="31" t="s">
        <v>46</v>
      </c>
    </row>
    <row r="45" spans="1:25" s="12" customFormat="1" ht="13.5" customHeight="1" x14ac:dyDescent="0.55000000000000004">
      <c r="A45" s="21"/>
      <c r="B45" s="22"/>
      <c r="C45" s="30"/>
      <c r="D45" s="45" t="s">
        <v>48</v>
      </c>
      <c r="E45" s="46"/>
      <c r="F45" s="47"/>
      <c r="G45" s="47"/>
      <c r="H45" s="47"/>
      <c r="I45" s="47"/>
      <c r="J45" s="47"/>
      <c r="K45" s="47"/>
      <c r="L45" s="48">
        <f>145000+24000</f>
        <v>169000</v>
      </c>
      <c r="M45" s="49"/>
      <c r="N45" s="49"/>
      <c r="O45" s="50"/>
      <c r="P45" s="18"/>
      <c r="Q45" s="19"/>
      <c r="R45" s="19"/>
      <c r="S45" s="20"/>
      <c r="T45" s="18"/>
      <c r="U45" s="19"/>
      <c r="V45" s="19"/>
      <c r="W45" s="20"/>
      <c r="X45" s="14"/>
      <c r="Y45" s="31"/>
    </row>
    <row r="46" spans="1:25" s="12" customFormat="1" ht="13.5" customHeight="1" x14ac:dyDescent="0.55000000000000004">
      <c r="A46" s="21"/>
      <c r="B46" s="22"/>
      <c r="C46" s="30"/>
      <c r="D46" s="45" t="s">
        <v>49</v>
      </c>
      <c r="E46" s="46"/>
      <c r="F46" s="47"/>
      <c r="G46" s="47"/>
      <c r="H46" s="47"/>
      <c r="I46" s="47"/>
      <c r="J46" s="47"/>
      <c r="K46" s="47"/>
      <c r="L46" s="48">
        <f>30000+170000+50000</f>
        <v>250000</v>
      </c>
      <c r="M46" s="49"/>
      <c r="N46" s="49"/>
      <c r="O46" s="50"/>
      <c r="P46" s="48"/>
      <c r="Q46" s="49"/>
      <c r="R46" s="49"/>
      <c r="S46" s="50"/>
      <c r="T46" s="48"/>
      <c r="U46" s="49"/>
      <c r="V46" s="49"/>
      <c r="W46" s="50"/>
      <c r="X46" s="14"/>
      <c r="Y46" s="31"/>
    </row>
    <row r="47" spans="1:25" s="12" customFormat="1" ht="13.5" customHeight="1" x14ac:dyDescent="0.55000000000000004">
      <c r="A47" s="21"/>
      <c r="B47" s="22"/>
      <c r="C47" s="30"/>
      <c r="D47" s="45" t="s">
        <v>114</v>
      </c>
      <c r="E47" s="46"/>
      <c r="F47" s="47"/>
      <c r="G47" s="47"/>
      <c r="H47" s="47"/>
      <c r="I47" s="47"/>
      <c r="J47" s="47"/>
      <c r="K47" s="47"/>
      <c r="L47" s="48">
        <f>120000+120000</f>
        <v>240000</v>
      </c>
      <c r="M47" s="49"/>
      <c r="N47" s="49"/>
      <c r="O47" s="50"/>
      <c r="P47" s="18"/>
      <c r="Q47" s="19"/>
      <c r="R47" s="19"/>
      <c r="S47" s="20"/>
      <c r="T47" s="18"/>
      <c r="U47" s="19"/>
      <c r="V47" s="19"/>
      <c r="W47" s="20"/>
      <c r="X47" s="14"/>
      <c r="Y47" s="31"/>
    </row>
    <row r="48" spans="1:25" s="12" customFormat="1" ht="13.5" customHeight="1" x14ac:dyDescent="0.55000000000000004">
      <c r="A48" s="21"/>
      <c r="B48" s="22"/>
      <c r="C48" s="30"/>
      <c r="D48" s="45" t="s">
        <v>50</v>
      </c>
      <c r="E48" s="46"/>
      <c r="F48" s="47"/>
      <c r="G48" s="47"/>
      <c r="H48" s="47"/>
      <c r="I48" s="47"/>
      <c r="J48" s="47"/>
      <c r="K48" s="47"/>
      <c r="L48" s="48">
        <v>540000</v>
      </c>
      <c r="M48" s="49"/>
      <c r="N48" s="49"/>
      <c r="O48" s="50"/>
      <c r="P48" s="18"/>
      <c r="Q48" s="19"/>
      <c r="R48" s="19"/>
      <c r="S48" s="20"/>
      <c r="T48" s="18"/>
      <c r="U48" s="19"/>
      <c r="V48" s="19"/>
      <c r="W48" s="20"/>
      <c r="X48" s="14"/>
      <c r="Y48" s="31"/>
    </row>
    <row r="49" spans="1:25" s="12" customFormat="1" ht="13.5" customHeight="1" x14ac:dyDescent="0.55000000000000004">
      <c r="A49" s="21"/>
      <c r="B49" s="22"/>
      <c r="C49" s="30"/>
      <c r="D49" s="45" t="s">
        <v>51</v>
      </c>
      <c r="E49" s="46"/>
      <c r="F49" s="47"/>
      <c r="G49" s="47"/>
      <c r="H49" s="47"/>
      <c r="I49" s="47"/>
      <c r="J49" s="47"/>
      <c r="K49" s="47"/>
      <c r="L49" s="48">
        <v>300000</v>
      </c>
      <c r="M49" s="49"/>
      <c r="N49" s="49"/>
      <c r="O49" s="50"/>
      <c r="P49" s="18"/>
      <c r="Q49" s="19"/>
      <c r="R49" s="19"/>
      <c r="S49" s="20"/>
      <c r="T49" s="18"/>
      <c r="U49" s="19"/>
      <c r="V49" s="19"/>
      <c r="W49" s="20"/>
      <c r="X49" s="14"/>
      <c r="Y49" s="31"/>
    </row>
    <row r="50" spans="1:25" s="12" customFormat="1" ht="13.5" customHeight="1" x14ac:dyDescent="0.55000000000000004">
      <c r="A50" s="21"/>
      <c r="B50" s="22"/>
      <c r="C50" s="30"/>
      <c r="D50" s="45" t="s">
        <v>52</v>
      </c>
      <c r="E50" s="46"/>
      <c r="F50" s="47"/>
      <c r="G50" s="47"/>
      <c r="H50" s="47"/>
      <c r="I50" s="47"/>
      <c r="J50" s="47"/>
      <c r="K50" s="47"/>
      <c r="L50" s="48">
        <f>120000+480000</f>
        <v>600000</v>
      </c>
      <c r="M50" s="49"/>
      <c r="N50" s="49"/>
      <c r="O50" s="50"/>
      <c r="P50" s="18"/>
      <c r="Q50" s="19"/>
      <c r="R50" s="19"/>
      <c r="S50" s="20"/>
      <c r="T50" s="18"/>
      <c r="U50" s="19"/>
      <c r="V50" s="19"/>
      <c r="W50" s="20"/>
      <c r="X50" s="14"/>
      <c r="Y50" s="31"/>
    </row>
    <row r="51" spans="1:25" s="12" customFormat="1" ht="13.5" customHeight="1" x14ac:dyDescent="0.55000000000000004">
      <c r="A51" s="21"/>
      <c r="B51" s="22"/>
      <c r="C51" s="30"/>
      <c r="D51" s="45" t="s">
        <v>53</v>
      </c>
      <c r="E51" s="46"/>
      <c r="F51" s="47"/>
      <c r="G51" s="47"/>
      <c r="H51" s="47"/>
      <c r="I51" s="47"/>
      <c r="J51" s="47"/>
      <c r="K51" s="47"/>
      <c r="L51" s="48">
        <v>107500</v>
      </c>
      <c r="M51" s="49"/>
      <c r="N51" s="49"/>
      <c r="O51" s="50"/>
      <c r="P51" s="18"/>
      <c r="Q51" s="19"/>
      <c r="R51" s="19"/>
      <c r="S51" s="20"/>
      <c r="T51" s="18"/>
      <c r="U51" s="19"/>
      <c r="V51" s="19"/>
      <c r="W51" s="20"/>
      <c r="X51" s="14"/>
      <c r="Y51" s="31"/>
    </row>
    <row r="52" spans="1:25" s="12" customFormat="1" ht="13.5" customHeight="1" x14ac:dyDescent="0.55000000000000004">
      <c r="A52" s="21"/>
      <c r="B52" s="22"/>
      <c r="C52" s="30"/>
      <c r="D52" s="45" t="s">
        <v>54</v>
      </c>
      <c r="E52" s="46"/>
      <c r="F52" s="47"/>
      <c r="G52" s="47"/>
      <c r="H52" s="47"/>
      <c r="I52" s="47"/>
      <c r="J52" s="47"/>
      <c r="K52" s="47"/>
      <c r="L52" s="48">
        <v>0</v>
      </c>
      <c r="M52" s="49"/>
      <c r="N52" s="49"/>
      <c r="O52" s="50"/>
      <c r="P52" s="18"/>
      <c r="Q52" s="19"/>
      <c r="R52" s="19"/>
      <c r="S52" s="20"/>
      <c r="T52" s="18"/>
      <c r="U52" s="19"/>
      <c r="V52" s="19"/>
      <c r="W52" s="20"/>
      <c r="X52" s="14"/>
      <c r="Y52" s="31"/>
    </row>
    <row r="53" spans="1:25" s="12" customFormat="1" ht="13.5" customHeight="1" x14ac:dyDescent="0.55000000000000004">
      <c r="A53" s="21"/>
      <c r="B53" s="22"/>
      <c r="C53" s="30"/>
      <c r="D53" s="45" t="s">
        <v>55</v>
      </c>
      <c r="E53" s="46"/>
      <c r="F53" s="47"/>
      <c r="G53" s="47"/>
      <c r="H53" s="47"/>
      <c r="I53" s="47"/>
      <c r="J53" s="47"/>
      <c r="K53" s="47"/>
      <c r="L53" s="48">
        <v>2000</v>
      </c>
      <c r="M53" s="49"/>
      <c r="N53" s="49"/>
      <c r="O53" s="50"/>
      <c r="P53" s="18"/>
      <c r="Q53" s="19"/>
      <c r="R53" s="19"/>
      <c r="S53" s="20"/>
      <c r="T53" s="18"/>
      <c r="U53" s="19"/>
      <c r="V53" s="19"/>
      <c r="W53" s="20"/>
      <c r="X53" s="14"/>
      <c r="Y53" s="31"/>
    </row>
    <row r="54" spans="1:25" s="12" customFormat="1" ht="13.5" customHeight="1" x14ac:dyDescent="0.55000000000000004">
      <c r="A54" s="21"/>
      <c r="B54" s="22"/>
      <c r="C54" s="30"/>
      <c r="D54" s="45" t="s">
        <v>56</v>
      </c>
      <c r="E54" s="46"/>
      <c r="F54" s="47"/>
      <c r="G54" s="47"/>
      <c r="H54" s="47"/>
      <c r="I54" s="47"/>
      <c r="J54" s="47"/>
      <c r="K54" s="47"/>
      <c r="L54" s="48">
        <v>0</v>
      </c>
      <c r="M54" s="49"/>
      <c r="N54" s="49"/>
      <c r="O54" s="50"/>
      <c r="P54" s="48"/>
      <c r="Q54" s="49"/>
      <c r="R54" s="49"/>
      <c r="S54" s="50"/>
      <c r="T54" s="48"/>
      <c r="U54" s="49"/>
      <c r="V54" s="49"/>
      <c r="W54" s="50"/>
      <c r="X54" s="14"/>
      <c r="Y54" s="31"/>
    </row>
    <row r="55" spans="1:25" s="12" customFormat="1" ht="13.5" customHeight="1" x14ac:dyDescent="0.55000000000000004">
      <c r="A55" s="21"/>
      <c r="B55" s="22"/>
      <c r="C55" s="30"/>
      <c r="D55" s="45" t="s">
        <v>57</v>
      </c>
      <c r="E55" s="46"/>
      <c r="F55" s="47"/>
      <c r="G55" s="47"/>
      <c r="H55" s="47"/>
      <c r="I55" s="47"/>
      <c r="J55" s="47"/>
      <c r="K55" s="47"/>
      <c r="L55" s="48">
        <v>6000</v>
      </c>
      <c r="M55" s="49"/>
      <c r="N55" s="49"/>
      <c r="O55" s="50"/>
      <c r="P55" s="18"/>
      <c r="Q55" s="19"/>
      <c r="R55" s="19"/>
      <c r="S55" s="20"/>
      <c r="T55" s="18"/>
      <c r="U55" s="19"/>
      <c r="V55" s="19"/>
      <c r="W55" s="20"/>
      <c r="X55" s="14"/>
      <c r="Y55" s="31"/>
    </row>
    <row r="56" spans="1:25" s="12" customFormat="1" ht="13.5" customHeight="1" x14ac:dyDescent="0.55000000000000004">
      <c r="A56" s="21"/>
      <c r="B56" s="22"/>
      <c r="C56" s="30"/>
      <c r="D56" s="45" t="s">
        <v>58</v>
      </c>
      <c r="E56" s="46"/>
      <c r="F56" s="47"/>
      <c r="G56" s="47"/>
      <c r="H56" s="47"/>
      <c r="I56" s="47"/>
      <c r="J56" s="47"/>
      <c r="K56" s="47"/>
      <c r="L56" s="48">
        <v>378000</v>
      </c>
      <c r="M56" s="49"/>
      <c r="N56" s="49"/>
      <c r="O56" s="50"/>
      <c r="P56" s="18"/>
      <c r="Q56" s="19"/>
      <c r="R56" s="19"/>
      <c r="S56" s="20"/>
      <c r="T56" s="18"/>
      <c r="U56" s="19"/>
      <c r="V56" s="19"/>
      <c r="W56" s="20"/>
      <c r="X56" s="14"/>
      <c r="Y56" s="31"/>
    </row>
    <row r="57" spans="1:25" s="12" customFormat="1" ht="13.5" customHeight="1" x14ac:dyDescent="0.55000000000000004">
      <c r="A57" s="21"/>
      <c r="B57" s="22"/>
      <c r="C57" s="30"/>
      <c r="D57" s="45" t="s">
        <v>59</v>
      </c>
      <c r="E57" s="46"/>
      <c r="F57" s="47"/>
      <c r="G57" s="47"/>
      <c r="H57" s="47"/>
      <c r="I57" s="47"/>
      <c r="J57" s="47"/>
      <c r="K57" s="47"/>
      <c r="L57" s="48">
        <v>10000</v>
      </c>
      <c r="M57" s="49"/>
      <c r="N57" s="49"/>
      <c r="O57" s="50"/>
      <c r="P57" s="18"/>
      <c r="Q57" s="19"/>
      <c r="R57" s="19"/>
      <c r="S57" s="20"/>
      <c r="T57" s="18"/>
      <c r="U57" s="19"/>
      <c r="V57" s="19"/>
      <c r="W57" s="20"/>
      <c r="X57" s="14"/>
      <c r="Y57" s="31"/>
    </row>
    <row r="58" spans="1:25" s="12" customFormat="1" ht="13.5" customHeight="1" x14ac:dyDescent="0.55000000000000004">
      <c r="A58" s="21"/>
      <c r="B58" s="22"/>
      <c r="C58" s="30"/>
      <c r="D58" s="45" t="s">
        <v>60</v>
      </c>
      <c r="E58" s="46"/>
      <c r="F58" s="47"/>
      <c r="G58" s="47"/>
      <c r="H58" s="47"/>
      <c r="I58" s="47"/>
      <c r="J58" s="47"/>
      <c r="K58" s="47"/>
      <c r="L58" s="48">
        <v>0</v>
      </c>
      <c r="M58" s="49"/>
      <c r="N58" s="49"/>
      <c r="O58" s="50"/>
      <c r="P58" s="18"/>
      <c r="Q58" s="19"/>
      <c r="R58" s="19"/>
      <c r="S58" s="20"/>
      <c r="T58" s="18"/>
      <c r="U58" s="19"/>
      <c r="V58" s="19"/>
      <c r="W58" s="20"/>
      <c r="X58" s="14"/>
      <c r="Y58" s="31"/>
    </row>
    <row r="59" spans="1:25" s="12" customFormat="1" ht="13.5" customHeight="1" x14ac:dyDescent="0.55000000000000004">
      <c r="A59" s="21"/>
      <c r="B59" s="22"/>
      <c r="C59" s="30"/>
      <c r="D59" s="45" t="s">
        <v>61</v>
      </c>
      <c r="E59" s="46"/>
      <c r="F59" s="47"/>
      <c r="G59" s="47"/>
      <c r="H59" s="47"/>
      <c r="I59" s="47"/>
      <c r="J59" s="47"/>
      <c r="K59" s="47"/>
      <c r="L59" s="48">
        <v>0</v>
      </c>
      <c r="M59" s="49"/>
      <c r="N59" s="49"/>
      <c r="O59" s="50"/>
      <c r="P59" s="48"/>
      <c r="Q59" s="49"/>
      <c r="R59" s="49"/>
      <c r="S59" s="50"/>
      <c r="T59" s="48"/>
      <c r="U59" s="49"/>
      <c r="V59" s="49"/>
      <c r="W59" s="50"/>
      <c r="X59" s="14"/>
    </row>
    <row r="60" spans="1:25" s="12" customFormat="1" ht="13.5" customHeight="1" x14ac:dyDescent="0.55000000000000004">
      <c r="A60" s="21"/>
      <c r="B60" s="22"/>
      <c r="C60" s="32"/>
      <c r="D60" s="89" t="s">
        <v>62</v>
      </c>
      <c r="E60" s="89"/>
      <c r="F60" s="57"/>
      <c r="G60" s="57"/>
      <c r="H60" s="57"/>
      <c r="I60" s="57"/>
      <c r="J60" s="57"/>
      <c r="K60" s="57"/>
      <c r="L60" s="76">
        <f>SUM(L39:O59)</f>
        <v>2927900</v>
      </c>
      <c r="M60" s="77"/>
      <c r="N60" s="77"/>
      <c r="O60" s="78"/>
      <c r="P60" s="48"/>
      <c r="Q60" s="49"/>
      <c r="R60" s="49"/>
      <c r="S60" s="50"/>
      <c r="T60" s="48"/>
      <c r="U60" s="49"/>
      <c r="V60" s="49"/>
      <c r="W60" s="50"/>
      <c r="X60" s="14"/>
    </row>
    <row r="61" spans="1:25" s="12" customFormat="1" ht="13.5" customHeight="1" x14ac:dyDescent="0.55000000000000004">
      <c r="A61" s="21"/>
      <c r="B61" s="22"/>
      <c r="C61" s="79" t="s">
        <v>63</v>
      </c>
      <c r="D61" s="80"/>
      <c r="E61" s="80"/>
      <c r="F61" s="80"/>
      <c r="G61" s="81"/>
      <c r="H61" s="81"/>
      <c r="I61" s="81"/>
      <c r="J61" s="81"/>
      <c r="K61" s="81"/>
      <c r="L61" s="73"/>
      <c r="M61" s="74"/>
      <c r="N61" s="74"/>
      <c r="O61" s="75"/>
      <c r="P61" s="73">
        <f>+L37+L60</f>
        <v>3167900</v>
      </c>
      <c r="Q61" s="74"/>
      <c r="R61" s="74"/>
      <c r="S61" s="75"/>
      <c r="T61" s="48"/>
      <c r="U61" s="49"/>
      <c r="V61" s="49"/>
      <c r="W61" s="50"/>
      <c r="X61" s="14"/>
    </row>
    <row r="62" spans="1:25" s="12" customFormat="1" ht="13.5" customHeight="1" x14ac:dyDescent="0.55000000000000004">
      <c r="A62" s="15"/>
      <c r="B62" s="16" t="s">
        <v>11</v>
      </c>
      <c r="C62" s="96" t="s">
        <v>64</v>
      </c>
      <c r="D62" s="97"/>
      <c r="E62" s="97"/>
      <c r="F62" s="97"/>
      <c r="G62" s="98"/>
      <c r="H62" s="98"/>
      <c r="I62" s="98"/>
      <c r="J62" s="98"/>
      <c r="K62" s="98"/>
      <c r="L62" s="48"/>
      <c r="M62" s="49"/>
      <c r="N62" s="49"/>
      <c r="O62" s="50"/>
      <c r="P62" s="48"/>
      <c r="Q62" s="49"/>
      <c r="R62" s="49"/>
      <c r="S62" s="50"/>
      <c r="T62" s="48"/>
      <c r="U62" s="49"/>
      <c r="V62" s="49"/>
      <c r="W62" s="50"/>
      <c r="X62" s="14"/>
    </row>
    <row r="63" spans="1:25" s="12" customFormat="1" ht="13.5" customHeight="1" x14ac:dyDescent="0.55000000000000004">
      <c r="A63" s="21"/>
      <c r="B63" s="22"/>
      <c r="C63" s="95" t="s">
        <v>35</v>
      </c>
      <c r="D63" s="72"/>
      <c r="E63" s="72"/>
      <c r="F63" s="72"/>
      <c r="G63" s="72"/>
      <c r="H63" s="72"/>
      <c r="I63" s="72"/>
      <c r="J63" s="72"/>
      <c r="K63" s="72"/>
      <c r="L63" s="92"/>
      <c r="M63" s="93"/>
      <c r="N63" s="93"/>
      <c r="O63" s="94"/>
      <c r="P63" s="48"/>
      <c r="Q63" s="49"/>
      <c r="R63" s="49"/>
      <c r="S63" s="50"/>
      <c r="T63" s="48"/>
      <c r="U63" s="49"/>
      <c r="V63" s="49"/>
      <c r="W63" s="50"/>
      <c r="X63" s="14"/>
    </row>
    <row r="64" spans="1:25" s="12" customFormat="1" ht="13.5" customHeight="1" x14ac:dyDescent="0.55000000000000004">
      <c r="A64" s="21"/>
      <c r="B64" s="22"/>
      <c r="C64" s="26"/>
      <c r="D64" s="45" t="s">
        <v>36</v>
      </c>
      <c r="E64" s="46"/>
      <c r="F64" s="46"/>
      <c r="G64" s="46"/>
      <c r="H64" s="46"/>
      <c r="I64" s="46"/>
      <c r="J64" s="46"/>
      <c r="K64" s="91"/>
      <c r="L64" s="92">
        <v>360000</v>
      </c>
      <c r="M64" s="93"/>
      <c r="N64" s="93"/>
      <c r="O64" s="94"/>
      <c r="P64" s="48"/>
      <c r="Q64" s="49"/>
      <c r="R64" s="49"/>
      <c r="S64" s="50"/>
      <c r="T64" s="48"/>
      <c r="U64" s="49"/>
      <c r="V64" s="49"/>
      <c r="W64" s="50"/>
      <c r="X64" s="14"/>
    </row>
    <row r="65" spans="1:24" s="12" customFormat="1" ht="13.5" customHeight="1" x14ac:dyDescent="0.55000000000000004">
      <c r="A65" s="21"/>
      <c r="B65" s="22"/>
      <c r="C65" s="26"/>
      <c r="D65" s="45" t="s">
        <v>37</v>
      </c>
      <c r="E65" s="46"/>
      <c r="F65" s="46"/>
      <c r="G65" s="46"/>
      <c r="H65" s="46"/>
      <c r="I65" s="46"/>
      <c r="J65" s="46"/>
      <c r="K65" s="91"/>
      <c r="L65" s="92">
        <v>0</v>
      </c>
      <c r="M65" s="93"/>
      <c r="N65" s="93"/>
      <c r="O65" s="94"/>
      <c r="P65" s="48"/>
      <c r="Q65" s="49"/>
      <c r="R65" s="49"/>
      <c r="S65" s="50"/>
      <c r="T65" s="48"/>
      <c r="U65" s="49"/>
      <c r="V65" s="49"/>
      <c r="W65" s="50"/>
      <c r="X65" s="14"/>
    </row>
    <row r="66" spans="1:24" s="12" customFormat="1" ht="13.5" customHeight="1" x14ac:dyDescent="0.55000000000000004">
      <c r="A66" s="21"/>
      <c r="B66" s="22"/>
      <c r="C66" s="26"/>
      <c r="D66" s="45" t="s">
        <v>38</v>
      </c>
      <c r="E66" s="46"/>
      <c r="F66" s="47"/>
      <c r="G66" s="47"/>
      <c r="H66" s="47"/>
      <c r="I66" s="47"/>
      <c r="J66" s="47"/>
      <c r="K66" s="47"/>
      <c r="L66" s="145">
        <v>0</v>
      </c>
      <c r="M66" s="146"/>
      <c r="N66" s="146"/>
      <c r="O66" s="147"/>
      <c r="P66" s="48"/>
      <c r="Q66" s="49"/>
      <c r="R66" s="49"/>
      <c r="S66" s="50"/>
      <c r="T66" s="48"/>
      <c r="U66" s="49"/>
      <c r="V66" s="49"/>
      <c r="W66" s="50"/>
      <c r="X66" s="14"/>
    </row>
    <row r="67" spans="1:24" s="12" customFormat="1" ht="13.5" customHeight="1" x14ac:dyDescent="0.55000000000000004">
      <c r="A67" s="21"/>
      <c r="B67" s="22"/>
      <c r="C67" s="30"/>
      <c r="D67" s="88" t="s">
        <v>39</v>
      </c>
      <c r="E67" s="89"/>
      <c r="F67" s="57"/>
      <c r="G67" s="57"/>
      <c r="H67" s="57"/>
      <c r="I67" s="57"/>
      <c r="J67" s="57"/>
      <c r="K67" s="57"/>
      <c r="L67" s="90">
        <f>SUM(L64:O66)</f>
        <v>360000</v>
      </c>
      <c r="M67" s="77"/>
      <c r="N67" s="77"/>
      <c r="O67" s="78"/>
      <c r="P67" s="48"/>
      <c r="Q67" s="49"/>
      <c r="R67" s="49"/>
      <c r="S67" s="50"/>
      <c r="T67" s="48"/>
      <c r="U67" s="49"/>
      <c r="V67" s="49"/>
      <c r="W67" s="50"/>
      <c r="X67" s="14"/>
    </row>
    <row r="68" spans="1:24" s="12" customFormat="1" ht="13.5" customHeight="1" x14ac:dyDescent="0.55000000000000004">
      <c r="A68" s="21"/>
      <c r="B68" s="22"/>
      <c r="C68" s="79" t="s">
        <v>40</v>
      </c>
      <c r="D68" s="81"/>
      <c r="E68" s="81"/>
      <c r="F68" s="81"/>
      <c r="G68" s="81"/>
      <c r="H68" s="81"/>
      <c r="I68" s="81"/>
      <c r="J68" s="81"/>
      <c r="K68" s="81"/>
      <c r="L68" s="48"/>
      <c r="M68" s="49"/>
      <c r="N68" s="49"/>
      <c r="O68" s="50"/>
      <c r="P68" s="48"/>
      <c r="Q68" s="49"/>
      <c r="R68" s="49"/>
      <c r="S68" s="50"/>
      <c r="T68" s="48"/>
      <c r="U68" s="49"/>
      <c r="V68" s="49"/>
      <c r="W68" s="50"/>
      <c r="X68" s="14"/>
    </row>
    <row r="69" spans="1:24" s="12" customFormat="1" ht="13.5" customHeight="1" x14ac:dyDescent="0.55000000000000004">
      <c r="A69" s="21"/>
      <c r="B69" s="22"/>
      <c r="C69" s="30"/>
      <c r="D69" s="45" t="s">
        <v>44</v>
      </c>
      <c r="E69" s="46"/>
      <c r="F69" s="47"/>
      <c r="G69" s="47"/>
      <c r="H69" s="47"/>
      <c r="I69" s="47"/>
      <c r="J69" s="47"/>
      <c r="K69" s="47"/>
      <c r="L69" s="48">
        <v>0</v>
      </c>
      <c r="M69" s="49"/>
      <c r="N69" s="49"/>
      <c r="O69" s="50"/>
      <c r="P69" s="48"/>
      <c r="Q69" s="49"/>
      <c r="R69" s="49"/>
      <c r="S69" s="50"/>
      <c r="T69" s="48"/>
      <c r="U69" s="49"/>
      <c r="V69" s="49"/>
      <c r="W69" s="50"/>
      <c r="X69" s="14"/>
    </row>
    <row r="70" spans="1:24" s="12" customFormat="1" ht="13.5" customHeight="1" x14ac:dyDescent="0.55000000000000004">
      <c r="A70" s="21"/>
      <c r="B70" s="22"/>
      <c r="C70" s="30"/>
      <c r="D70" s="45" t="s">
        <v>47</v>
      </c>
      <c r="E70" s="46"/>
      <c r="F70" s="47"/>
      <c r="G70" s="47"/>
      <c r="H70" s="47"/>
      <c r="I70" s="47"/>
      <c r="J70" s="47"/>
      <c r="K70" s="47"/>
      <c r="L70" s="148">
        <v>10000</v>
      </c>
      <c r="M70" s="149"/>
      <c r="N70" s="149"/>
      <c r="O70" s="150"/>
      <c r="P70" s="48"/>
      <c r="Q70" s="49"/>
      <c r="R70" s="49"/>
      <c r="S70" s="50"/>
      <c r="T70" s="48"/>
      <c r="U70" s="49"/>
      <c r="V70" s="49"/>
      <c r="W70" s="50"/>
      <c r="X70" s="14"/>
    </row>
    <row r="71" spans="1:24" s="12" customFormat="1" ht="13.5" customHeight="1" x14ac:dyDescent="0.55000000000000004">
      <c r="A71" s="21"/>
      <c r="B71" s="22"/>
      <c r="C71" s="30"/>
      <c r="D71" s="45" t="s">
        <v>65</v>
      </c>
      <c r="E71" s="46"/>
      <c r="F71" s="47"/>
      <c r="G71" s="47"/>
      <c r="H71" s="47"/>
      <c r="I71" s="47"/>
      <c r="J71" s="47"/>
      <c r="K71" s="47"/>
      <c r="L71" s="148">
        <v>0</v>
      </c>
      <c r="M71" s="149"/>
      <c r="N71" s="149"/>
      <c r="O71" s="150"/>
      <c r="P71" s="48"/>
      <c r="Q71" s="49"/>
      <c r="R71" s="49"/>
      <c r="S71" s="50"/>
      <c r="T71" s="48"/>
      <c r="U71" s="49"/>
      <c r="V71" s="49"/>
      <c r="W71" s="50"/>
      <c r="X71" s="14"/>
    </row>
    <row r="72" spans="1:24" s="12" customFormat="1" ht="13.5" customHeight="1" x14ac:dyDescent="0.55000000000000004">
      <c r="A72" s="21"/>
      <c r="B72" s="22"/>
      <c r="C72" s="30"/>
      <c r="D72" s="45" t="s">
        <v>66</v>
      </c>
      <c r="E72" s="46"/>
      <c r="F72" s="47"/>
      <c r="G72" s="47"/>
      <c r="H72" s="47"/>
      <c r="I72" s="47"/>
      <c r="J72" s="47"/>
      <c r="K72" s="47"/>
      <c r="L72" s="148">
        <v>5000</v>
      </c>
      <c r="M72" s="149"/>
      <c r="N72" s="149"/>
      <c r="O72" s="150"/>
      <c r="P72" s="48"/>
      <c r="Q72" s="49"/>
      <c r="R72" s="49"/>
      <c r="S72" s="50"/>
      <c r="T72" s="48"/>
      <c r="U72" s="49"/>
      <c r="V72" s="49"/>
      <c r="W72" s="50"/>
      <c r="X72" s="14"/>
    </row>
    <row r="73" spans="1:24" s="12" customFormat="1" ht="13.5" customHeight="1" x14ac:dyDescent="0.55000000000000004">
      <c r="A73" s="21"/>
      <c r="B73" s="22"/>
      <c r="C73" s="30"/>
      <c r="D73" s="45" t="s">
        <v>57</v>
      </c>
      <c r="E73" s="46"/>
      <c r="F73" s="47"/>
      <c r="G73" s="47"/>
      <c r="H73" s="47"/>
      <c r="I73" s="47"/>
      <c r="J73" s="47"/>
      <c r="K73" s="47"/>
      <c r="L73" s="148">
        <v>6000</v>
      </c>
      <c r="M73" s="149"/>
      <c r="N73" s="149"/>
      <c r="O73" s="150"/>
      <c r="P73" s="18"/>
      <c r="Q73" s="19"/>
      <c r="R73" s="19"/>
      <c r="S73" s="20"/>
      <c r="T73" s="18"/>
      <c r="U73" s="19"/>
      <c r="V73" s="19"/>
      <c r="W73" s="20"/>
      <c r="X73" s="14"/>
    </row>
    <row r="74" spans="1:24" s="12" customFormat="1" ht="13.5" customHeight="1" x14ac:dyDescent="0.55000000000000004">
      <c r="A74" s="21"/>
      <c r="B74" s="22"/>
      <c r="C74" s="30"/>
      <c r="D74" s="82" t="s">
        <v>68</v>
      </c>
      <c r="E74" s="83"/>
      <c r="F74" s="84"/>
      <c r="G74" s="84"/>
      <c r="H74" s="84"/>
      <c r="I74" s="84"/>
      <c r="J74" s="84"/>
      <c r="K74" s="84"/>
      <c r="L74" s="85">
        <v>136175</v>
      </c>
      <c r="M74" s="86"/>
      <c r="N74" s="86"/>
      <c r="O74" s="87"/>
      <c r="P74" s="48"/>
      <c r="Q74" s="49"/>
      <c r="R74" s="49"/>
      <c r="S74" s="50"/>
      <c r="T74" s="48"/>
      <c r="U74" s="49"/>
      <c r="V74" s="49"/>
      <c r="W74" s="50"/>
      <c r="X74" s="14"/>
    </row>
    <row r="75" spans="1:24" s="12" customFormat="1" ht="13.5" customHeight="1" x14ac:dyDescent="0.55000000000000004">
      <c r="A75" s="21"/>
      <c r="B75" s="22"/>
      <c r="C75" s="32"/>
      <c r="D75" s="71" t="s">
        <v>62</v>
      </c>
      <c r="E75" s="71"/>
      <c r="F75" s="72"/>
      <c r="G75" s="72"/>
      <c r="H75" s="72"/>
      <c r="I75" s="72"/>
      <c r="J75" s="72"/>
      <c r="K75" s="72"/>
      <c r="L75" s="76">
        <f>SUM(L69:O74)</f>
        <v>157175</v>
      </c>
      <c r="M75" s="77"/>
      <c r="N75" s="77"/>
      <c r="O75" s="78"/>
      <c r="P75" s="48"/>
      <c r="Q75" s="49"/>
      <c r="R75" s="49"/>
      <c r="S75" s="50"/>
      <c r="T75" s="48"/>
      <c r="U75" s="49"/>
      <c r="V75" s="49"/>
      <c r="W75" s="50"/>
      <c r="X75" s="14"/>
    </row>
    <row r="76" spans="1:24" s="12" customFormat="1" ht="13.5" customHeight="1" x14ac:dyDescent="0.55000000000000004">
      <c r="A76" s="21"/>
      <c r="B76" s="22"/>
      <c r="C76" s="79" t="s">
        <v>69</v>
      </c>
      <c r="D76" s="80"/>
      <c r="E76" s="80"/>
      <c r="F76" s="80"/>
      <c r="G76" s="81"/>
      <c r="H76" s="81"/>
      <c r="I76" s="81"/>
      <c r="J76" s="81"/>
      <c r="K76" s="81"/>
      <c r="L76" s="73"/>
      <c r="M76" s="74"/>
      <c r="N76" s="74"/>
      <c r="O76" s="75"/>
      <c r="P76" s="59">
        <f>+L67+L75</f>
        <v>517175</v>
      </c>
      <c r="Q76" s="60"/>
      <c r="R76" s="60"/>
      <c r="S76" s="61"/>
      <c r="T76" s="48"/>
      <c r="U76" s="49"/>
      <c r="V76" s="49"/>
      <c r="W76" s="50"/>
      <c r="X76" s="14"/>
    </row>
    <row r="77" spans="1:24" s="12" customFormat="1" ht="13.5" customHeight="1" x14ac:dyDescent="0.55000000000000004">
      <c r="A77" s="70" t="s">
        <v>70</v>
      </c>
      <c r="B77" s="71"/>
      <c r="C77" s="71"/>
      <c r="D77" s="71"/>
      <c r="E77" s="71"/>
      <c r="F77" s="71"/>
      <c r="G77" s="72"/>
      <c r="H77" s="72"/>
      <c r="I77" s="72"/>
      <c r="J77" s="72"/>
      <c r="K77" s="72"/>
      <c r="L77" s="73"/>
      <c r="M77" s="74"/>
      <c r="N77" s="74"/>
      <c r="O77" s="75"/>
      <c r="P77" s="73"/>
      <c r="Q77" s="74"/>
      <c r="R77" s="74"/>
      <c r="S77" s="75"/>
      <c r="T77" s="59">
        <f>+P61+P76</f>
        <v>3685075</v>
      </c>
      <c r="U77" s="60"/>
      <c r="V77" s="60"/>
      <c r="W77" s="61"/>
      <c r="X77" s="14"/>
    </row>
    <row r="78" spans="1:24" s="12" customFormat="1" ht="13.5" customHeight="1" x14ac:dyDescent="0.55000000000000004">
      <c r="A78" s="33" t="s">
        <v>71</v>
      </c>
      <c r="B78" s="34"/>
      <c r="C78" s="57" t="s">
        <v>72</v>
      </c>
      <c r="D78" s="57"/>
      <c r="E78" s="57"/>
      <c r="F78" s="57"/>
      <c r="G78" s="57"/>
      <c r="H78" s="57"/>
      <c r="I78" s="57"/>
      <c r="J78" s="57"/>
      <c r="K78" s="58"/>
      <c r="L78" s="73"/>
      <c r="M78" s="74"/>
      <c r="N78" s="74"/>
      <c r="O78" s="75"/>
      <c r="P78" s="73"/>
      <c r="Q78" s="74"/>
      <c r="R78" s="74"/>
      <c r="S78" s="75"/>
      <c r="T78" s="73">
        <f>+T30-T77</f>
        <v>256937</v>
      </c>
      <c r="U78" s="74"/>
      <c r="V78" s="74"/>
      <c r="W78" s="75"/>
      <c r="X78" s="14"/>
    </row>
    <row r="79" spans="1:24" s="12" customFormat="1" ht="13.5" customHeight="1" x14ac:dyDescent="0.55000000000000004">
      <c r="A79" s="33"/>
      <c r="B79" s="34"/>
      <c r="C79" s="57" t="s">
        <v>73</v>
      </c>
      <c r="D79" s="57"/>
      <c r="E79" s="57"/>
      <c r="F79" s="57"/>
      <c r="G79" s="57"/>
      <c r="H79" s="57"/>
      <c r="I79" s="57"/>
      <c r="J79" s="57"/>
      <c r="K79" s="58"/>
      <c r="L79" s="48"/>
      <c r="M79" s="49"/>
      <c r="N79" s="49"/>
      <c r="O79" s="50"/>
      <c r="P79" s="48"/>
      <c r="Q79" s="49"/>
      <c r="R79" s="49"/>
      <c r="S79" s="50"/>
      <c r="T79" s="59">
        <v>0</v>
      </c>
      <c r="U79" s="60"/>
      <c r="V79" s="60"/>
      <c r="W79" s="61"/>
      <c r="X79" s="14"/>
    </row>
    <row r="80" spans="1:24" s="12" customFormat="1" ht="13.5" customHeight="1" thickBot="1" x14ac:dyDescent="0.6">
      <c r="A80" s="35" t="s">
        <v>74</v>
      </c>
      <c r="B80" s="36"/>
      <c r="C80" s="62" t="s">
        <v>75</v>
      </c>
      <c r="D80" s="62"/>
      <c r="E80" s="62"/>
      <c r="F80" s="62"/>
      <c r="G80" s="62"/>
      <c r="H80" s="62"/>
      <c r="I80" s="62"/>
      <c r="J80" s="62"/>
      <c r="K80" s="63"/>
      <c r="L80" s="64"/>
      <c r="M80" s="65"/>
      <c r="N80" s="65"/>
      <c r="O80" s="66"/>
      <c r="P80" s="64"/>
      <c r="Q80" s="65"/>
      <c r="R80" s="65"/>
      <c r="S80" s="66"/>
      <c r="T80" s="67">
        <f>+T78+T79</f>
        <v>256937</v>
      </c>
      <c r="U80" s="68"/>
      <c r="V80" s="68"/>
      <c r="W80" s="69"/>
      <c r="X80" s="14"/>
    </row>
    <row r="81" spans="1:24" s="12" customFormat="1" ht="6" customHeight="1" thickTop="1" x14ac:dyDescent="0.55000000000000004">
      <c r="A81" s="51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3"/>
      <c r="U81" s="53"/>
      <c r="V81" s="53"/>
      <c r="W81" s="53"/>
      <c r="X81" s="37"/>
    </row>
    <row r="82" spans="1:24" ht="13.5" customHeight="1" x14ac:dyDescent="0.55000000000000004">
      <c r="A82" s="54"/>
      <c r="B82" s="54"/>
      <c r="C82" s="54"/>
      <c r="D82" s="55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</row>
    <row r="83" spans="1:24" x14ac:dyDescent="0.55000000000000004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</row>
    <row r="84" spans="1:24" x14ac:dyDescent="0.55000000000000004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</row>
  </sheetData>
  <mergeCells count="264">
    <mergeCell ref="C80:K80"/>
    <mergeCell ref="L80:O80"/>
    <mergeCell ref="P80:S80"/>
    <mergeCell ref="T80:W80"/>
    <mergeCell ref="A81:W81"/>
    <mergeCell ref="A82:W82"/>
    <mergeCell ref="C78:K78"/>
    <mergeCell ref="L78:O78"/>
    <mergeCell ref="P78:S78"/>
    <mergeCell ref="T78:W78"/>
    <mergeCell ref="C79:K79"/>
    <mergeCell ref="L79:O79"/>
    <mergeCell ref="P79:S79"/>
    <mergeCell ref="T79:W79"/>
    <mergeCell ref="A77:K77"/>
    <mergeCell ref="L77:O77"/>
    <mergeCell ref="P77:S77"/>
    <mergeCell ref="T77:W77"/>
    <mergeCell ref="D74:K74"/>
    <mergeCell ref="L74:O74"/>
    <mergeCell ref="P74:S74"/>
    <mergeCell ref="T74:W74"/>
    <mergeCell ref="D75:K75"/>
    <mergeCell ref="L75:O75"/>
    <mergeCell ref="P75:S75"/>
    <mergeCell ref="T75:W75"/>
    <mergeCell ref="D73:K73"/>
    <mergeCell ref="L73:O73"/>
    <mergeCell ref="D71:K71"/>
    <mergeCell ref="L71:O71"/>
    <mergeCell ref="P71:S71"/>
    <mergeCell ref="C76:K76"/>
    <mergeCell ref="L76:O76"/>
    <mergeCell ref="P76:S76"/>
    <mergeCell ref="T76:W76"/>
    <mergeCell ref="T71:W71"/>
    <mergeCell ref="D72:K72"/>
    <mergeCell ref="L72:O72"/>
    <mergeCell ref="P72:S72"/>
    <mergeCell ref="T72:W72"/>
    <mergeCell ref="D69:K69"/>
    <mergeCell ref="L69:O69"/>
    <mergeCell ref="P69:S69"/>
    <mergeCell ref="T69:W69"/>
    <mergeCell ref="D70:K70"/>
    <mergeCell ref="L70:O70"/>
    <mergeCell ref="P70:S70"/>
    <mergeCell ref="T70:W70"/>
    <mergeCell ref="D67:K67"/>
    <mergeCell ref="L67:O67"/>
    <mergeCell ref="P67:S67"/>
    <mergeCell ref="T67:W67"/>
    <mergeCell ref="C68:K68"/>
    <mergeCell ref="L68:O68"/>
    <mergeCell ref="P68:S68"/>
    <mergeCell ref="T68:W68"/>
    <mergeCell ref="D65:K65"/>
    <mergeCell ref="L65:O65"/>
    <mergeCell ref="P65:S65"/>
    <mergeCell ref="T65:W65"/>
    <mergeCell ref="D66:K66"/>
    <mergeCell ref="L66:O66"/>
    <mergeCell ref="P66:S66"/>
    <mergeCell ref="T66:W66"/>
    <mergeCell ref="C63:K63"/>
    <mergeCell ref="L63:O63"/>
    <mergeCell ref="P63:S63"/>
    <mergeCell ref="T63:W63"/>
    <mergeCell ref="D64:K64"/>
    <mergeCell ref="L64:O64"/>
    <mergeCell ref="P64:S64"/>
    <mergeCell ref="T64:W64"/>
    <mergeCell ref="C61:K61"/>
    <mergeCell ref="L61:O61"/>
    <mergeCell ref="P61:S61"/>
    <mergeCell ref="T61:W61"/>
    <mergeCell ref="C62:K62"/>
    <mergeCell ref="L62:O62"/>
    <mergeCell ref="P62:S62"/>
    <mergeCell ref="T62:W62"/>
    <mergeCell ref="P59:S59"/>
    <mergeCell ref="T59:W59"/>
    <mergeCell ref="D60:K60"/>
    <mergeCell ref="L60:O60"/>
    <mergeCell ref="P60:S60"/>
    <mergeCell ref="T60:W60"/>
    <mergeCell ref="D57:K57"/>
    <mergeCell ref="L57:O57"/>
    <mergeCell ref="D58:K58"/>
    <mergeCell ref="L58:O58"/>
    <mergeCell ref="D59:K59"/>
    <mergeCell ref="L59:O59"/>
    <mergeCell ref="P54:S54"/>
    <mergeCell ref="T54:W54"/>
    <mergeCell ref="D55:K55"/>
    <mergeCell ref="L55:O55"/>
    <mergeCell ref="D56:K56"/>
    <mergeCell ref="L56:O56"/>
    <mergeCell ref="D52:K52"/>
    <mergeCell ref="L52:O52"/>
    <mergeCell ref="D53:K53"/>
    <mergeCell ref="L53:O53"/>
    <mergeCell ref="D54:K54"/>
    <mergeCell ref="L54:O54"/>
    <mergeCell ref="D49:K49"/>
    <mergeCell ref="L49:O49"/>
    <mergeCell ref="D50:K50"/>
    <mergeCell ref="L50:O50"/>
    <mergeCell ref="D51:K51"/>
    <mergeCell ref="L51:O51"/>
    <mergeCell ref="D46:K46"/>
    <mergeCell ref="L46:O46"/>
    <mergeCell ref="P46:S46"/>
    <mergeCell ref="T46:W46"/>
    <mergeCell ref="D48:K48"/>
    <mergeCell ref="L48:O48"/>
    <mergeCell ref="D44:K44"/>
    <mergeCell ref="L44:O44"/>
    <mergeCell ref="P44:S44"/>
    <mergeCell ref="T44:W44"/>
    <mergeCell ref="D45:K45"/>
    <mergeCell ref="L45:O45"/>
    <mergeCell ref="D47:K47"/>
    <mergeCell ref="L47:O47"/>
    <mergeCell ref="D42:K42"/>
    <mergeCell ref="L42:O42"/>
    <mergeCell ref="P42:S42"/>
    <mergeCell ref="T42:W42"/>
    <mergeCell ref="D43:K43"/>
    <mergeCell ref="L43:O43"/>
    <mergeCell ref="P43:S43"/>
    <mergeCell ref="T43:W43"/>
    <mergeCell ref="D40:K40"/>
    <mergeCell ref="L40:O40"/>
    <mergeCell ref="P40:S40"/>
    <mergeCell ref="T40:W40"/>
    <mergeCell ref="D41:K41"/>
    <mergeCell ref="L41:O41"/>
    <mergeCell ref="C38:K38"/>
    <mergeCell ref="L38:O38"/>
    <mergeCell ref="P38:S38"/>
    <mergeCell ref="T38:W38"/>
    <mergeCell ref="D39:K39"/>
    <mergeCell ref="L39:O39"/>
    <mergeCell ref="D36:K36"/>
    <mergeCell ref="L36:O36"/>
    <mergeCell ref="P36:S36"/>
    <mergeCell ref="T36:W36"/>
    <mergeCell ref="D37:K37"/>
    <mergeCell ref="L37:O37"/>
    <mergeCell ref="P37:S37"/>
    <mergeCell ref="T37:W37"/>
    <mergeCell ref="D34:K34"/>
    <mergeCell ref="L34:O34"/>
    <mergeCell ref="P34:S34"/>
    <mergeCell ref="T34:W34"/>
    <mergeCell ref="D35:K35"/>
    <mergeCell ref="L35:O35"/>
    <mergeCell ref="P35:S35"/>
    <mergeCell ref="T35:W35"/>
    <mergeCell ref="C32:K32"/>
    <mergeCell ref="L32:O32"/>
    <mergeCell ref="P32:S32"/>
    <mergeCell ref="T32:W32"/>
    <mergeCell ref="C33:K33"/>
    <mergeCell ref="L33:O33"/>
    <mergeCell ref="P33:S33"/>
    <mergeCell ref="T33:W33"/>
    <mergeCell ref="A30:K30"/>
    <mergeCell ref="L30:O30"/>
    <mergeCell ref="P30:S30"/>
    <mergeCell ref="T30:W30"/>
    <mergeCell ref="A31:K31"/>
    <mergeCell ref="L31:O31"/>
    <mergeCell ref="P31:S31"/>
    <mergeCell ref="T31:W31"/>
    <mergeCell ref="C28:K28"/>
    <mergeCell ref="L28:O28"/>
    <mergeCell ref="C29:K29"/>
    <mergeCell ref="L29:O29"/>
    <mergeCell ref="P29:S29"/>
    <mergeCell ref="T29:W29"/>
    <mergeCell ref="C26:K26"/>
    <mergeCell ref="L26:O26"/>
    <mergeCell ref="P26:S26"/>
    <mergeCell ref="T26:W26"/>
    <mergeCell ref="C27:K27"/>
    <mergeCell ref="L27:O27"/>
    <mergeCell ref="P27:S27"/>
    <mergeCell ref="T27:W27"/>
    <mergeCell ref="C25:K25"/>
    <mergeCell ref="L25:O25"/>
    <mergeCell ref="P25:S25"/>
    <mergeCell ref="T25:W25"/>
    <mergeCell ref="P23:S23"/>
    <mergeCell ref="T23:W23"/>
    <mergeCell ref="C24:K24"/>
    <mergeCell ref="L24:O24"/>
    <mergeCell ref="P24:S24"/>
    <mergeCell ref="T24:W24"/>
    <mergeCell ref="C21:K21"/>
    <mergeCell ref="L21:O21"/>
    <mergeCell ref="C22:K22"/>
    <mergeCell ref="L22:O22"/>
    <mergeCell ref="C23:K23"/>
    <mergeCell ref="L23:O23"/>
    <mergeCell ref="C18:K18"/>
    <mergeCell ref="L18:O18"/>
    <mergeCell ref="C20:K20"/>
    <mergeCell ref="L20:O20"/>
    <mergeCell ref="P20:S20"/>
    <mergeCell ref="T20:W20"/>
    <mergeCell ref="C15:K15"/>
    <mergeCell ref="L15:O15"/>
    <mergeCell ref="P15:S15"/>
    <mergeCell ref="T15:W15"/>
    <mergeCell ref="C16:K16"/>
    <mergeCell ref="L16:O16"/>
    <mergeCell ref="C19:K19"/>
    <mergeCell ref="L19:O19"/>
    <mergeCell ref="C17:K17"/>
    <mergeCell ref="L17:O17"/>
    <mergeCell ref="C13:K13"/>
    <mergeCell ref="L13:O13"/>
    <mergeCell ref="P13:S13"/>
    <mergeCell ref="T13:W13"/>
    <mergeCell ref="C14:K14"/>
    <mergeCell ref="L14:O14"/>
    <mergeCell ref="P14:S14"/>
    <mergeCell ref="T14:W14"/>
    <mergeCell ref="C11:K11"/>
    <mergeCell ref="L11:O11"/>
    <mergeCell ref="P11:S11"/>
    <mergeCell ref="T11:W11"/>
    <mergeCell ref="C12:K12"/>
    <mergeCell ref="L12:O12"/>
    <mergeCell ref="C9:K9"/>
    <mergeCell ref="L9:O9"/>
    <mergeCell ref="C10:K10"/>
    <mergeCell ref="L10:O10"/>
    <mergeCell ref="P10:S10"/>
    <mergeCell ref="T10:W10"/>
    <mergeCell ref="C7:K7"/>
    <mergeCell ref="L7:O7"/>
    <mergeCell ref="P7:S7"/>
    <mergeCell ref="T7:W7"/>
    <mergeCell ref="C8:K8"/>
    <mergeCell ref="L8:O8"/>
    <mergeCell ref="P8:S8"/>
    <mergeCell ref="T8:W8"/>
    <mergeCell ref="A4:W4"/>
    <mergeCell ref="A5:K5"/>
    <mergeCell ref="L5:W5"/>
    <mergeCell ref="A6:K6"/>
    <mergeCell ref="L6:O6"/>
    <mergeCell ref="P6:S6"/>
    <mergeCell ref="T6:W6"/>
    <mergeCell ref="D1:W1"/>
    <mergeCell ref="A2:W2"/>
    <mergeCell ref="A3:D3"/>
    <mergeCell ref="E3:F3"/>
    <mergeCell ref="M3:N3"/>
    <mergeCell ref="T3:U3"/>
    <mergeCell ref="V3:W3"/>
  </mergeCells>
  <phoneticPr fontId="3"/>
  <pageMargins left="0.70866141732283472" right="0.70866141732283472" top="0.74803149606299213" bottom="0.47244094488188981" header="0.31496062992125984" footer="0.31496062992125984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4777C-5999-4C9D-A680-2A8136F2FD82}">
  <dimension ref="A1:Y75"/>
  <sheetViews>
    <sheetView view="pageBreakPreview" topLeftCell="A24" zoomScaleNormal="100" zoomScaleSheetLayoutView="100" workbookViewId="0">
      <selection activeCell="L92" sqref="L92"/>
    </sheetView>
  </sheetViews>
  <sheetFormatPr defaultColWidth="8.25" defaultRowHeight="13" x14ac:dyDescent="0.55000000000000004"/>
  <cols>
    <col min="1" max="3" width="2.4140625" style="4" customWidth="1"/>
    <col min="4" max="25" width="3.33203125" style="4" customWidth="1"/>
    <col min="26" max="247" width="8.25" style="4"/>
    <col min="248" max="248" width="3.33203125" style="4" customWidth="1"/>
    <col min="249" max="251" width="2.4140625" style="4" customWidth="1"/>
    <col min="252" max="273" width="3.33203125" style="4" customWidth="1"/>
    <col min="274" max="503" width="8.25" style="4"/>
    <col min="504" max="504" width="3.33203125" style="4" customWidth="1"/>
    <col min="505" max="507" width="2.4140625" style="4" customWidth="1"/>
    <col min="508" max="529" width="3.33203125" style="4" customWidth="1"/>
    <col min="530" max="759" width="8.25" style="4"/>
    <col min="760" max="760" width="3.33203125" style="4" customWidth="1"/>
    <col min="761" max="763" width="2.4140625" style="4" customWidth="1"/>
    <col min="764" max="785" width="3.33203125" style="4" customWidth="1"/>
    <col min="786" max="1015" width="8.25" style="4"/>
    <col min="1016" max="1016" width="3.33203125" style="4" customWidth="1"/>
    <col min="1017" max="1019" width="2.4140625" style="4" customWidth="1"/>
    <col min="1020" max="1041" width="3.33203125" style="4" customWidth="1"/>
    <col min="1042" max="1271" width="8.25" style="4"/>
    <col min="1272" max="1272" width="3.33203125" style="4" customWidth="1"/>
    <col min="1273" max="1275" width="2.4140625" style="4" customWidth="1"/>
    <col min="1276" max="1297" width="3.33203125" style="4" customWidth="1"/>
    <col min="1298" max="1527" width="8.25" style="4"/>
    <col min="1528" max="1528" width="3.33203125" style="4" customWidth="1"/>
    <col min="1529" max="1531" width="2.4140625" style="4" customWidth="1"/>
    <col min="1532" max="1553" width="3.33203125" style="4" customWidth="1"/>
    <col min="1554" max="1783" width="8.25" style="4"/>
    <col min="1784" max="1784" width="3.33203125" style="4" customWidth="1"/>
    <col min="1785" max="1787" width="2.4140625" style="4" customWidth="1"/>
    <col min="1788" max="1809" width="3.33203125" style="4" customWidth="1"/>
    <col min="1810" max="2039" width="8.25" style="4"/>
    <col min="2040" max="2040" width="3.33203125" style="4" customWidth="1"/>
    <col min="2041" max="2043" width="2.4140625" style="4" customWidth="1"/>
    <col min="2044" max="2065" width="3.33203125" style="4" customWidth="1"/>
    <col min="2066" max="2295" width="8.25" style="4"/>
    <col min="2296" max="2296" width="3.33203125" style="4" customWidth="1"/>
    <col min="2297" max="2299" width="2.4140625" style="4" customWidth="1"/>
    <col min="2300" max="2321" width="3.33203125" style="4" customWidth="1"/>
    <col min="2322" max="2551" width="8.25" style="4"/>
    <col min="2552" max="2552" width="3.33203125" style="4" customWidth="1"/>
    <col min="2553" max="2555" width="2.4140625" style="4" customWidth="1"/>
    <col min="2556" max="2577" width="3.33203125" style="4" customWidth="1"/>
    <col min="2578" max="2807" width="8.25" style="4"/>
    <col min="2808" max="2808" width="3.33203125" style="4" customWidth="1"/>
    <col min="2809" max="2811" width="2.4140625" style="4" customWidth="1"/>
    <col min="2812" max="2833" width="3.33203125" style="4" customWidth="1"/>
    <col min="2834" max="3063" width="8.25" style="4"/>
    <col min="3064" max="3064" width="3.33203125" style="4" customWidth="1"/>
    <col min="3065" max="3067" width="2.4140625" style="4" customWidth="1"/>
    <col min="3068" max="3089" width="3.33203125" style="4" customWidth="1"/>
    <col min="3090" max="3319" width="8.25" style="4"/>
    <col min="3320" max="3320" width="3.33203125" style="4" customWidth="1"/>
    <col min="3321" max="3323" width="2.4140625" style="4" customWidth="1"/>
    <col min="3324" max="3345" width="3.33203125" style="4" customWidth="1"/>
    <col min="3346" max="3575" width="8.25" style="4"/>
    <col min="3576" max="3576" width="3.33203125" style="4" customWidth="1"/>
    <col min="3577" max="3579" width="2.4140625" style="4" customWidth="1"/>
    <col min="3580" max="3601" width="3.33203125" style="4" customWidth="1"/>
    <col min="3602" max="3831" width="8.25" style="4"/>
    <col min="3832" max="3832" width="3.33203125" style="4" customWidth="1"/>
    <col min="3833" max="3835" width="2.4140625" style="4" customWidth="1"/>
    <col min="3836" max="3857" width="3.33203125" style="4" customWidth="1"/>
    <col min="3858" max="4087" width="8.25" style="4"/>
    <col min="4088" max="4088" width="3.33203125" style="4" customWidth="1"/>
    <col min="4089" max="4091" width="2.4140625" style="4" customWidth="1"/>
    <col min="4092" max="4113" width="3.33203125" style="4" customWidth="1"/>
    <col min="4114" max="4343" width="8.25" style="4"/>
    <col min="4344" max="4344" width="3.33203125" style="4" customWidth="1"/>
    <col min="4345" max="4347" width="2.4140625" style="4" customWidth="1"/>
    <col min="4348" max="4369" width="3.33203125" style="4" customWidth="1"/>
    <col min="4370" max="4599" width="8.25" style="4"/>
    <col min="4600" max="4600" width="3.33203125" style="4" customWidth="1"/>
    <col min="4601" max="4603" width="2.4140625" style="4" customWidth="1"/>
    <col min="4604" max="4625" width="3.33203125" style="4" customWidth="1"/>
    <col min="4626" max="4855" width="8.25" style="4"/>
    <col min="4856" max="4856" width="3.33203125" style="4" customWidth="1"/>
    <col min="4857" max="4859" width="2.4140625" style="4" customWidth="1"/>
    <col min="4860" max="4881" width="3.33203125" style="4" customWidth="1"/>
    <col min="4882" max="5111" width="8.25" style="4"/>
    <col min="5112" max="5112" width="3.33203125" style="4" customWidth="1"/>
    <col min="5113" max="5115" width="2.4140625" style="4" customWidth="1"/>
    <col min="5116" max="5137" width="3.33203125" style="4" customWidth="1"/>
    <col min="5138" max="5367" width="8.25" style="4"/>
    <col min="5368" max="5368" width="3.33203125" style="4" customWidth="1"/>
    <col min="5369" max="5371" width="2.4140625" style="4" customWidth="1"/>
    <col min="5372" max="5393" width="3.33203125" style="4" customWidth="1"/>
    <col min="5394" max="5623" width="8.25" style="4"/>
    <col min="5624" max="5624" width="3.33203125" style="4" customWidth="1"/>
    <col min="5625" max="5627" width="2.4140625" style="4" customWidth="1"/>
    <col min="5628" max="5649" width="3.33203125" style="4" customWidth="1"/>
    <col min="5650" max="5879" width="8.25" style="4"/>
    <col min="5880" max="5880" width="3.33203125" style="4" customWidth="1"/>
    <col min="5881" max="5883" width="2.4140625" style="4" customWidth="1"/>
    <col min="5884" max="5905" width="3.33203125" style="4" customWidth="1"/>
    <col min="5906" max="6135" width="8.25" style="4"/>
    <col min="6136" max="6136" width="3.33203125" style="4" customWidth="1"/>
    <col min="6137" max="6139" width="2.4140625" style="4" customWidth="1"/>
    <col min="6140" max="6161" width="3.33203125" style="4" customWidth="1"/>
    <col min="6162" max="6391" width="8.25" style="4"/>
    <col min="6392" max="6392" width="3.33203125" style="4" customWidth="1"/>
    <col min="6393" max="6395" width="2.4140625" style="4" customWidth="1"/>
    <col min="6396" max="6417" width="3.33203125" style="4" customWidth="1"/>
    <col min="6418" max="6647" width="8.25" style="4"/>
    <col min="6648" max="6648" width="3.33203125" style="4" customWidth="1"/>
    <col min="6649" max="6651" width="2.4140625" style="4" customWidth="1"/>
    <col min="6652" max="6673" width="3.33203125" style="4" customWidth="1"/>
    <col min="6674" max="6903" width="8.25" style="4"/>
    <col min="6904" max="6904" width="3.33203125" style="4" customWidth="1"/>
    <col min="6905" max="6907" width="2.4140625" style="4" customWidth="1"/>
    <col min="6908" max="6929" width="3.33203125" style="4" customWidth="1"/>
    <col min="6930" max="7159" width="8.25" style="4"/>
    <col min="7160" max="7160" width="3.33203125" style="4" customWidth="1"/>
    <col min="7161" max="7163" width="2.4140625" style="4" customWidth="1"/>
    <col min="7164" max="7185" width="3.33203125" style="4" customWidth="1"/>
    <col min="7186" max="7415" width="8.25" style="4"/>
    <col min="7416" max="7416" width="3.33203125" style="4" customWidth="1"/>
    <col min="7417" max="7419" width="2.4140625" style="4" customWidth="1"/>
    <col min="7420" max="7441" width="3.33203125" style="4" customWidth="1"/>
    <col min="7442" max="7671" width="8.25" style="4"/>
    <col min="7672" max="7672" width="3.33203125" style="4" customWidth="1"/>
    <col min="7673" max="7675" width="2.4140625" style="4" customWidth="1"/>
    <col min="7676" max="7697" width="3.33203125" style="4" customWidth="1"/>
    <col min="7698" max="7927" width="8.25" style="4"/>
    <col min="7928" max="7928" width="3.33203125" style="4" customWidth="1"/>
    <col min="7929" max="7931" width="2.4140625" style="4" customWidth="1"/>
    <col min="7932" max="7953" width="3.33203125" style="4" customWidth="1"/>
    <col min="7954" max="8183" width="8.25" style="4"/>
    <col min="8184" max="8184" width="3.33203125" style="4" customWidth="1"/>
    <col min="8185" max="8187" width="2.4140625" style="4" customWidth="1"/>
    <col min="8188" max="8209" width="3.33203125" style="4" customWidth="1"/>
    <col min="8210" max="8439" width="8.25" style="4"/>
    <col min="8440" max="8440" width="3.33203125" style="4" customWidth="1"/>
    <col min="8441" max="8443" width="2.4140625" style="4" customWidth="1"/>
    <col min="8444" max="8465" width="3.33203125" style="4" customWidth="1"/>
    <col min="8466" max="8695" width="8.25" style="4"/>
    <col min="8696" max="8696" width="3.33203125" style="4" customWidth="1"/>
    <col min="8697" max="8699" width="2.4140625" style="4" customWidth="1"/>
    <col min="8700" max="8721" width="3.33203125" style="4" customWidth="1"/>
    <col min="8722" max="8951" width="8.25" style="4"/>
    <col min="8952" max="8952" width="3.33203125" style="4" customWidth="1"/>
    <col min="8953" max="8955" width="2.4140625" style="4" customWidth="1"/>
    <col min="8956" max="8977" width="3.33203125" style="4" customWidth="1"/>
    <col min="8978" max="9207" width="8.25" style="4"/>
    <col min="9208" max="9208" width="3.33203125" style="4" customWidth="1"/>
    <col min="9209" max="9211" width="2.4140625" style="4" customWidth="1"/>
    <col min="9212" max="9233" width="3.33203125" style="4" customWidth="1"/>
    <col min="9234" max="9463" width="8.25" style="4"/>
    <col min="9464" max="9464" width="3.33203125" style="4" customWidth="1"/>
    <col min="9465" max="9467" width="2.4140625" style="4" customWidth="1"/>
    <col min="9468" max="9489" width="3.33203125" style="4" customWidth="1"/>
    <col min="9490" max="9719" width="8.25" style="4"/>
    <col min="9720" max="9720" width="3.33203125" style="4" customWidth="1"/>
    <col min="9721" max="9723" width="2.4140625" style="4" customWidth="1"/>
    <col min="9724" max="9745" width="3.33203125" style="4" customWidth="1"/>
    <col min="9746" max="9975" width="8.25" style="4"/>
    <col min="9976" max="9976" width="3.33203125" style="4" customWidth="1"/>
    <col min="9977" max="9979" width="2.4140625" style="4" customWidth="1"/>
    <col min="9980" max="10001" width="3.33203125" style="4" customWidth="1"/>
    <col min="10002" max="10231" width="8.25" style="4"/>
    <col min="10232" max="10232" width="3.33203125" style="4" customWidth="1"/>
    <col min="10233" max="10235" width="2.4140625" style="4" customWidth="1"/>
    <col min="10236" max="10257" width="3.33203125" style="4" customWidth="1"/>
    <col min="10258" max="10487" width="8.25" style="4"/>
    <col min="10488" max="10488" width="3.33203125" style="4" customWidth="1"/>
    <col min="10489" max="10491" width="2.4140625" style="4" customWidth="1"/>
    <col min="10492" max="10513" width="3.33203125" style="4" customWidth="1"/>
    <col min="10514" max="10743" width="8.25" style="4"/>
    <col min="10744" max="10744" width="3.33203125" style="4" customWidth="1"/>
    <col min="10745" max="10747" width="2.4140625" style="4" customWidth="1"/>
    <col min="10748" max="10769" width="3.33203125" style="4" customWidth="1"/>
    <col min="10770" max="10999" width="8.25" style="4"/>
    <col min="11000" max="11000" width="3.33203125" style="4" customWidth="1"/>
    <col min="11001" max="11003" width="2.4140625" style="4" customWidth="1"/>
    <col min="11004" max="11025" width="3.33203125" style="4" customWidth="1"/>
    <col min="11026" max="11255" width="8.25" style="4"/>
    <col min="11256" max="11256" width="3.33203125" style="4" customWidth="1"/>
    <col min="11257" max="11259" width="2.4140625" style="4" customWidth="1"/>
    <col min="11260" max="11281" width="3.33203125" style="4" customWidth="1"/>
    <col min="11282" max="11511" width="8.25" style="4"/>
    <col min="11512" max="11512" width="3.33203125" style="4" customWidth="1"/>
    <col min="11513" max="11515" width="2.4140625" style="4" customWidth="1"/>
    <col min="11516" max="11537" width="3.33203125" style="4" customWidth="1"/>
    <col min="11538" max="11767" width="8.25" style="4"/>
    <col min="11768" max="11768" width="3.33203125" style="4" customWidth="1"/>
    <col min="11769" max="11771" width="2.4140625" style="4" customWidth="1"/>
    <col min="11772" max="11793" width="3.33203125" style="4" customWidth="1"/>
    <col min="11794" max="12023" width="8.25" style="4"/>
    <col min="12024" max="12024" width="3.33203125" style="4" customWidth="1"/>
    <col min="12025" max="12027" width="2.4140625" style="4" customWidth="1"/>
    <col min="12028" max="12049" width="3.33203125" style="4" customWidth="1"/>
    <col min="12050" max="12279" width="8.25" style="4"/>
    <col min="12280" max="12280" width="3.33203125" style="4" customWidth="1"/>
    <col min="12281" max="12283" width="2.4140625" style="4" customWidth="1"/>
    <col min="12284" max="12305" width="3.33203125" style="4" customWidth="1"/>
    <col min="12306" max="12535" width="8.25" style="4"/>
    <col min="12536" max="12536" width="3.33203125" style="4" customWidth="1"/>
    <col min="12537" max="12539" width="2.4140625" style="4" customWidth="1"/>
    <col min="12540" max="12561" width="3.33203125" style="4" customWidth="1"/>
    <col min="12562" max="12791" width="8.25" style="4"/>
    <col min="12792" max="12792" width="3.33203125" style="4" customWidth="1"/>
    <col min="12793" max="12795" width="2.4140625" style="4" customWidth="1"/>
    <col min="12796" max="12817" width="3.33203125" style="4" customWidth="1"/>
    <col min="12818" max="13047" width="8.25" style="4"/>
    <col min="13048" max="13048" width="3.33203125" style="4" customWidth="1"/>
    <col min="13049" max="13051" width="2.4140625" style="4" customWidth="1"/>
    <col min="13052" max="13073" width="3.33203125" style="4" customWidth="1"/>
    <col min="13074" max="13303" width="8.25" style="4"/>
    <col min="13304" max="13304" width="3.33203125" style="4" customWidth="1"/>
    <col min="13305" max="13307" width="2.4140625" style="4" customWidth="1"/>
    <col min="13308" max="13329" width="3.33203125" style="4" customWidth="1"/>
    <col min="13330" max="13559" width="8.25" style="4"/>
    <col min="13560" max="13560" width="3.33203125" style="4" customWidth="1"/>
    <col min="13561" max="13563" width="2.4140625" style="4" customWidth="1"/>
    <col min="13564" max="13585" width="3.33203125" style="4" customWidth="1"/>
    <col min="13586" max="13815" width="8.25" style="4"/>
    <col min="13816" max="13816" width="3.33203125" style="4" customWidth="1"/>
    <col min="13817" max="13819" width="2.4140625" style="4" customWidth="1"/>
    <col min="13820" max="13841" width="3.33203125" style="4" customWidth="1"/>
    <col min="13842" max="14071" width="8.25" style="4"/>
    <col min="14072" max="14072" width="3.33203125" style="4" customWidth="1"/>
    <col min="14073" max="14075" width="2.4140625" style="4" customWidth="1"/>
    <col min="14076" max="14097" width="3.33203125" style="4" customWidth="1"/>
    <col min="14098" max="14327" width="8.25" style="4"/>
    <col min="14328" max="14328" width="3.33203125" style="4" customWidth="1"/>
    <col min="14329" max="14331" width="2.4140625" style="4" customWidth="1"/>
    <col min="14332" max="14353" width="3.33203125" style="4" customWidth="1"/>
    <col min="14354" max="14583" width="8.25" style="4"/>
    <col min="14584" max="14584" width="3.33203125" style="4" customWidth="1"/>
    <col min="14585" max="14587" width="2.4140625" style="4" customWidth="1"/>
    <col min="14588" max="14609" width="3.33203125" style="4" customWidth="1"/>
    <col min="14610" max="14839" width="8.25" style="4"/>
    <col min="14840" max="14840" width="3.33203125" style="4" customWidth="1"/>
    <col min="14841" max="14843" width="2.4140625" style="4" customWidth="1"/>
    <col min="14844" max="14865" width="3.33203125" style="4" customWidth="1"/>
    <col min="14866" max="15095" width="8.25" style="4"/>
    <col min="15096" max="15096" width="3.33203125" style="4" customWidth="1"/>
    <col min="15097" max="15099" width="2.4140625" style="4" customWidth="1"/>
    <col min="15100" max="15121" width="3.33203125" style="4" customWidth="1"/>
    <col min="15122" max="15351" width="8.25" style="4"/>
    <col min="15352" max="15352" width="3.33203125" style="4" customWidth="1"/>
    <col min="15353" max="15355" width="2.4140625" style="4" customWidth="1"/>
    <col min="15356" max="15377" width="3.33203125" style="4" customWidth="1"/>
    <col min="15378" max="15607" width="8.25" style="4"/>
    <col min="15608" max="15608" width="3.33203125" style="4" customWidth="1"/>
    <col min="15609" max="15611" width="2.4140625" style="4" customWidth="1"/>
    <col min="15612" max="15633" width="3.33203125" style="4" customWidth="1"/>
    <col min="15634" max="15863" width="8.25" style="4"/>
    <col min="15864" max="15864" width="3.33203125" style="4" customWidth="1"/>
    <col min="15865" max="15867" width="2.4140625" style="4" customWidth="1"/>
    <col min="15868" max="15889" width="3.33203125" style="4" customWidth="1"/>
    <col min="15890" max="16119" width="8.25" style="4"/>
    <col min="16120" max="16120" width="3.33203125" style="4" customWidth="1"/>
    <col min="16121" max="16123" width="2.4140625" style="4" customWidth="1"/>
    <col min="16124" max="16145" width="3.33203125" style="4" customWidth="1"/>
    <col min="16146" max="16384" width="8.25" style="4"/>
  </cols>
  <sheetData>
    <row r="1" spans="1:25" ht="18" customHeight="1" x14ac:dyDescent="0.55000000000000004">
      <c r="A1" s="1" t="s">
        <v>0</v>
      </c>
      <c r="B1" s="2"/>
      <c r="C1" s="2"/>
      <c r="D1" s="136" t="str">
        <f>+[1]基礎データ!D5</f>
        <v>特定非営利活動法人わっか</v>
      </c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3"/>
      <c r="Y1" s="3"/>
    </row>
    <row r="2" spans="1:25" s="6" customFormat="1" ht="21" customHeight="1" x14ac:dyDescent="0.55000000000000004">
      <c r="A2" s="138" t="s">
        <v>118</v>
      </c>
      <c r="B2" s="139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5"/>
    </row>
    <row r="3" spans="1:25" s="6" customFormat="1" ht="18" customHeight="1" x14ac:dyDescent="0.55000000000000004">
      <c r="A3" s="141"/>
      <c r="B3" s="141"/>
      <c r="C3" s="141"/>
      <c r="D3" s="141"/>
      <c r="E3" s="142">
        <v>2023</v>
      </c>
      <c r="F3" s="142"/>
      <c r="G3" s="8" t="str">
        <f>+[1]基礎データ!F7</f>
        <v>年</v>
      </c>
      <c r="H3" s="9">
        <f>+[1]基礎データ!G7</f>
        <v>4</v>
      </c>
      <c r="I3" s="8" t="str">
        <f>+[1]基礎データ!H7</f>
        <v>月</v>
      </c>
      <c r="J3" s="9">
        <f>+[1]基礎データ!I7</f>
        <v>1</v>
      </c>
      <c r="K3" s="8" t="str">
        <f>+[1]基礎データ!J7</f>
        <v>日</v>
      </c>
      <c r="L3" s="7" t="str">
        <f>+[1]基礎データ!K7</f>
        <v>～</v>
      </c>
      <c r="M3" s="142">
        <v>2024</v>
      </c>
      <c r="N3" s="142"/>
      <c r="O3" s="8" t="str">
        <f>+[1]基礎データ!N7</f>
        <v>年</v>
      </c>
      <c r="P3" s="9">
        <f>+[1]基礎データ!O7</f>
        <v>3</v>
      </c>
      <c r="Q3" s="8" t="str">
        <f>+[1]基礎データ!P7</f>
        <v>月</v>
      </c>
      <c r="R3" s="9">
        <f>+[1]基礎データ!Q7</f>
        <v>31</v>
      </c>
      <c r="S3" s="8" t="str">
        <f>+[1]基礎データ!R7</f>
        <v>日</v>
      </c>
      <c r="T3" s="143" t="s">
        <v>1</v>
      </c>
      <c r="U3" s="143"/>
      <c r="V3" s="144"/>
      <c r="W3" s="144"/>
      <c r="X3" s="10"/>
    </row>
    <row r="4" spans="1:25" s="12" customFormat="1" ht="15" customHeight="1" x14ac:dyDescent="0.55000000000000004">
      <c r="A4" s="117" t="s">
        <v>2</v>
      </c>
      <c r="B4" s="118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"/>
    </row>
    <row r="5" spans="1:25" s="6" customFormat="1" ht="15.75" customHeight="1" x14ac:dyDescent="0.55000000000000004">
      <c r="A5" s="120" t="s">
        <v>3</v>
      </c>
      <c r="B5" s="121"/>
      <c r="C5" s="121"/>
      <c r="D5" s="121"/>
      <c r="E5" s="121"/>
      <c r="F5" s="121"/>
      <c r="G5" s="122"/>
      <c r="H5" s="122"/>
      <c r="I5" s="122"/>
      <c r="J5" s="122"/>
      <c r="K5" s="122"/>
      <c r="L5" s="123" t="s">
        <v>4</v>
      </c>
      <c r="M5" s="124"/>
      <c r="N5" s="124"/>
      <c r="O5" s="125"/>
      <c r="P5" s="125"/>
      <c r="Q5" s="125"/>
      <c r="R5" s="125"/>
      <c r="S5" s="125"/>
      <c r="T5" s="125"/>
      <c r="U5" s="125"/>
      <c r="V5" s="125"/>
      <c r="W5" s="126"/>
      <c r="X5" s="13"/>
    </row>
    <row r="6" spans="1:25" s="12" customFormat="1" ht="13.5" customHeight="1" x14ac:dyDescent="0.55000000000000004">
      <c r="A6" s="127" t="s">
        <v>5</v>
      </c>
      <c r="B6" s="128"/>
      <c r="C6" s="128"/>
      <c r="D6" s="128"/>
      <c r="E6" s="128"/>
      <c r="F6" s="128"/>
      <c r="G6" s="129"/>
      <c r="H6" s="129"/>
      <c r="I6" s="129"/>
      <c r="J6" s="129"/>
      <c r="K6" s="129"/>
      <c r="L6" s="130"/>
      <c r="M6" s="131"/>
      <c r="N6" s="131"/>
      <c r="O6" s="132"/>
      <c r="P6" s="133"/>
      <c r="Q6" s="134"/>
      <c r="R6" s="134"/>
      <c r="S6" s="135"/>
      <c r="T6" s="133"/>
      <c r="U6" s="134"/>
      <c r="V6" s="134"/>
      <c r="W6" s="135"/>
      <c r="X6" s="14"/>
    </row>
    <row r="7" spans="1:25" s="12" customFormat="1" ht="13.5" customHeight="1" x14ac:dyDescent="0.55000000000000004">
      <c r="A7" s="15"/>
      <c r="B7" s="16" t="s">
        <v>6</v>
      </c>
      <c r="C7" s="96" t="s">
        <v>7</v>
      </c>
      <c r="D7" s="97"/>
      <c r="E7" s="97"/>
      <c r="F7" s="97"/>
      <c r="G7" s="98"/>
      <c r="H7" s="98"/>
      <c r="I7" s="98"/>
      <c r="J7" s="98"/>
      <c r="K7" s="98"/>
      <c r="L7" s="48"/>
      <c r="M7" s="49"/>
      <c r="N7" s="49"/>
      <c r="O7" s="50"/>
      <c r="P7" s="48"/>
      <c r="Q7" s="49"/>
      <c r="R7" s="49"/>
      <c r="S7" s="50"/>
      <c r="T7" s="48"/>
      <c r="U7" s="49"/>
      <c r="V7" s="49"/>
      <c r="W7" s="50"/>
      <c r="X7" s="14"/>
    </row>
    <row r="8" spans="1:25" s="12" customFormat="1" ht="13.5" customHeight="1" x14ac:dyDescent="0.55000000000000004">
      <c r="A8" s="21"/>
      <c r="B8" s="22"/>
      <c r="C8" s="45" t="s">
        <v>8</v>
      </c>
      <c r="D8" s="47"/>
      <c r="E8" s="47"/>
      <c r="F8" s="47"/>
      <c r="G8" s="47"/>
      <c r="H8" s="47"/>
      <c r="I8" s="47"/>
      <c r="J8" s="47"/>
      <c r="K8" s="56"/>
      <c r="L8" s="48">
        <v>0</v>
      </c>
      <c r="M8" s="49"/>
      <c r="N8" s="49"/>
      <c r="O8" s="50"/>
      <c r="P8" s="48"/>
      <c r="Q8" s="49"/>
      <c r="R8" s="49"/>
      <c r="S8" s="50"/>
      <c r="T8" s="48"/>
      <c r="U8" s="49"/>
      <c r="V8" s="49"/>
      <c r="W8" s="50"/>
      <c r="X8" s="14"/>
    </row>
    <row r="9" spans="1:25" s="12" customFormat="1" ht="12.75" customHeight="1" x14ac:dyDescent="0.55000000000000004">
      <c r="A9" s="21"/>
      <c r="B9" s="22"/>
      <c r="C9" s="45" t="s">
        <v>9</v>
      </c>
      <c r="D9" s="47"/>
      <c r="E9" s="47"/>
      <c r="F9" s="47"/>
      <c r="G9" s="47"/>
      <c r="H9" s="47"/>
      <c r="I9" s="47"/>
      <c r="J9" s="47"/>
      <c r="K9" s="56"/>
      <c r="L9" s="85">
        <v>0</v>
      </c>
      <c r="M9" s="86"/>
      <c r="N9" s="86"/>
      <c r="O9" s="87"/>
      <c r="P9" s="73">
        <f>SUM(L8:O9)</f>
        <v>0</v>
      </c>
      <c r="Q9" s="74"/>
      <c r="R9" s="74"/>
      <c r="S9" s="75"/>
      <c r="T9" s="48"/>
      <c r="U9" s="49"/>
      <c r="V9" s="49"/>
      <c r="W9" s="50"/>
      <c r="X9" s="14"/>
    </row>
    <row r="10" spans="1:25" s="12" customFormat="1" ht="13.5" customHeight="1" x14ac:dyDescent="0.55000000000000004">
      <c r="A10" s="15"/>
      <c r="B10" s="16" t="s">
        <v>11</v>
      </c>
      <c r="C10" s="96" t="s">
        <v>12</v>
      </c>
      <c r="D10" s="97"/>
      <c r="E10" s="97"/>
      <c r="F10" s="97"/>
      <c r="G10" s="98"/>
      <c r="H10" s="98"/>
      <c r="I10" s="98"/>
      <c r="J10" s="98"/>
      <c r="K10" s="98"/>
      <c r="L10" s="48"/>
      <c r="M10" s="49"/>
      <c r="N10" s="49"/>
      <c r="O10" s="50"/>
      <c r="P10" s="73"/>
      <c r="Q10" s="74"/>
      <c r="R10" s="74"/>
      <c r="S10" s="75"/>
      <c r="T10" s="48"/>
      <c r="U10" s="49"/>
      <c r="V10" s="49"/>
      <c r="W10" s="50"/>
      <c r="X10" s="14"/>
    </row>
    <row r="11" spans="1:25" s="12" customFormat="1" ht="13.5" customHeight="1" x14ac:dyDescent="0.55000000000000004">
      <c r="A11" s="15"/>
      <c r="B11" s="16"/>
      <c r="C11" s="45" t="s">
        <v>13</v>
      </c>
      <c r="D11" s="47"/>
      <c r="E11" s="47"/>
      <c r="F11" s="47"/>
      <c r="G11" s="47"/>
      <c r="H11" s="47"/>
      <c r="I11" s="47"/>
      <c r="J11" s="47"/>
      <c r="K11" s="56"/>
      <c r="L11" s="48">
        <v>0</v>
      </c>
      <c r="M11" s="49"/>
      <c r="N11" s="49"/>
      <c r="O11" s="50"/>
      <c r="P11" s="23"/>
      <c r="Q11" s="24"/>
      <c r="R11" s="24"/>
      <c r="S11" s="25"/>
      <c r="T11" s="18"/>
      <c r="U11" s="19"/>
      <c r="V11" s="19"/>
      <c r="W11" s="20"/>
      <c r="X11" s="14"/>
    </row>
    <row r="12" spans="1:25" s="12" customFormat="1" ht="13.5" customHeight="1" x14ac:dyDescent="0.55000000000000004">
      <c r="A12" s="21"/>
      <c r="B12" s="22"/>
      <c r="C12" s="45" t="s">
        <v>15</v>
      </c>
      <c r="D12" s="47"/>
      <c r="E12" s="47"/>
      <c r="F12" s="47"/>
      <c r="G12" s="47"/>
      <c r="H12" s="47"/>
      <c r="I12" s="47"/>
      <c r="J12" s="47"/>
      <c r="K12" s="56"/>
      <c r="L12" s="85">
        <v>0</v>
      </c>
      <c r="M12" s="86"/>
      <c r="N12" s="86"/>
      <c r="O12" s="87"/>
      <c r="P12" s="73">
        <f>SUM(L11:O12)</f>
        <v>0</v>
      </c>
      <c r="Q12" s="74"/>
      <c r="R12" s="74"/>
      <c r="S12" s="75"/>
      <c r="T12" s="48"/>
      <c r="U12" s="49"/>
      <c r="V12" s="49"/>
      <c r="W12" s="50"/>
      <c r="X12" s="14"/>
    </row>
    <row r="13" spans="1:25" s="12" customFormat="1" ht="13.5" customHeight="1" x14ac:dyDescent="0.55000000000000004">
      <c r="A13" s="15"/>
      <c r="B13" s="16" t="s">
        <v>16</v>
      </c>
      <c r="C13" s="96" t="s">
        <v>17</v>
      </c>
      <c r="D13" s="97"/>
      <c r="E13" s="97"/>
      <c r="F13" s="97"/>
      <c r="G13" s="98"/>
      <c r="H13" s="98"/>
      <c r="I13" s="98"/>
      <c r="J13" s="98"/>
      <c r="K13" s="98"/>
      <c r="L13" s="48"/>
      <c r="M13" s="49"/>
      <c r="N13" s="49"/>
      <c r="O13" s="50"/>
      <c r="P13" s="73"/>
      <c r="Q13" s="74"/>
      <c r="R13" s="74"/>
      <c r="S13" s="75"/>
      <c r="T13" s="48"/>
      <c r="U13" s="49"/>
      <c r="V13" s="49"/>
      <c r="W13" s="50"/>
      <c r="X13" s="14"/>
    </row>
    <row r="14" spans="1:25" s="12" customFormat="1" ht="13.5" customHeight="1" x14ac:dyDescent="0.55000000000000004">
      <c r="A14" s="21"/>
      <c r="B14" s="22"/>
      <c r="C14" s="45" t="s">
        <v>76</v>
      </c>
      <c r="D14" s="47"/>
      <c r="E14" s="47"/>
      <c r="F14" s="47"/>
      <c r="G14" s="47"/>
      <c r="H14" s="47"/>
      <c r="I14" s="47"/>
      <c r="J14" s="47"/>
      <c r="K14" s="56"/>
      <c r="L14" s="85">
        <v>0</v>
      </c>
      <c r="M14" s="86"/>
      <c r="N14" s="86"/>
      <c r="O14" s="87"/>
      <c r="P14" s="73">
        <f>SUM(L14:O14)</f>
        <v>0</v>
      </c>
      <c r="Q14" s="74"/>
      <c r="R14" s="74"/>
      <c r="S14" s="75"/>
      <c r="T14" s="48"/>
      <c r="U14" s="49"/>
      <c r="V14" s="49"/>
      <c r="W14" s="50"/>
      <c r="X14" s="14"/>
    </row>
    <row r="15" spans="1:25" s="12" customFormat="1" ht="13.5" customHeight="1" x14ac:dyDescent="0.55000000000000004">
      <c r="A15" s="15"/>
      <c r="B15" s="16" t="s">
        <v>23</v>
      </c>
      <c r="C15" s="96" t="s">
        <v>24</v>
      </c>
      <c r="D15" s="97"/>
      <c r="E15" s="97"/>
      <c r="F15" s="97"/>
      <c r="G15" s="98"/>
      <c r="H15" s="98"/>
      <c r="I15" s="98"/>
      <c r="J15" s="98"/>
      <c r="K15" s="98"/>
      <c r="L15" s="48"/>
      <c r="M15" s="49"/>
      <c r="N15" s="49"/>
      <c r="O15" s="50"/>
      <c r="P15" s="114"/>
      <c r="Q15" s="115"/>
      <c r="R15" s="115"/>
      <c r="S15" s="116"/>
      <c r="T15" s="48"/>
      <c r="U15" s="49"/>
      <c r="V15" s="49"/>
      <c r="W15" s="50"/>
      <c r="X15" s="14"/>
    </row>
    <row r="16" spans="1:25" s="12" customFormat="1" ht="13.5" customHeight="1" x14ac:dyDescent="0.55000000000000004">
      <c r="A16" s="21"/>
      <c r="B16" s="22"/>
      <c r="C16" s="45" t="s">
        <v>25</v>
      </c>
      <c r="D16" s="47"/>
      <c r="E16" s="47"/>
      <c r="F16" s="47"/>
      <c r="G16" s="47"/>
      <c r="H16" s="47"/>
      <c r="I16" s="47"/>
      <c r="J16" s="47"/>
      <c r="K16" s="56"/>
      <c r="L16" s="48">
        <v>0</v>
      </c>
      <c r="M16" s="49"/>
      <c r="N16" s="49"/>
      <c r="O16" s="50"/>
      <c r="P16" s="114"/>
      <c r="Q16" s="115"/>
      <c r="R16" s="115"/>
      <c r="S16" s="116"/>
      <c r="T16" s="48"/>
      <c r="U16" s="49"/>
      <c r="V16" s="49"/>
      <c r="W16" s="50"/>
      <c r="X16" s="14"/>
    </row>
    <row r="17" spans="1:24" s="12" customFormat="1" ht="13.5" customHeight="1" x14ac:dyDescent="0.55000000000000004">
      <c r="A17" s="21"/>
      <c r="B17" s="22"/>
      <c r="C17" s="45" t="s">
        <v>27</v>
      </c>
      <c r="D17" s="47"/>
      <c r="E17" s="47"/>
      <c r="F17" s="47"/>
      <c r="G17" s="47"/>
      <c r="H17" s="47"/>
      <c r="I17" s="47"/>
      <c r="J17" s="47"/>
      <c r="K17" s="56"/>
      <c r="L17" s="85">
        <v>32931000</v>
      </c>
      <c r="M17" s="86"/>
      <c r="N17" s="86"/>
      <c r="O17" s="87"/>
      <c r="P17" s="73">
        <f>SUM(L16:O17)</f>
        <v>32931000</v>
      </c>
      <c r="Q17" s="74"/>
      <c r="R17" s="74"/>
      <c r="S17" s="75"/>
      <c r="T17" s="48"/>
      <c r="U17" s="49"/>
      <c r="V17" s="49"/>
      <c r="W17" s="50"/>
      <c r="X17" s="14"/>
    </row>
    <row r="18" spans="1:24" s="12" customFormat="1" ht="13.5" customHeight="1" x14ac:dyDescent="0.55000000000000004">
      <c r="A18" s="15"/>
      <c r="B18" s="16" t="s">
        <v>28</v>
      </c>
      <c r="C18" s="96" t="s">
        <v>29</v>
      </c>
      <c r="D18" s="97"/>
      <c r="E18" s="97"/>
      <c r="F18" s="97"/>
      <c r="G18" s="98"/>
      <c r="H18" s="98"/>
      <c r="I18" s="98"/>
      <c r="J18" s="98"/>
      <c r="K18" s="98"/>
      <c r="L18" s="48"/>
      <c r="M18" s="49"/>
      <c r="N18" s="49"/>
      <c r="O18" s="50"/>
      <c r="P18" s="73"/>
      <c r="Q18" s="74"/>
      <c r="R18" s="74"/>
      <c r="S18" s="75"/>
      <c r="T18" s="48"/>
      <c r="U18" s="49"/>
      <c r="V18" s="49"/>
      <c r="W18" s="50"/>
      <c r="X18" s="14"/>
    </row>
    <row r="19" spans="1:24" s="12" customFormat="1" ht="13.5" customHeight="1" x14ac:dyDescent="0.55000000000000004">
      <c r="A19" s="21"/>
      <c r="B19" s="22"/>
      <c r="C19" s="108" t="s">
        <v>30</v>
      </c>
      <c r="D19" s="109"/>
      <c r="E19" s="109"/>
      <c r="F19" s="109"/>
      <c r="G19" s="109"/>
      <c r="H19" s="109"/>
      <c r="I19" s="109"/>
      <c r="J19" s="109"/>
      <c r="K19" s="110"/>
      <c r="L19" s="48">
        <v>150</v>
      </c>
      <c r="M19" s="49"/>
      <c r="N19" s="49"/>
      <c r="O19" s="50"/>
      <c r="P19" s="73"/>
      <c r="Q19" s="74"/>
      <c r="R19" s="74"/>
      <c r="S19" s="75"/>
      <c r="T19" s="18"/>
      <c r="U19" s="19"/>
      <c r="V19" s="19"/>
      <c r="W19" s="20"/>
      <c r="X19" s="14"/>
    </row>
    <row r="20" spans="1:24" s="12" customFormat="1" ht="13.5" customHeight="1" x14ac:dyDescent="0.55000000000000004">
      <c r="A20" s="21"/>
      <c r="B20" s="22"/>
      <c r="C20" s="111" t="s">
        <v>31</v>
      </c>
      <c r="D20" s="112"/>
      <c r="E20" s="112"/>
      <c r="F20" s="112"/>
      <c r="G20" s="112"/>
      <c r="H20" s="112"/>
      <c r="I20" s="112"/>
      <c r="J20" s="112"/>
      <c r="K20" s="113"/>
      <c r="L20" s="85">
        <v>0</v>
      </c>
      <c r="M20" s="86"/>
      <c r="N20" s="86"/>
      <c r="O20" s="87"/>
      <c r="P20" s="59">
        <f>SUM(L19:O20)</f>
        <v>150</v>
      </c>
      <c r="Q20" s="60"/>
      <c r="R20" s="60"/>
      <c r="S20" s="61"/>
      <c r="T20" s="48"/>
      <c r="U20" s="49"/>
      <c r="V20" s="49"/>
      <c r="W20" s="50"/>
      <c r="X20" s="14"/>
    </row>
    <row r="21" spans="1:24" s="12" customFormat="1" ht="13.5" customHeight="1" x14ac:dyDescent="0.55000000000000004">
      <c r="A21" s="101" t="s">
        <v>32</v>
      </c>
      <c r="B21" s="89"/>
      <c r="C21" s="89"/>
      <c r="D21" s="89"/>
      <c r="E21" s="89"/>
      <c r="F21" s="89"/>
      <c r="G21" s="57"/>
      <c r="H21" s="57"/>
      <c r="I21" s="57"/>
      <c r="J21" s="57"/>
      <c r="K21" s="57"/>
      <c r="L21" s="73"/>
      <c r="M21" s="74"/>
      <c r="N21" s="74"/>
      <c r="O21" s="75"/>
      <c r="P21" s="102"/>
      <c r="Q21" s="103"/>
      <c r="R21" s="103"/>
      <c r="S21" s="104"/>
      <c r="T21" s="73">
        <f>SUM(P8:S20)</f>
        <v>32931150</v>
      </c>
      <c r="U21" s="74"/>
      <c r="V21" s="74"/>
      <c r="W21" s="75"/>
      <c r="X21" s="14"/>
    </row>
    <row r="22" spans="1:24" s="12" customFormat="1" ht="13.5" customHeight="1" x14ac:dyDescent="0.55000000000000004">
      <c r="A22" s="105" t="s">
        <v>33</v>
      </c>
      <c r="B22" s="106"/>
      <c r="C22" s="106"/>
      <c r="D22" s="106"/>
      <c r="E22" s="106"/>
      <c r="F22" s="106"/>
      <c r="G22" s="107"/>
      <c r="H22" s="107"/>
      <c r="I22" s="107"/>
      <c r="J22" s="107"/>
      <c r="K22" s="107"/>
      <c r="L22" s="73"/>
      <c r="M22" s="74"/>
      <c r="N22" s="74"/>
      <c r="O22" s="75"/>
      <c r="P22" s="73"/>
      <c r="Q22" s="74"/>
      <c r="R22" s="74"/>
      <c r="S22" s="75"/>
      <c r="T22" s="73"/>
      <c r="U22" s="74"/>
      <c r="V22" s="74"/>
      <c r="W22" s="75"/>
      <c r="X22" s="14"/>
    </row>
    <row r="23" spans="1:24" s="12" customFormat="1" ht="13.5" customHeight="1" x14ac:dyDescent="0.55000000000000004">
      <c r="A23" s="15"/>
      <c r="B23" s="16" t="s">
        <v>6</v>
      </c>
      <c r="C23" s="96" t="s">
        <v>34</v>
      </c>
      <c r="D23" s="97"/>
      <c r="E23" s="97"/>
      <c r="F23" s="97"/>
      <c r="G23" s="98"/>
      <c r="H23" s="98"/>
      <c r="I23" s="98"/>
      <c r="J23" s="98"/>
      <c r="K23" s="98"/>
      <c r="L23" s="48"/>
      <c r="M23" s="49"/>
      <c r="N23" s="49"/>
      <c r="O23" s="50"/>
      <c r="P23" s="48"/>
      <c r="Q23" s="49"/>
      <c r="R23" s="49"/>
      <c r="S23" s="50"/>
      <c r="T23" s="48"/>
      <c r="U23" s="49"/>
      <c r="V23" s="49"/>
      <c r="W23" s="50"/>
      <c r="X23" s="14"/>
    </row>
    <row r="24" spans="1:24" s="12" customFormat="1" ht="13.5" customHeight="1" x14ac:dyDescent="0.55000000000000004">
      <c r="A24" s="21"/>
      <c r="B24" s="22"/>
      <c r="C24" s="95" t="s">
        <v>35</v>
      </c>
      <c r="D24" s="100"/>
      <c r="E24" s="100"/>
      <c r="F24" s="100"/>
      <c r="G24" s="100"/>
      <c r="H24" s="100"/>
      <c r="I24" s="100"/>
      <c r="J24" s="100"/>
      <c r="K24" s="100"/>
      <c r="L24" s="48"/>
      <c r="M24" s="49"/>
      <c r="N24" s="49"/>
      <c r="O24" s="50"/>
      <c r="P24" s="48"/>
      <c r="Q24" s="49"/>
      <c r="R24" s="49"/>
      <c r="S24" s="50"/>
      <c r="T24" s="48"/>
      <c r="U24" s="49"/>
      <c r="V24" s="49"/>
      <c r="W24" s="50"/>
      <c r="X24" s="14"/>
    </row>
    <row r="25" spans="1:24" s="12" customFormat="1" ht="13.5" customHeight="1" x14ac:dyDescent="0.55000000000000004">
      <c r="A25" s="21"/>
      <c r="B25" s="22"/>
      <c r="C25" s="26"/>
      <c r="D25" s="45" t="s">
        <v>36</v>
      </c>
      <c r="E25" s="46"/>
      <c r="F25" s="47"/>
      <c r="G25" s="47"/>
      <c r="H25" s="47"/>
      <c r="I25" s="47"/>
      <c r="J25" s="47"/>
      <c r="K25" s="47"/>
      <c r="L25" s="92">
        <f>積算根拠!C33</f>
        <v>25119000</v>
      </c>
      <c r="M25" s="93"/>
      <c r="N25" s="93"/>
      <c r="O25" s="94"/>
      <c r="P25" s="48"/>
      <c r="Q25" s="49"/>
      <c r="R25" s="49"/>
      <c r="S25" s="50"/>
      <c r="T25" s="48"/>
      <c r="U25" s="49"/>
      <c r="V25" s="49"/>
      <c r="W25" s="50"/>
      <c r="X25" s="14"/>
    </row>
    <row r="26" spans="1:24" s="12" customFormat="1" ht="13.5" customHeight="1" x14ac:dyDescent="0.55000000000000004">
      <c r="A26" s="21"/>
      <c r="B26" s="22"/>
      <c r="C26" s="26"/>
      <c r="D26" s="45" t="s">
        <v>37</v>
      </c>
      <c r="E26" s="46"/>
      <c r="F26" s="47"/>
      <c r="G26" s="47"/>
      <c r="H26" s="47"/>
      <c r="I26" s="47"/>
      <c r="J26" s="47"/>
      <c r="K26" s="47"/>
      <c r="L26" s="92">
        <f>積算根拠!D33</f>
        <v>2317847.7000000002</v>
      </c>
      <c r="M26" s="93"/>
      <c r="N26" s="93"/>
      <c r="O26" s="94"/>
      <c r="P26" s="48"/>
      <c r="Q26" s="49"/>
      <c r="R26" s="49"/>
      <c r="S26" s="50"/>
      <c r="T26" s="48"/>
      <c r="U26" s="49"/>
      <c r="V26" s="49"/>
      <c r="W26" s="50"/>
      <c r="X26" s="14"/>
    </row>
    <row r="27" spans="1:24" s="12" customFormat="1" ht="13.5" customHeight="1" x14ac:dyDescent="0.55000000000000004">
      <c r="A27" s="21"/>
      <c r="B27" s="22"/>
      <c r="C27" s="26"/>
      <c r="D27" s="45" t="s">
        <v>38</v>
      </c>
      <c r="E27" s="46"/>
      <c r="F27" s="47"/>
      <c r="G27" s="47"/>
      <c r="H27" s="47"/>
      <c r="I27" s="47"/>
      <c r="J27" s="47"/>
      <c r="K27" s="47"/>
      <c r="L27" s="145">
        <f>積算根拠!E33</f>
        <v>1159200</v>
      </c>
      <c r="M27" s="146"/>
      <c r="N27" s="146"/>
      <c r="O27" s="147"/>
      <c r="P27" s="48"/>
      <c r="Q27" s="49"/>
      <c r="R27" s="49"/>
      <c r="S27" s="50"/>
      <c r="T27" s="48"/>
      <c r="U27" s="49"/>
      <c r="V27" s="49"/>
      <c r="W27" s="50"/>
      <c r="X27" s="14"/>
    </row>
    <row r="28" spans="1:24" s="12" customFormat="1" ht="13.5" customHeight="1" x14ac:dyDescent="0.55000000000000004">
      <c r="A28" s="21"/>
      <c r="B28" s="22"/>
      <c r="C28" s="30"/>
      <c r="D28" s="79" t="s">
        <v>39</v>
      </c>
      <c r="E28" s="80"/>
      <c r="F28" s="99"/>
      <c r="G28" s="99"/>
      <c r="H28" s="99"/>
      <c r="I28" s="99"/>
      <c r="J28" s="99"/>
      <c r="K28" s="99"/>
      <c r="L28" s="76">
        <f>SUM(L25:O27)</f>
        <v>28596047.699999999</v>
      </c>
      <c r="M28" s="77"/>
      <c r="N28" s="77"/>
      <c r="O28" s="78"/>
      <c r="P28" s="48"/>
      <c r="Q28" s="49"/>
      <c r="R28" s="49"/>
      <c r="S28" s="50"/>
      <c r="T28" s="48"/>
      <c r="U28" s="49"/>
      <c r="V28" s="49"/>
      <c r="W28" s="50"/>
      <c r="X28" s="14"/>
    </row>
    <row r="29" spans="1:24" s="12" customFormat="1" ht="13.5" customHeight="1" x14ac:dyDescent="0.55000000000000004">
      <c r="A29" s="21"/>
      <c r="B29" s="22"/>
      <c r="C29" s="96" t="s">
        <v>40</v>
      </c>
      <c r="D29" s="98"/>
      <c r="E29" s="98"/>
      <c r="F29" s="98"/>
      <c r="G29" s="98"/>
      <c r="H29" s="98"/>
      <c r="I29" s="98"/>
      <c r="J29" s="98"/>
      <c r="K29" s="98"/>
      <c r="L29" s="48"/>
      <c r="M29" s="49"/>
      <c r="N29" s="49"/>
      <c r="O29" s="50"/>
      <c r="P29" s="48"/>
      <c r="Q29" s="49"/>
      <c r="R29" s="49"/>
      <c r="S29" s="50"/>
      <c r="T29" s="48"/>
      <c r="U29" s="49"/>
      <c r="V29" s="49"/>
      <c r="W29" s="50"/>
      <c r="X29" s="14"/>
    </row>
    <row r="30" spans="1:24" s="12" customFormat="1" ht="13.5" customHeight="1" x14ac:dyDescent="0.55000000000000004">
      <c r="A30" s="21"/>
      <c r="B30" s="22"/>
      <c r="C30" s="17"/>
      <c r="D30" s="45" t="s">
        <v>41</v>
      </c>
      <c r="E30" s="46"/>
      <c r="F30" s="47"/>
      <c r="G30" s="47"/>
      <c r="H30" s="47"/>
      <c r="I30" s="47"/>
      <c r="J30" s="47"/>
      <c r="K30" s="47"/>
      <c r="L30" s="48">
        <v>250000</v>
      </c>
      <c r="M30" s="49"/>
      <c r="N30" s="49"/>
      <c r="O30" s="50"/>
      <c r="P30" s="18"/>
      <c r="Q30" s="19"/>
      <c r="R30" s="19"/>
      <c r="S30" s="20"/>
      <c r="T30" s="18"/>
      <c r="U30" s="19"/>
      <c r="V30" s="19"/>
      <c r="W30" s="20"/>
      <c r="X30" s="14"/>
    </row>
    <row r="31" spans="1:24" s="12" customFormat="1" ht="13.5" customHeight="1" x14ac:dyDescent="0.55000000000000004">
      <c r="A31" s="21"/>
      <c r="B31" s="22"/>
      <c r="C31" s="30"/>
      <c r="D31" s="45" t="s">
        <v>42</v>
      </c>
      <c r="E31" s="46"/>
      <c r="F31" s="47"/>
      <c r="G31" s="47"/>
      <c r="H31" s="47"/>
      <c r="I31" s="47"/>
      <c r="J31" s="47"/>
      <c r="K31" s="47"/>
      <c r="L31" s="48">
        <v>0</v>
      </c>
      <c r="M31" s="49"/>
      <c r="N31" s="49"/>
      <c r="O31" s="50"/>
      <c r="P31" s="48"/>
      <c r="Q31" s="49"/>
      <c r="R31" s="49"/>
      <c r="S31" s="50"/>
      <c r="T31" s="48"/>
      <c r="U31" s="49"/>
      <c r="V31" s="49"/>
      <c r="W31" s="50"/>
      <c r="X31" s="14"/>
    </row>
    <row r="32" spans="1:24" s="12" customFormat="1" ht="13.5" customHeight="1" x14ac:dyDescent="0.55000000000000004">
      <c r="A32" s="21"/>
      <c r="B32" s="22"/>
      <c r="C32" s="30"/>
      <c r="D32" s="45" t="s">
        <v>43</v>
      </c>
      <c r="E32" s="46"/>
      <c r="F32" s="47"/>
      <c r="G32" s="47"/>
      <c r="H32" s="47"/>
      <c r="I32" s="47"/>
      <c r="J32" s="47"/>
      <c r="K32" s="47"/>
      <c r="L32" s="48">
        <v>200000</v>
      </c>
      <c r="M32" s="49"/>
      <c r="N32" s="49"/>
      <c r="O32" s="50"/>
      <c r="P32" s="18"/>
      <c r="Q32" s="19"/>
      <c r="R32" s="19"/>
      <c r="S32" s="20"/>
      <c r="T32" s="18"/>
      <c r="U32" s="19"/>
      <c r="V32" s="19"/>
      <c r="W32" s="20"/>
      <c r="X32" s="14"/>
    </row>
    <row r="33" spans="1:25" s="12" customFormat="1" ht="13.5" customHeight="1" x14ac:dyDescent="0.55000000000000004">
      <c r="A33" s="21"/>
      <c r="B33" s="22"/>
      <c r="C33" s="30"/>
      <c r="D33" s="45" t="s">
        <v>44</v>
      </c>
      <c r="E33" s="46"/>
      <c r="F33" s="47"/>
      <c r="G33" s="47"/>
      <c r="H33" s="47"/>
      <c r="I33" s="47"/>
      <c r="J33" s="47"/>
      <c r="K33" s="47"/>
      <c r="L33" s="48">
        <v>0</v>
      </c>
      <c r="M33" s="49"/>
      <c r="N33" s="49"/>
      <c r="O33" s="50"/>
      <c r="P33" s="48"/>
      <c r="Q33" s="49"/>
      <c r="R33" s="49"/>
      <c r="S33" s="50"/>
      <c r="T33" s="48"/>
      <c r="U33" s="49"/>
      <c r="V33" s="49"/>
      <c r="W33" s="50"/>
      <c r="X33" s="14"/>
    </row>
    <row r="34" spans="1:25" s="12" customFormat="1" ht="13.5" customHeight="1" x14ac:dyDescent="0.55000000000000004">
      <c r="A34" s="21"/>
      <c r="B34" s="22"/>
      <c r="C34" s="30"/>
      <c r="D34" s="45" t="s">
        <v>45</v>
      </c>
      <c r="E34" s="46"/>
      <c r="F34" s="47"/>
      <c r="G34" s="47"/>
      <c r="H34" s="47"/>
      <c r="I34" s="47"/>
      <c r="J34" s="47"/>
      <c r="K34" s="47"/>
      <c r="L34" s="48">
        <v>30000</v>
      </c>
      <c r="M34" s="49"/>
      <c r="N34" s="49"/>
      <c r="O34" s="50"/>
      <c r="P34" s="48"/>
      <c r="Q34" s="49"/>
      <c r="R34" s="49"/>
      <c r="S34" s="50"/>
      <c r="T34" s="48"/>
      <c r="U34" s="49"/>
      <c r="V34" s="49"/>
      <c r="W34" s="50"/>
      <c r="X34" s="14"/>
      <c r="Y34" s="31" t="s">
        <v>46</v>
      </c>
    </row>
    <row r="35" spans="1:25" s="12" customFormat="1" ht="13.5" customHeight="1" x14ac:dyDescent="0.55000000000000004">
      <c r="A35" s="21"/>
      <c r="B35" s="22"/>
      <c r="C35" s="30"/>
      <c r="D35" s="45" t="s">
        <v>47</v>
      </c>
      <c r="E35" s="46"/>
      <c r="F35" s="47"/>
      <c r="G35" s="47"/>
      <c r="H35" s="47"/>
      <c r="I35" s="47"/>
      <c r="J35" s="47"/>
      <c r="K35" s="47"/>
      <c r="L35" s="48">
        <v>300000</v>
      </c>
      <c r="M35" s="49"/>
      <c r="N35" s="49"/>
      <c r="O35" s="50"/>
      <c r="P35" s="48"/>
      <c r="Q35" s="49"/>
      <c r="R35" s="49"/>
      <c r="S35" s="50"/>
      <c r="T35" s="48"/>
      <c r="U35" s="49"/>
      <c r="V35" s="49"/>
      <c r="W35" s="50"/>
      <c r="X35" s="14"/>
      <c r="Y35" s="31" t="s">
        <v>46</v>
      </c>
    </row>
    <row r="36" spans="1:25" s="12" customFormat="1" ht="13.5" customHeight="1" x14ac:dyDescent="0.55000000000000004">
      <c r="A36" s="21"/>
      <c r="B36" s="22"/>
      <c r="C36" s="30"/>
      <c r="D36" s="45" t="s">
        <v>48</v>
      </c>
      <c r="E36" s="46"/>
      <c r="F36" s="47"/>
      <c r="G36" s="47"/>
      <c r="H36" s="47"/>
      <c r="I36" s="47"/>
      <c r="J36" s="47"/>
      <c r="K36" s="47"/>
      <c r="L36" s="48">
        <v>275000</v>
      </c>
      <c r="M36" s="49"/>
      <c r="N36" s="49"/>
      <c r="O36" s="50"/>
      <c r="P36" s="18"/>
      <c r="Q36" s="19"/>
      <c r="R36" s="19"/>
      <c r="S36" s="20"/>
      <c r="T36" s="18"/>
      <c r="U36" s="19"/>
      <c r="V36" s="19"/>
      <c r="W36" s="20"/>
      <c r="X36" s="14"/>
      <c r="Y36" s="31"/>
    </row>
    <row r="37" spans="1:25" s="12" customFormat="1" ht="13.5" customHeight="1" x14ac:dyDescent="0.55000000000000004">
      <c r="A37" s="21"/>
      <c r="B37" s="22"/>
      <c r="C37" s="30"/>
      <c r="D37" s="45" t="s">
        <v>49</v>
      </c>
      <c r="E37" s="46"/>
      <c r="F37" s="47"/>
      <c r="G37" s="47"/>
      <c r="H37" s="47"/>
      <c r="I37" s="47"/>
      <c r="J37" s="47"/>
      <c r="K37" s="47"/>
      <c r="L37" s="48">
        <v>1538000</v>
      </c>
      <c r="M37" s="49"/>
      <c r="N37" s="49"/>
      <c r="O37" s="50"/>
      <c r="P37" s="48"/>
      <c r="Q37" s="49"/>
      <c r="R37" s="49"/>
      <c r="S37" s="50"/>
      <c r="T37" s="48"/>
      <c r="U37" s="49"/>
      <c r="V37" s="49"/>
      <c r="W37" s="50"/>
      <c r="X37" s="14"/>
      <c r="Y37" s="31"/>
    </row>
    <row r="38" spans="1:25" s="12" customFormat="1" ht="13.5" customHeight="1" x14ac:dyDescent="0.55000000000000004">
      <c r="A38" s="21"/>
      <c r="B38" s="22"/>
      <c r="C38" s="30"/>
      <c r="D38" s="45" t="s">
        <v>50</v>
      </c>
      <c r="E38" s="46"/>
      <c r="F38" s="47"/>
      <c r="G38" s="47"/>
      <c r="H38" s="47"/>
      <c r="I38" s="47"/>
      <c r="J38" s="47"/>
      <c r="K38" s="47"/>
      <c r="L38" s="48">
        <v>230000</v>
      </c>
      <c r="M38" s="49"/>
      <c r="N38" s="49"/>
      <c r="O38" s="50"/>
      <c r="P38" s="18"/>
      <c r="Q38" s="19"/>
      <c r="R38" s="19"/>
      <c r="S38" s="20"/>
      <c r="T38" s="18"/>
      <c r="U38" s="19"/>
      <c r="V38" s="19"/>
      <c r="W38" s="20"/>
      <c r="X38" s="14"/>
      <c r="Y38" s="31"/>
    </row>
    <row r="39" spans="1:25" s="12" customFormat="1" ht="13.5" customHeight="1" x14ac:dyDescent="0.55000000000000004">
      <c r="A39" s="21"/>
      <c r="B39" s="22"/>
      <c r="C39" s="30"/>
      <c r="D39" s="45" t="s">
        <v>51</v>
      </c>
      <c r="E39" s="46"/>
      <c r="F39" s="47"/>
      <c r="G39" s="47"/>
      <c r="H39" s="47"/>
      <c r="I39" s="47"/>
      <c r="J39" s="47"/>
      <c r="K39" s="47"/>
      <c r="L39" s="48">
        <v>1300000</v>
      </c>
      <c r="M39" s="49"/>
      <c r="N39" s="49"/>
      <c r="O39" s="50"/>
      <c r="P39" s="18"/>
      <c r="Q39" s="19"/>
      <c r="R39" s="19"/>
      <c r="S39" s="20"/>
      <c r="T39" s="18"/>
      <c r="U39" s="19"/>
      <c r="V39" s="19"/>
      <c r="W39" s="20"/>
      <c r="X39" s="14"/>
      <c r="Y39" s="31"/>
    </row>
    <row r="40" spans="1:25" s="12" customFormat="1" ht="13.5" customHeight="1" x14ac:dyDescent="0.55000000000000004">
      <c r="A40" s="21"/>
      <c r="B40" s="22"/>
      <c r="C40" s="30"/>
      <c r="D40" s="45" t="s">
        <v>52</v>
      </c>
      <c r="E40" s="46"/>
      <c r="F40" s="47"/>
      <c r="G40" s="47"/>
      <c r="H40" s="47"/>
      <c r="I40" s="47"/>
      <c r="J40" s="47"/>
      <c r="K40" s="47"/>
      <c r="L40" s="48">
        <v>0</v>
      </c>
      <c r="M40" s="49"/>
      <c r="N40" s="49"/>
      <c r="O40" s="50"/>
      <c r="P40" s="18"/>
      <c r="Q40" s="19"/>
      <c r="R40" s="19"/>
      <c r="S40" s="20"/>
      <c r="T40" s="18"/>
      <c r="U40" s="19"/>
      <c r="V40" s="19"/>
      <c r="W40" s="20"/>
      <c r="X40" s="14"/>
      <c r="Y40" s="31"/>
    </row>
    <row r="41" spans="1:25" s="12" customFormat="1" ht="13.5" customHeight="1" x14ac:dyDescent="0.55000000000000004">
      <c r="A41" s="21"/>
      <c r="B41" s="22"/>
      <c r="C41" s="30"/>
      <c r="D41" s="45" t="s">
        <v>53</v>
      </c>
      <c r="E41" s="46"/>
      <c r="F41" s="47"/>
      <c r="G41" s="47"/>
      <c r="H41" s="47"/>
      <c r="I41" s="47"/>
      <c r="J41" s="47"/>
      <c r="K41" s="47"/>
      <c r="L41" s="48">
        <v>65000</v>
      </c>
      <c r="M41" s="49"/>
      <c r="N41" s="49"/>
      <c r="O41" s="50"/>
      <c r="P41" s="18"/>
      <c r="Q41" s="19"/>
      <c r="R41" s="19"/>
      <c r="S41" s="20"/>
      <c r="T41" s="18"/>
      <c r="U41" s="19"/>
      <c r="V41" s="19"/>
      <c r="W41" s="20"/>
      <c r="X41" s="14"/>
      <c r="Y41" s="31"/>
    </row>
    <row r="42" spans="1:25" s="12" customFormat="1" ht="13.5" customHeight="1" x14ac:dyDescent="0.55000000000000004">
      <c r="A42" s="21"/>
      <c r="B42" s="22"/>
      <c r="C42" s="30"/>
      <c r="D42" s="45" t="s">
        <v>54</v>
      </c>
      <c r="E42" s="46"/>
      <c r="F42" s="47"/>
      <c r="G42" s="47"/>
      <c r="H42" s="47"/>
      <c r="I42" s="47"/>
      <c r="J42" s="47"/>
      <c r="K42" s="47"/>
      <c r="L42" s="48">
        <v>0</v>
      </c>
      <c r="M42" s="49"/>
      <c r="N42" s="49"/>
      <c r="O42" s="50"/>
      <c r="P42" s="18"/>
      <c r="Q42" s="19"/>
      <c r="R42" s="19"/>
      <c r="S42" s="20"/>
      <c r="T42" s="18"/>
      <c r="U42" s="19"/>
      <c r="V42" s="19"/>
      <c r="W42" s="20"/>
      <c r="X42" s="14"/>
      <c r="Y42" s="31"/>
    </row>
    <row r="43" spans="1:25" s="12" customFormat="1" ht="13.5" customHeight="1" x14ac:dyDescent="0.55000000000000004">
      <c r="A43" s="21"/>
      <c r="B43" s="22"/>
      <c r="C43" s="30"/>
      <c r="D43" s="45" t="s">
        <v>55</v>
      </c>
      <c r="E43" s="46"/>
      <c r="F43" s="47"/>
      <c r="G43" s="47"/>
      <c r="H43" s="47"/>
      <c r="I43" s="47"/>
      <c r="J43" s="47"/>
      <c r="K43" s="47"/>
      <c r="L43" s="48">
        <v>0</v>
      </c>
      <c r="M43" s="49"/>
      <c r="N43" s="49"/>
      <c r="O43" s="50"/>
      <c r="P43" s="18"/>
      <c r="Q43" s="19"/>
      <c r="R43" s="19"/>
      <c r="S43" s="20"/>
      <c r="T43" s="18"/>
      <c r="U43" s="19"/>
      <c r="V43" s="19"/>
      <c r="W43" s="20"/>
      <c r="X43" s="14"/>
      <c r="Y43" s="31"/>
    </row>
    <row r="44" spans="1:25" s="12" customFormat="1" ht="13.5" customHeight="1" x14ac:dyDescent="0.55000000000000004">
      <c r="A44" s="21"/>
      <c r="B44" s="22"/>
      <c r="C44" s="30"/>
      <c r="D44" s="45" t="s">
        <v>56</v>
      </c>
      <c r="E44" s="46"/>
      <c r="F44" s="47"/>
      <c r="G44" s="47"/>
      <c r="H44" s="47"/>
      <c r="I44" s="47"/>
      <c r="J44" s="47"/>
      <c r="K44" s="47"/>
      <c r="L44" s="48">
        <v>400000</v>
      </c>
      <c r="M44" s="49"/>
      <c r="N44" s="49"/>
      <c r="O44" s="50"/>
      <c r="P44" s="48"/>
      <c r="Q44" s="49"/>
      <c r="R44" s="49"/>
      <c r="S44" s="50"/>
      <c r="T44" s="48"/>
      <c r="U44" s="49"/>
      <c r="V44" s="49"/>
      <c r="W44" s="50"/>
      <c r="X44" s="14"/>
      <c r="Y44" s="31"/>
    </row>
    <row r="45" spans="1:25" s="12" customFormat="1" ht="13.5" customHeight="1" x14ac:dyDescent="0.55000000000000004">
      <c r="A45" s="21"/>
      <c r="B45" s="22"/>
      <c r="C45" s="30"/>
      <c r="D45" s="45" t="s">
        <v>57</v>
      </c>
      <c r="E45" s="46"/>
      <c r="F45" s="47"/>
      <c r="G45" s="47"/>
      <c r="H45" s="47"/>
      <c r="I45" s="47"/>
      <c r="J45" s="47"/>
      <c r="K45" s="47"/>
      <c r="L45" s="48">
        <v>52000</v>
      </c>
      <c r="M45" s="49"/>
      <c r="N45" s="49"/>
      <c r="O45" s="50"/>
      <c r="P45" s="18"/>
      <c r="Q45" s="19"/>
      <c r="R45" s="19"/>
      <c r="S45" s="20"/>
      <c r="T45" s="18"/>
      <c r="U45" s="19"/>
      <c r="V45" s="19"/>
      <c r="W45" s="20"/>
      <c r="X45" s="14"/>
      <c r="Y45" s="31"/>
    </row>
    <row r="46" spans="1:25" s="12" customFormat="1" ht="13.5" customHeight="1" x14ac:dyDescent="0.55000000000000004">
      <c r="A46" s="21"/>
      <c r="B46" s="22"/>
      <c r="C46" s="30"/>
      <c r="D46" s="45" t="s">
        <v>58</v>
      </c>
      <c r="E46" s="46"/>
      <c r="F46" s="47"/>
      <c r="G46" s="47"/>
      <c r="H46" s="47"/>
      <c r="I46" s="47"/>
      <c r="J46" s="47"/>
      <c r="K46" s="47"/>
      <c r="L46" s="48">
        <v>0</v>
      </c>
      <c r="M46" s="49"/>
      <c r="N46" s="49"/>
      <c r="O46" s="50"/>
      <c r="P46" s="18"/>
      <c r="Q46" s="19"/>
      <c r="R46" s="19"/>
      <c r="S46" s="20"/>
      <c r="T46" s="18"/>
      <c r="U46" s="19"/>
      <c r="V46" s="19"/>
      <c r="W46" s="20"/>
      <c r="X46" s="14"/>
      <c r="Y46" s="31"/>
    </row>
    <row r="47" spans="1:25" s="12" customFormat="1" ht="13.5" customHeight="1" x14ac:dyDescent="0.55000000000000004">
      <c r="A47" s="21"/>
      <c r="B47" s="22"/>
      <c r="C47" s="30"/>
      <c r="D47" s="45" t="s">
        <v>59</v>
      </c>
      <c r="E47" s="46"/>
      <c r="F47" s="47"/>
      <c r="G47" s="47"/>
      <c r="H47" s="47"/>
      <c r="I47" s="47"/>
      <c r="J47" s="47"/>
      <c r="K47" s="47"/>
      <c r="L47" s="48">
        <v>550000</v>
      </c>
      <c r="M47" s="49"/>
      <c r="N47" s="49"/>
      <c r="O47" s="50"/>
      <c r="P47" s="18"/>
      <c r="Q47" s="19"/>
      <c r="R47" s="19"/>
      <c r="S47" s="20"/>
      <c r="T47" s="18"/>
      <c r="U47" s="19"/>
      <c r="V47" s="19"/>
      <c r="W47" s="20"/>
      <c r="X47" s="14"/>
      <c r="Y47" s="31"/>
    </row>
    <row r="48" spans="1:25" s="12" customFormat="1" ht="13.5" customHeight="1" x14ac:dyDescent="0.55000000000000004">
      <c r="A48" s="21"/>
      <c r="B48" s="22"/>
      <c r="C48" s="30"/>
      <c r="D48" s="45" t="s">
        <v>60</v>
      </c>
      <c r="E48" s="46"/>
      <c r="F48" s="47"/>
      <c r="G48" s="47"/>
      <c r="H48" s="47"/>
      <c r="I48" s="47"/>
      <c r="J48" s="47"/>
      <c r="K48" s="47"/>
      <c r="L48" s="48">
        <v>912780</v>
      </c>
      <c r="M48" s="49"/>
      <c r="N48" s="49"/>
      <c r="O48" s="50"/>
      <c r="P48" s="18"/>
      <c r="Q48" s="19"/>
      <c r="R48" s="19"/>
      <c r="S48" s="20"/>
      <c r="T48" s="18"/>
      <c r="U48" s="19"/>
      <c r="V48" s="19"/>
      <c r="W48" s="20"/>
      <c r="X48" s="14"/>
      <c r="Y48" s="31"/>
    </row>
    <row r="49" spans="1:24" s="12" customFormat="1" ht="13.5" customHeight="1" x14ac:dyDescent="0.55000000000000004">
      <c r="A49" s="21"/>
      <c r="B49" s="22"/>
      <c r="C49" s="30"/>
      <c r="D49" s="45" t="s">
        <v>61</v>
      </c>
      <c r="E49" s="46"/>
      <c r="F49" s="47"/>
      <c r="G49" s="47"/>
      <c r="H49" s="47"/>
      <c r="I49" s="47"/>
      <c r="J49" s="47"/>
      <c r="K49" s="47"/>
      <c r="L49" s="48">
        <v>0</v>
      </c>
      <c r="M49" s="49"/>
      <c r="N49" s="49"/>
      <c r="O49" s="50"/>
      <c r="P49" s="48"/>
      <c r="Q49" s="49"/>
      <c r="R49" s="49"/>
      <c r="S49" s="50"/>
      <c r="T49" s="48"/>
      <c r="U49" s="49"/>
      <c r="V49" s="49"/>
      <c r="W49" s="50"/>
      <c r="X49" s="14"/>
    </row>
    <row r="50" spans="1:24" s="12" customFormat="1" ht="13.5" customHeight="1" x14ac:dyDescent="0.55000000000000004">
      <c r="A50" s="21"/>
      <c r="B50" s="22"/>
      <c r="C50" s="32"/>
      <c r="D50" s="89" t="s">
        <v>62</v>
      </c>
      <c r="E50" s="89"/>
      <c r="F50" s="57"/>
      <c r="G50" s="57"/>
      <c r="H50" s="57"/>
      <c r="I50" s="57"/>
      <c r="J50" s="57"/>
      <c r="K50" s="57"/>
      <c r="L50" s="76">
        <f>SUM(L30:O49)</f>
        <v>6102780</v>
      </c>
      <c r="M50" s="77"/>
      <c r="N50" s="77"/>
      <c r="O50" s="78"/>
      <c r="P50" s="48"/>
      <c r="Q50" s="49"/>
      <c r="R50" s="49"/>
      <c r="S50" s="50"/>
      <c r="T50" s="48"/>
      <c r="U50" s="49"/>
      <c r="V50" s="49"/>
      <c r="W50" s="50"/>
      <c r="X50" s="14"/>
    </row>
    <row r="51" spans="1:24" s="12" customFormat="1" ht="13.5" customHeight="1" x14ac:dyDescent="0.55000000000000004">
      <c r="A51" s="21"/>
      <c r="B51" s="22"/>
      <c r="C51" s="79" t="s">
        <v>63</v>
      </c>
      <c r="D51" s="80"/>
      <c r="E51" s="80"/>
      <c r="F51" s="80"/>
      <c r="G51" s="81"/>
      <c r="H51" s="81"/>
      <c r="I51" s="81"/>
      <c r="J51" s="81"/>
      <c r="K51" s="81"/>
      <c r="L51" s="73"/>
      <c r="M51" s="74"/>
      <c r="N51" s="74"/>
      <c r="O51" s="75"/>
      <c r="P51" s="73">
        <f>+L28+L50</f>
        <v>34698827.700000003</v>
      </c>
      <c r="Q51" s="74"/>
      <c r="R51" s="74"/>
      <c r="S51" s="75"/>
      <c r="T51" s="48"/>
      <c r="U51" s="49"/>
      <c r="V51" s="49"/>
      <c r="W51" s="50"/>
      <c r="X51" s="14"/>
    </row>
    <row r="52" spans="1:24" s="12" customFormat="1" ht="13.5" customHeight="1" x14ac:dyDescent="0.55000000000000004">
      <c r="A52" s="15"/>
      <c r="B52" s="16" t="s">
        <v>11</v>
      </c>
      <c r="C52" s="96" t="s">
        <v>64</v>
      </c>
      <c r="D52" s="97"/>
      <c r="E52" s="97"/>
      <c r="F52" s="97"/>
      <c r="G52" s="98"/>
      <c r="H52" s="98"/>
      <c r="I52" s="98"/>
      <c r="J52" s="98"/>
      <c r="K52" s="98"/>
      <c r="L52" s="48"/>
      <c r="M52" s="49"/>
      <c r="N52" s="49"/>
      <c r="O52" s="50"/>
      <c r="P52" s="48"/>
      <c r="Q52" s="49"/>
      <c r="R52" s="49"/>
      <c r="S52" s="50"/>
      <c r="T52" s="48"/>
      <c r="U52" s="49"/>
      <c r="V52" s="49"/>
      <c r="W52" s="50"/>
      <c r="X52" s="14"/>
    </row>
    <row r="53" spans="1:24" s="12" customFormat="1" ht="13.5" customHeight="1" x14ac:dyDescent="0.55000000000000004">
      <c r="A53" s="21"/>
      <c r="B53" s="22"/>
      <c r="C53" s="95" t="s">
        <v>35</v>
      </c>
      <c r="D53" s="72"/>
      <c r="E53" s="72"/>
      <c r="F53" s="72"/>
      <c r="G53" s="72"/>
      <c r="H53" s="72"/>
      <c r="I53" s="72"/>
      <c r="J53" s="72"/>
      <c r="K53" s="72"/>
      <c r="L53" s="92"/>
      <c r="M53" s="93"/>
      <c r="N53" s="93"/>
      <c r="O53" s="94"/>
      <c r="P53" s="48"/>
      <c r="Q53" s="49"/>
      <c r="R53" s="49"/>
      <c r="S53" s="50"/>
      <c r="T53" s="48"/>
      <c r="U53" s="49"/>
      <c r="V53" s="49"/>
      <c r="W53" s="50"/>
      <c r="X53" s="14"/>
    </row>
    <row r="54" spans="1:24" s="12" customFormat="1" ht="13.5" customHeight="1" x14ac:dyDescent="0.55000000000000004">
      <c r="A54" s="21"/>
      <c r="B54" s="22"/>
      <c r="C54" s="26"/>
      <c r="D54" s="45" t="s">
        <v>36</v>
      </c>
      <c r="E54" s="46"/>
      <c r="F54" s="46"/>
      <c r="G54" s="46"/>
      <c r="H54" s="46"/>
      <c r="I54" s="46"/>
      <c r="J54" s="46"/>
      <c r="K54" s="91"/>
      <c r="L54" s="92">
        <v>0</v>
      </c>
      <c r="M54" s="93"/>
      <c r="N54" s="93"/>
      <c r="O54" s="94"/>
      <c r="P54" s="48"/>
      <c r="Q54" s="49"/>
      <c r="R54" s="49"/>
      <c r="S54" s="50"/>
      <c r="T54" s="48"/>
      <c r="U54" s="49"/>
      <c r="V54" s="49"/>
      <c r="W54" s="50"/>
      <c r="X54" s="14"/>
    </row>
    <row r="55" spans="1:24" s="12" customFormat="1" ht="13.5" customHeight="1" x14ac:dyDescent="0.55000000000000004">
      <c r="A55" s="21"/>
      <c r="B55" s="22"/>
      <c r="C55" s="26"/>
      <c r="D55" s="45" t="s">
        <v>37</v>
      </c>
      <c r="E55" s="46"/>
      <c r="F55" s="46"/>
      <c r="G55" s="46"/>
      <c r="H55" s="46"/>
      <c r="I55" s="46"/>
      <c r="J55" s="46"/>
      <c r="K55" s="91"/>
      <c r="L55" s="92">
        <v>0</v>
      </c>
      <c r="M55" s="93"/>
      <c r="N55" s="93"/>
      <c r="O55" s="94"/>
      <c r="P55" s="48"/>
      <c r="Q55" s="49"/>
      <c r="R55" s="49"/>
      <c r="S55" s="50"/>
      <c r="T55" s="48"/>
      <c r="U55" s="49"/>
      <c r="V55" s="49"/>
      <c r="W55" s="50"/>
      <c r="X55" s="14"/>
    </row>
    <row r="56" spans="1:24" s="12" customFormat="1" ht="13.5" customHeight="1" x14ac:dyDescent="0.55000000000000004">
      <c r="A56" s="21"/>
      <c r="B56" s="22"/>
      <c r="C56" s="26"/>
      <c r="D56" s="45" t="s">
        <v>38</v>
      </c>
      <c r="E56" s="46"/>
      <c r="F56" s="47"/>
      <c r="G56" s="47"/>
      <c r="H56" s="47"/>
      <c r="I56" s="47"/>
      <c r="J56" s="47"/>
      <c r="K56" s="47"/>
      <c r="L56" s="145">
        <v>0</v>
      </c>
      <c r="M56" s="146"/>
      <c r="N56" s="146"/>
      <c r="O56" s="147"/>
      <c r="P56" s="48"/>
      <c r="Q56" s="49"/>
      <c r="R56" s="49"/>
      <c r="S56" s="50"/>
      <c r="T56" s="48"/>
      <c r="U56" s="49"/>
      <c r="V56" s="49"/>
      <c r="W56" s="50"/>
      <c r="X56" s="14"/>
    </row>
    <row r="57" spans="1:24" s="12" customFormat="1" ht="13.5" customHeight="1" x14ac:dyDescent="0.55000000000000004">
      <c r="A57" s="21"/>
      <c r="B57" s="22"/>
      <c r="C57" s="30"/>
      <c r="D57" s="88" t="s">
        <v>39</v>
      </c>
      <c r="E57" s="89"/>
      <c r="F57" s="57"/>
      <c r="G57" s="57"/>
      <c r="H57" s="57"/>
      <c r="I57" s="57"/>
      <c r="J57" s="57"/>
      <c r="K57" s="57"/>
      <c r="L57" s="90">
        <f>SUM(L54:O56)</f>
        <v>0</v>
      </c>
      <c r="M57" s="77"/>
      <c r="N57" s="77"/>
      <c r="O57" s="78"/>
      <c r="P57" s="48"/>
      <c r="Q57" s="49"/>
      <c r="R57" s="49"/>
      <c r="S57" s="50"/>
      <c r="T57" s="48"/>
      <c r="U57" s="49"/>
      <c r="V57" s="49"/>
      <c r="W57" s="50"/>
      <c r="X57" s="14"/>
    </row>
    <row r="58" spans="1:24" s="12" customFormat="1" ht="13.5" customHeight="1" x14ac:dyDescent="0.55000000000000004">
      <c r="A58" s="21"/>
      <c r="B58" s="22"/>
      <c r="C58" s="79" t="s">
        <v>40</v>
      </c>
      <c r="D58" s="81"/>
      <c r="E58" s="81"/>
      <c r="F58" s="81"/>
      <c r="G58" s="81"/>
      <c r="H58" s="81"/>
      <c r="I58" s="81"/>
      <c r="J58" s="81"/>
      <c r="K58" s="81"/>
      <c r="L58" s="48"/>
      <c r="M58" s="49"/>
      <c r="N58" s="49"/>
      <c r="O58" s="50"/>
      <c r="P58" s="48"/>
      <c r="Q58" s="49"/>
      <c r="R58" s="49"/>
      <c r="S58" s="50"/>
      <c r="T58" s="48"/>
      <c r="U58" s="49"/>
      <c r="V58" s="49"/>
      <c r="W58" s="50"/>
      <c r="X58" s="14"/>
    </row>
    <row r="59" spans="1:24" s="12" customFormat="1" ht="13.5" customHeight="1" x14ac:dyDescent="0.55000000000000004">
      <c r="A59" s="21"/>
      <c r="B59" s="22"/>
      <c r="C59" s="30"/>
      <c r="D59" s="45" t="s">
        <v>44</v>
      </c>
      <c r="E59" s="46"/>
      <c r="F59" s="47"/>
      <c r="G59" s="47"/>
      <c r="H59" s="47"/>
      <c r="I59" s="47"/>
      <c r="J59" s="47"/>
      <c r="K59" s="47"/>
      <c r="L59" s="48">
        <v>0</v>
      </c>
      <c r="M59" s="49"/>
      <c r="N59" s="49"/>
      <c r="O59" s="50"/>
      <c r="P59" s="48"/>
      <c r="Q59" s="49"/>
      <c r="R59" s="49"/>
      <c r="S59" s="50"/>
      <c r="T59" s="48"/>
      <c r="U59" s="49"/>
      <c r="V59" s="49"/>
      <c r="W59" s="50"/>
      <c r="X59" s="14"/>
    </row>
    <row r="60" spans="1:24" s="12" customFormat="1" ht="13.5" customHeight="1" x14ac:dyDescent="0.55000000000000004">
      <c r="A60" s="21"/>
      <c r="B60" s="22"/>
      <c r="C60" s="30"/>
      <c r="D60" s="45" t="s">
        <v>47</v>
      </c>
      <c r="E60" s="46"/>
      <c r="F60" s="47"/>
      <c r="G60" s="47"/>
      <c r="H60" s="47"/>
      <c r="I60" s="47"/>
      <c r="J60" s="47"/>
      <c r="K60" s="47"/>
      <c r="L60" s="48">
        <v>20000</v>
      </c>
      <c r="M60" s="49"/>
      <c r="N60" s="49"/>
      <c r="O60" s="50"/>
      <c r="P60" s="48"/>
      <c r="Q60" s="49"/>
      <c r="R60" s="49"/>
      <c r="S60" s="50"/>
      <c r="T60" s="48"/>
      <c r="U60" s="49"/>
      <c r="V60" s="49"/>
      <c r="W60" s="50"/>
      <c r="X60" s="14"/>
    </row>
    <row r="61" spans="1:24" s="12" customFormat="1" ht="13.5" customHeight="1" x14ac:dyDescent="0.55000000000000004">
      <c r="A61" s="21"/>
      <c r="B61" s="22"/>
      <c r="C61" s="30"/>
      <c r="D61" s="45" t="s">
        <v>65</v>
      </c>
      <c r="E61" s="46"/>
      <c r="F61" s="47"/>
      <c r="G61" s="47"/>
      <c r="H61" s="47"/>
      <c r="I61" s="47"/>
      <c r="J61" s="47"/>
      <c r="K61" s="47"/>
      <c r="L61" s="48">
        <v>25110</v>
      </c>
      <c r="M61" s="49"/>
      <c r="N61" s="49"/>
      <c r="O61" s="50"/>
      <c r="P61" s="48"/>
      <c r="Q61" s="49"/>
      <c r="R61" s="49"/>
      <c r="S61" s="50"/>
      <c r="T61" s="48"/>
      <c r="U61" s="49"/>
      <c r="V61" s="49"/>
      <c r="W61" s="50"/>
      <c r="X61" s="14"/>
    </row>
    <row r="62" spans="1:24" s="12" customFormat="1" ht="13.5" customHeight="1" x14ac:dyDescent="0.55000000000000004">
      <c r="A62" s="21"/>
      <c r="B62" s="22"/>
      <c r="C62" s="30"/>
      <c r="D62" s="45" t="s">
        <v>66</v>
      </c>
      <c r="E62" s="46"/>
      <c r="F62" s="47"/>
      <c r="G62" s="47"/>
      <c r="H62" s="47"/>
      <c r="I62" s="47"/>
      <c r="J62" s="47"/>
      <c r="K62" s="47"/>
      <c r="L62" s="48">
        <v>10000</v>
      </c>
      <c r="M62" s="49"/>
      <c r="N62" s="49"/>
      <c r="O62" s="50"/>
      <c r="P62" s="48"/>
      <c r="Q62" s="49"/>
      <c r="R62" s="49"/>
      <c r="S62" s="50"/>
      <c r="T62" s="48"/>
      <c r="U62" s="49"/>
      <c r="V62" s="49"/>
      <c r="W62" s="50"/>
      <c r="X62" s="14"/>
    </row>
    <row r="63" spans="1:24" s="12" customFormat="1" ht="13.5" customHeight="1" x14ac:dyDescent="0.55000000000000004">
      <c r="A63" s="21"/>
      <c r="B63" s="22"/>
      <c r="C63" s="30"/>
      <c r="D63" s="45" t="s">
        <v>67</v>
      </c>
      <c r="E63" s="46"/>
      <c r="F63" s="47"/>
      <c r="G63" s="47"/>
      <c r="H63" s="47"/>
      <c r="I63" s="47"/>
      <c r="J63" s="47"/>
      <c r="K63" s="47"/>
      <c r="L63" s="48">
        <v>12000</v>
      </c>
      <c r="M63" s="49"/>
      <c r="N63" s="49"/>
      <c r="O63" s="50"/>
      <c r="P63" s="18"/>
      <c r="Q63" s="19"/>
      <c r="R63" s="19"/>
      <c r="S63" s="20"/>
      <c r="T63" s="18"/>
      <c r="U63" s="19"/>
      <c r="V63" s="19"/>
      <c r="W63" s="20"/>
      <c r="X63" s="14"/>
    </row>
    <row r="64" spans="1:24" s="12" customFormat="1" ht="13.5" customHeight="1" x14ac:dyDescent="0.55000000000000004">
      <c r="A64" s="21"/>
      <c r="B64" s="22"/>
      <c r="C64" s="30"/>
      <c r="D64" s="45" t="s">
        <v>57</v>
      </c>
      <c r="E64" s="46"/>
      <c r="F64" s="47"/>
      <c r="G64" s="47"/>
      <c r="H64" s="47"/>
      <c r="I64" s="47"/>
      <c r="J64" s="47"/>
      <c r="K64" s="47"/>
      <c r="L64" s="48">
        <v>190856</v>
      </c>
      <c r="M64" s="49"/>
      <c r="N64" s="49"/>
      <c r="O64" s="50"/>
      <c r="P64" s="18"/>
      <c r="Q64" s="19"/>
      <c r="R64" s="19"/>
      <c r="S64" s="20"/>
      <c r="T64" s="18"/>
      <c r="U64" s="19"/>
      <c r="V64" s="19"/>
      <c r="W64" s="20"/>
      <c r="X64" s="14"/>
    </row>
    <row r="65" spans="1:24" s="12" customFormat="1" ht="13.5" customHeight="1" x14ac:dyDescent="0.55000000000000004">
      <c r="A65" s="21"/>
      <c r="B65" s="22"/>
      <c r="C65" s="30"/>
      <c r="D65" s="82" t="s">
        <v>68</v>
      </c>
      <c r="E65" s="83"/>
      <c r="F65" s="84"/>
      <c r="G65" s="84"/>
      <c r="H65" s="84"/>
      <c r="I65" s="84"/>
      <c r="J65" s="84"/>
      <c r="K65" s="84"/>
      <c r="L65" s="85">
        <v>0</v>
      </c>
      <c r="M65" s="86"/>
      <c r="N65" s="86"/>
      <c r="O65" s="87"/>
      <c r="P65" s="48"/>
      <c r="Q65" s="49"/>
      <c r="R65" s="49"/>
      <c r="S65" s="50"/>
      <c r="T65" s="48"/>
      <c r="U65" s="49"/>
      <c r="V65" s="49"/>
      <c r="W65" s="50"/>
      <c r="X65" s="14"/>
    </row>
    <row r="66" spans="1:24" s="12" customFormat="1" ht="13.5" customHeight="1" x14ac:dyDescent="0.55000000000000004">
      <c r="A66" s="21"/>
      <c r="B66" s="22"/>
      <c r="C66" s="32"/>
      <c r="D66" s="71" t="s">
        <v>62</v>
      </c>
      <c r="E66" s="71"/>
      <c r="F66" s="72"/>
      <c r="G66" s="72"/>
      <c r="H66" s="72"/>
      <c r="I66" s="72"/>
      <c r="J66" s="72"/>
      <c r="K66" s="72"/>
      <c r="L66" s="76">
        <f>SUM(L59:O65)</f>
        <v>257966</v>
      </c>
      <c r="M66" s="77"/>
      <c r="N66" s="77"/>
      <c r="O66" s="78"/>
      <c r="P66" s="48"/>
      <c r="Q66" s="49"/>
      <c r="R66" s="49"/>
      <c r="S66" s="50"/>
      <c r="T66" s="48"/>
      <c r="U66" s="49"/>
      <c r="V66" s="49"/>
      <c r="W66" s="50"/>
      <c r="X66" s="14"/>
    </row>
    <row r="67" spans="1:24" s="12" customFormat="1" ht="13.5" customHeight="1" x14ac:dyDescent="0.55000000000000004">
      <c r="A67" s="21"/>
      <c r="B67" s="22"/>
      <c r="C67" s="79" t="s">
        <v>69</v>
      </c>
      <c r="D67" s="80"/>
      <c r="E67" s="80"/>
      <c r="F67" s="80"/>
      <c r="G67" s="81"/>
      <c r="H67" s="81"/>
      <c r="I67" s="81"/>
      <c r="J67" s="81"/>
      <c r="K67" s="81"/>
      <c r="L67" s="73"/>
      <c r="M67" s="74"/>
      <c r="N67" s="74"/>
      <c r="O67" s="75"/>
      <c r="P67" s="59">
        <f>+L57+L66</f>
        <v>257966</v>
      </c>
      <c r="Q67" s="60"/>
      <c r="R67" s="60"/>
      <c r="S67" s="61"/>
      <c r="T67" s="48"/>
      <c r="U67" s="49"/>
      <c r="V67" s="49"/>
      <c r="W67" s="50"/>
      <c r="X67" s="14"/>
    </row>
    <row r="68" spans="1:24" s="12" customFormat="1" ht="13.5" customHeight="1" x14ac:dyDescent="0.55000000000000004">
      <c r="A68" s="70" t="s">
        <v>70</v>
      </c>
      <c r="B68" s="71"/>
      <c r="C68" s="71"/>
      <c r="D68" s="71"/>
      <c r="E68" s="71"/>
      <c r="F68" s="71"/>
      <c r="G68" s="72"/>
      <c r="H68" s="72"/>
      <c r="I68" s="72"/>
      <c r="J68" s="72"/>
      <c r="K68" s="72"/>
      <c r="L68" s="73"/>
      <c r="M68" s="74"/>
      <c r="N68" s="74"/>
      <c r="O68" s="75"/>
      <c r="P68" s="73"/>
      <c r="Q68" s="74"/>
      <c r="R68" s="74"/>
      <c r="S68" s="75"/>
      <c r="T68" s="59">
        <f>+P51+P67</f>
        <v>34956793.700000003</v>
      </c>
      <c r="U68" s="60"/>
      <c r="V68" s="60"/>
      <c r="W68" s="61"/>
      <c r="X68" s="14"/>
    </row>
    <row r="69" spans="1:24" s="12" customFormat="1" ht="13.5" customHeight="1" x14ac:dyDescent="0.55000000000000004">
      <c r="A69" s="33" t="s">
        <v>71</v>
      </c>
      <c r="B69" s="34"/>
      <c r="C69" s="57" t="s">
        <v>72</v>
      </c>
      <c r="D69" s="57"/>
      <c r="E69" s="57"/>
      <c r="F69" s="57"/>
      <c r="G69" s="57"/>
      <c r="H69" s="57"/>
      <c r="I69" s="57"/>
      <c r="J69" s="57"/>
      <c r="K69" s="58"/>
      <c r="L69" s="73"/>
      <c r="M69" s="74"/>
      <c r="N69" s="74"/>
      <c r="O69" s="75"/>
      <c r="P69" s="73"/>
      <c r="Q69" s="74"/>
      <c r="R69" s="74"/>
      <c r="S69" s="75"/>
      <c r="T69" s="73">
        <f>+T21-T68</f>
        <v>-2025643.700000003</v>
      </c>
      <c r="U69" s="74"/>
      <c r="V69" s="74"/>
      <c r="W69" s="75"/>
      <c r="X69" s="14"/>
    </row>
    <row r="70" spans="1:24" s="12" customFormat="1" ht="13.5" customHeight="1" x14ac:dyDescent="0.55000000000000004">
      <c r="A70" s="33"/>
      <c r="B70" s="34"/>
      <c r="C70" s="57" t="s">
        <v>73</v>
      </c>
      <c r="D70" s="57"/>
      <c r="E70" s="57"/>
      <c r="F70" s="57"/>
      <c r="G70" s="57"/>
      <c r="H70" s="57"/>
      <c r="I70" s="57"/>
      <c r="J70" s="57"/>
      <c r="K70" s="58"/>
      <c r="L70" s="48"/>
      <c r="M70" s="49"/>
      <c r="N70" s="49"/>
      <c r="O70" s="50"/>
      <c r="P70" s="48"/>
      <c r="Q70" s="49"/>
      <c r="R70" s="49"/>
      <c r="S70" s="50"/>
      <c r="T70" s="59">
        <v>0</v>
      </c>
      <c r="U70" s="60"/>
      <c r="V70" s="60"/>
      <c r="W70" s="61"/>
      <c r="X70" s="14"/>
    </row>
    <row r="71" spans="1:24" s="12" customFormat="1" ht="13.5" customHeight="1" thickBot="1" x14ac:dyDescent="0.6">
      <c r="A71" s="35" t="s">
        <v>74</v>
      </c>
      <c r="B71" s="36"/>
      <c r="C71" s="62" t="s">
        <v>75</v>
      </c>
      <c r="D71" s="62"/>
      <c r="E71" s="62"/>
      <c r="F71" s="62"/>
      <c r="G71" s="62"/>
      <c r="H71" s="62"/>
      <c r="I71" s="62"/>
      <c r="J71" s="62"/>
      <c r="K71" s="63"/>
      <c r="L71" s="64"/>
      <c r="M71" s="65"/>
      <c r="N71" s="65"/>
      <c r="O71" s="66"/>
      <c r="P71" s="64"/>
      <c r="Q71" s="65"/>
      <c r="R71" s="65"/>
      <c r="S71" s="66"/>
      <c r="T71" s="67">
        <f>+T69+T70</f>
        <v>-2025643.700000003</v>
      </c>
      <c r="U71" s="68"/>
      <c r="V71" s="68"/>
      <c r="W71" s="69"/>
      <c r="X71" s="14"/>
    </row>
    <row r="72" spans="1:24" s="12" customFormat="1" ht="6" customHeight="1" thickTop="1" x14ac:dyDescent="0.55000000000000004">
      <c r="A72" s="51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3"/>
      <c r="U72" s="53"/>
      <c r="V72" s="53"/>
      <c r="W72" s="53"/>
      <c r="X72" s="37"/>
    </row>
    <row r="73" spans="1:24" ht="13.5" customHeight="1" x14ac:dyDescent="0.55000000000000004">
      <c r="A73" s="54"/>
      <c r="B73" s="54"/>
      <c r="C73" s="54"/>
      <c r="D73" s="55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</row>
    <row r="74" spans="1:24" x14ac:dyDescent="0.55000000000000004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</row>
    <row r="75" spans="1:24" x14ac:dyDescent="0.55000000000000004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</row>
  </sheetData>
  <mergeCells count="243">
    <mergeCell ref="C71:K71"/>
    <mergeCell ref="L71:O71"/>
    <mergeCell ref="P71:S71"/>
    <mergeCell ref="T71:W71"/>
    <mergeCell ref="A72:W72"/>
    <mergeCell ref="A73:W73"/>
    <mergeCell ref="C69:K69"/>
    <mergeCell ref="L69:O69"/>
    <mergeCell ref="P69:S69"/>
    <mergeCell ref="T69:W69"/>
    <mergeCell ref="C70:K70"/>
    <mergeCell ref="L70:O70"/>
    <mergeCell ref="P70:S70"/>
    <mergeCell ref="T70:W70"/>
    <mergeCell ref="C67:K67"/>
    <mergeCell ref="L67:O67"/>
    <mergeCell ref="P67:S67"/>
    <mergeCell ref="T67:W67"/>
    <mergeCell ref="A68:K68"/>
    <mergeCell ref="L68:O68"/>
    <mergeCell ref="P68:S68"/>
    <mergeCell ref="T68:W68"/>
    <mergeCell ref="D65:K65"/>
    <mergeCell ref="L65:O65"/>
    <mergeCell ref="P65:S65"/>
    <mergeCell ref="T65:W65"/>
    <mergeCell ref="D66:K66"/>
    <mergeCell ref="L66:O66"/>
    <mergeCell ref="P66:S66"/>
    <mergeCell ref="T66:W66"/>
    <mergeCell ref="D63:K63"/>
    <mergeCell ref="L63:O63"/>
    <mergeCell ref="D64:K64"/>
    <mergeCell ref="L64:O64"/>
    <mergeCell ref="D61:K61"/>
    <mergeCell ref="L61:O61"/>
    <mergeCell ref="P61:S61"/>
    <mergeCell ref="T61:W61"/>
    <mergeCell ref="D62:K62"/>
    <mergeCell ref="L62:O62"/>
    <mergeCell ref="P62:S62"/>
    <mergeCell ref="T62:W62"/>
    <mergeCell ref="D59:K59"/>
    <mergeCell ref="L59:O59"/>
    <mergeCell ref="P59:S59"/>
    <mergeCell ref="T59:W59"/>
    <mergeCell ref="D60:K60"/>
    <mergeCell ref="L60:O60"/>
    <mergeCell ref="P60:S60"/>
    <mergeCell ref="T60:W60"/>
    <mergeCell ref="D57:K57"/>
    <mergeCell ref="L57:O57"/>
    <mergeCell ref="P57:S57"/>
    <mergeCell ref="T57:W57"/>
    <mergeCell ref="C58:K58"/>
    <mergeCell ref="L58:O58"/>
    <mergeCell ref="P58:S58"/>
    <mergeCell ref="T58:W58"/>
    <mergeCell ref="D55:K55"/>
    <mergeCell ref="L55:O55"/>
    <mergeCell ref="P55:S55"/>
    <mergeCell ref="T55:W55"/>
    <mergeCell ref="D56:K56"/>
    <mergeCell ref="L56:O56"/>
    <mergeCell ref="P56:S56"/>
    <mergeCell ref="T56:W56"/>
    <mergeCell ref="C53:K53"/>
    <mergeCell ref="L53:O53"/>
    <mergeCell ref="P53:S53"/>
    <mergeCell ref="T53:W53"/>
    <mergeCell ref="D54:K54"/>
    <mergeCell ref="L54:O54"/>
    <mergeCell ref="P54:S54"/>
    <mergeCell ref="T54:W54"/>
    <mergeCell ref="C51:K51"/>
    <mergeCell ref="L51:O51"/>
    <mergeCell ref="P51:S51"/>
    <mergeCell ref="T51:W51"/>
    <mergeCell ref="C52:K52"/>
    <mergeCell ref="L52:O52"/>
    <mergeCell ref="P52:S52"/>
    <mergeCell ref="T52:W52"/>
    <mergeCell ref="P49:S49"/>
    <mergeCell ref="T49:W49"/>
    <mergeCell ref="D50:K50"/>
    <mergeCell ref="L50:O50"/>
    <mergeCell ref="P50:S50"/>
    <mergeCell ref="T50:W50"/>
    <mergeCell ref="D47:K47"/>
    <mergeCell ref="L47:O47"/>
    <mergeCell ref="D48:K48"/>
    <mergeCell ref="L48:O48"/>
    <mergeCell ref="D49:K49"/>
    <mergeCell ref="L49:O49"/>
    <mergeCell ref="P44:S44"/>
    <mergeCell ref="T44:W44"/>
    <mergeCell ref="D45:K45"/>
    <mergeCell ref="L45:O45"/>
    <mergeCell ref="D46:K46"/>
    <mergeCell ref="L46:O46"/>
    <mergeCell ref="D42:K42"/>
    <mergeCell ref="L42:O42"/>
    <mergeCell ref="D43:K43"/>
    <mergeCell ref="L43:O43"/>
    <mergeCell ref="D44:K44"/>
    <mergeCell ref="L44:O44"/>
    <mergeCell ref="D39:K39"/>
    <mergeCell ref="L39:O39"/>
    <mergeCell ref="D40:K40"/>
    <mergeCell ref="L40:O40"/>
    <mergeCell ref="D41:K41"/>
    <mergeCell ref="L41:O41"/>
    <mergeCell ref="D37:K37"/>
    <mergeCell ref="L37:O37"/>
    <mergeCell ref="P37:S37"/>
    <mergeCell ref="T37:W37"/>
    <mergeCell ref="D38:K38"/>
    <mergeCell ref="L38:O38"/>
    <mergeCell ref="D35:K35"/>
    <mergeCell ref="L35:O35"/>
    <mergeCell ref="P35:S35"/>
    <mergeCell ref="T35:W35"/>
    <mergeCell ref="D36:K36"/>
    <mergeCell ref="L36:O36"/>
    <mergeCell ref="D33:K33"/>
    <mergeCell ref="L33:O33"/>
    <mergeCell ref="P33:S33"/>
    <mergeCell ref="T33:W33"/>
    <mergeCell ref="D34:K34"/>
    <mergeCell ref="L34:O34"/>
    <mergeCell ref="P34:S34"/>
    <mergeCell ref="T34:W34"/>
    <mergeCell ref="D31:K31"/>
    <mergeCell ref="L31:O31"/>
    <mergeCell ref="P31:S31"/>
    <mergeCell ref="T31:W31"/>
    <mergeCell ref="D32:K32"/>
    <mergeCell ref="L32:O32"/>
    <mergeCell ref="C29:K29"/>
    <mergeCell ref="L29:O29"/>
    <mergeCell ref="P29:S29"/>
    <mergeCell ref="T29:W29"/>
    <mergeCell ref="D30:K30"/>
    <mergeCell ref="L30:O30"/>
    <mergeCell ref="D27:K27"/>
    <mergeCell ref="L27:O27"/>
    <mergeCell ref="P27:S27"/>
    <mergeCell ref="T27:W27"/>
    <mergeCell ref="D28:K28"/>
    <mergeCell ref="L28:O28"/>
    <mergeCell ref="P28:S28"/>
    <mergeCell ref="T28:W28"/>
    <mergeCell ref="D25:K25"/>
    <mergeCell ref="L25:O25"/>
    <mergeCell ref="P25:S25"/>
    <mergeCell ref="T25:W25"/>
    <mergeCell ref="D26:K26"/>
    <mergeCell ref="L26:O26"/>
    <mergeCell ref="P26:S26"/>
    <mergeCell ref="T26:W26"/>
    <mergeCell ref="C23:K23"/>
    <mergeCell ref="L23:O23"/>
    <mergeCell ref="P23:S23"/>
    <mergeCell ref="T23:W23"/>
    <mergeCell ref="C24:K24"/>
    <mergeCell ref="L24:O24"/>
    <mergeCell ref="P24:S24"/>
    <mergeCell ref="T24:W24"/>
    <mergeCell ref="A21:K21"/>
    <mergeCell ref="L21:O21"/>
    <mergeCell ref="P21:S21"/>
    <mergeCell ref="T21:W21"/>
    <mergeCell ref="A22:K22"/>
    <mergeCell ref="L22:O22"/>
    <mergeCell ref="P22:S22"/>
    <mergeCell ref="T22:W22"/>
    <mergeCell ref="C19:K19"/>
    <mergeCell ref="L19:O19"/>
    <mergeCell ref="C20:K20"/>
    <mergeCell ref="L20:O20"/>
    <mergeCell ref="P20:S20"/>
    <mergeCell ref="T20:W20"/>
    <mergeCell ref="P19:S19"/>
    <mergeCell ref="C17:K17"/>
    <mergeCell ref="L17:O17"/>
    <mergeCell ref="P17:S17"/>
    <mergeCell ref="T17:W17"/>
    <mergeCell ref="C18:K18"/>
    <mergeCell ref="L18:O18"/>
    <mergeCell ref="P18:S18"/>
    <mergeCell ref="T18:W18"/>
    <mergeCell ref="C16:K16"/>
    <mergeCell ref="L16:O16"/>
    <mergeCell ref="P16:S16"/>
    <mergeCell ref="T16:W16"/>
    <mergeCell ref="P14:S14"/>
    <mergeCell ref="T14:W14"/>
    <mergeCell ref="C15:K15"/>
    <mergeCell ref="L15:O15"/>
    <mergeCell ref="P15:S15"/>
    <mergeCell ref="T15:W15"/>
    <mergeCell ref="C14:K14"/>
    <mergeCell ref="L14:O14"/>
    <mergeCell ref="C13:K13"/>
    <mergeCell ref="L13:O13"/>
    <mergeCell ref="P13:S13"/>
    <mergeCell ref="T13:W13"/>
    <mergeCell ref="C12:K12"/>
    <mergeCell ref="L12:O12"/>
    <mergeCell ref="P12:S12"/>
    <mergeCell ref="T12:W12"/>
    <mergeCell ref="C10:K10"/>
    <mergeCell ref="L10:O10"/>
    <mergeCell ref="P10:S10"/>
    <mergeCell ref="T10:W10"/>
    <mergeCell ref="C11:K11"/>
    <mergeCell ref="L11:O11"/>
    <mergeCell ref="C9:K9"/>
    <mergeCell ref="L9:O9"/>
    <mergeCell ref="P9:S9"/>
    <mergeCell ref="T9:W9"/>
    <mergeCell ref="C7:K7"/>
    <mergeCell ref="L7:O7"/>
    <mergeCell ref="P7:S7"/>
    <mergeCell ref="T7:W7"/>
    <mergeCell ref="C8:K8"/>
    <mergeCell ref="L8:O8"/>
    <mergeCell ref="P8:S8"/>
    <mergeCell ref="T8:W8"/>
    <mergeCell ref="A4:W4"/>
    <mergeCell ref="A5:K5"/>
    <mergeCell ref="L5:W5"/>
    <mergeCell ref="A6:K6"/>
    <mergeCell ref="L6:O6"/>
    <mergeCell ref="P6:S6"/>
    <mergeCell ref="T6:W6"/>
    <mergeCell ref="D1:W1"/>
    <mergeCell ref="A2:W2"/>
    <mergeCell ref="A3:D3"/>
    <mergeCell ref="E3:F3"/>
    <mergeCell ref="M3:N3"/>
    <mergeCell ref="T3:U3"/>
    <mergeCell ref="V3:W3"/>
  </mergeCells>
  <phoneticPr fontId="3"/>
  <pageMargins left="0.70866141732283472" right="0.70866141732283472" top="0.74803149606299213" bottom="0.47244094488188981" header="0.31496062992125984" footer="0.31496062992125984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4F525-AC67-40BC-B97A-AF961E6ACF24}">
  <dimension ref="A1:E33"/>
  <sheetViews>
    <sheetView topLeftCell="A10" workbookViewId="0">
      <selection activeCell="J27" sqref="J27"/>
    </sheetView>
  </sheetViews>
  <sheetFormatPr defaultRowHeight="18" x14ac:dyDescent="0.55000000000000004"/>
  <cols>
    <col min="1" max="1" width="13.4140625" bestFit="1" customWidth="1"/>
    <col min="2" max="5" width="12.4140625" customWidth="1"/>
  </cols>
  <sheetData>
    <row r="1" spans="1:5" x14ac:dyDescent="0.55000000000000004">
      <c r="A1" t="s">
        <v>77</v>
      </c>
    </row>
    <row r="2" spans="1:5" ht="36" x14ac:dyDescent="0.55000000000000004">
      <c r="B2" t="s">
        <v>83</v>
      </c>
      <c r="C2" t="s">
        <v>84</v>
      </c>
      <c r="D2" s="42" t="s">
        <v>85</v>
      </c>
      <c r="E2" t="s">
        <v>105</v>
      </c>
    </row>
    <row r="3" spans="1:5" x14ac:dyDescent="0.55000000000000004">
      <c r="A3" s="39" t="s">
        <v>78</v>
      </c>
      <c r="B3" s="39">
        <v>230000</v>
      </c>
      <c r="C3" s="40">
        <f>B3*12</f>
        <v>2760000</v>
      </c>
      <c r="D3" s="40">
        <f>C3*0.1639</f>
        <v>452364</v>
      </c>
      <c r="E3" s="40">
        <f>7200*12</f>
        <v>86400</v>
      </c>
    </row>
    <row r="4" spans="1:5" x14ac:dyDescent="0.55000000000000004">
      <c r="A4" s="39" t="s">
        <v>79</v>
      </c>
      <c r="B4" s="39">
        <v>210000</v>
      </c>
      <c r="C4" s="40">
        <f t="shared" ref="C4:C6" si="0">B4*12</f>
        <v>2520000</v>
      </c>
      <c r="D4" s="40">
        <f t="shared" ref="D4:D5" si="1">C4*0.1639</f>
        <v>413028</v>
      </c>
      <c r="E4" s="40">
        <f t="shared" ref="E4:E7" si="2">7200*12</f>
        <v>86400</v>
      </c>
    </row>
    <row r="5" spans="1:5" x14ac:dyDescent="0.55000000000000004">
      <c r="A5" s="39" t="s">
        <v>80</v>
      </c>
      <c r="B5" s="39">
        <v>210000</v>
      </c>
      <c r="C5" s="40">
        <f t="shared" si="0"/>
        <v>2520000</v>
      </c>
      <c r="D5" s="40">
        <f t="shared" si="1"/>
        <v>413028</v>
      </c>
      <c r="E5" s="40">
        <f t="shared" si="2"/>
        <v>86400</v>
      </c>
    </row>
    <row r="6" spans="1:5" x14ac:dyDescent="0.55000000000000004">
      <c r="A6" s="39" t="s">
        <v>81</v>
      </c>
      <c r="B6" s="39">
        <v>200000</v>
      </c>
      <c r="C6" s="40">
        <f t="shared" si="0"/>
        <v>2400000</v>
      </c>
      <c r="D6" s="40">
        <f>C6*0.1639</f>
        <v>393360</v>
      </c>
      <c r="E6" s="40">
        <f t="shared" si="2"/>
        <v>86400</v>
      </c>
    </row>
    <row r="7" spans="1:5" x14ac:dyDescent="0.55000000000000004">
      <c r="A7" s="39" t="s">
        <v>82</v>
      </c>
      <c r="B7" s="39">
        <v>180000</v>
      </c>
      <c r="C7" s="40">
        <f>B7*12</f>
        <v>2160000</v>
      </c>
      <c r="D7" s="40">
        <f>C7*0.1639</f>
        <v>354024</v>
      </c>
      <c r="E7" s="40">
        <f t="shared" si="2"/>
        <v>86400</v>
      </c>
    </row>
    <row r="9" spans="1:5" ht="36" x14ac:dyDescent="0.55000000000000004">
      <c r="B9" t="s">
        <v>92</v>
      </c>
      <c r="C9" t="s">
        <v>84</v>
      </c>
      <c r="D9" s="42" t="s">
        <v>85</v>
      </c>
    </row>
    <row r="10" spans="1:5" x14ac:dyDescent="0.55000000000000004">
      <c r="A10" s="39" t="s">
        <v>86</v>
      </c>
      <c r="B10" s="39">
        <v>1090</v>
      </c>
      <c r="C10" s="40">
        <f>B10*5*5*4*12</f>
        <v>1308000</v>
      </c>
      <c r="D10" s="40">
        <f>C10*0.1639</f>
        <v>214381.19999999998</v>
      </c>
      <c r="E10" s="40">
        <f>7200*12</f>
        <v>86400</v>
      </c>
    </row>
    <row r="11" spans="1:5" x14ac:dyDescent="0.55000000000000004">
      <c r="A11" s="39" t="s">
        <v>87</v>
      </c>
      <c r="B11" s="39">
        <v>1090</v>
      </c>
      <c r="C11" s="40">
        <f t="shared" ref="C11:C15" si="3">B11*5*5*4*12</f>
        <v>1308000</v>
      </c>
      <c r="D11" s="40">
        <f>C11*0.0095</f>
        <v>12426</v>
      </c>
      <c r="E11" s="40">
        <f t="shared" ref="E11:E15" si="4">7200*12</f>
        <v>86400</v>
      </c>
    </row>
    <row r="12" spans="1:5" x14ac:dyDescent="0.55000000000000004">
      <c r="A12" s="39" t="s">
        <v>88</v>
      </c>
      <c r="B12" s="39">
        <v>1090</v>
      </c>
      <c r="C12" s="40">
        <f t="shared" si="3"/>
        <v>1308000</v>
      </c>
      <c r="D12" s="40">
        <f t="shared" ref="D12:D14" si="5">C12*0.0095</f>
        <v>12426</v>
      </c>
      <c r="E12" s="40">
        <f t="shared" si="4"/>
        <v>86400</v>
      </c>
    </row>
    <row r="13" spans="1:5" x14ac:dyDescent="0.55000000000000004">
      <c r="A13" s="39" t="s">
        <v>89</v>
      </c>
      <c r="B13" s="39">
        <v>1090</v>
      </c>
      <c r="C13" s="40">
        <f t="shared" si="3"/>
        <v>1308000</v>
      </c>
      <c r="D13" s="40">
        <f t="shared" si="5"/>
        <v>12426</v>
      </c>
      <c r="E13" s="40">
        <f t="shared" si="4"/>
        <v>86400</v>
      </c>
    </row>
    <row r="14" spans="1:5" x14ac:dyDescent="0.55000000000000004">
      <c r="A14" s="39" t="s">
        <v>90</v>
      </c>
      <c r="B14" s="39">
        <v>1090</v>
      </c>
      <c r="C14" s="40">
        <f t="shared" si="3"/>
        <v>1308000</v>
      </c>
      <c r="D14" s="40">
        <f t="shared" si="5"/>
        <v>12426</v>
      </c>
      <c r="E14" s="40">
        <f t="shared" si="4"/>
        <v>86400</v>
      </c>
    </row>
    <row r="15" spans="1:5" x14ac:dyDescent="0.55000000000000004">
      <c r="A15" s="39" t="s">
        <v>91</v>
      </c>
      <c r="B15" s="39">
        <v>1090</v>
      </c>
      <c r="C15" s="40">
        <f t="shared" si="3"/>
        <v>1308000</v>
      </c>
      <c r="D15" s="40">
        <f>C15*0.0095</f>
        <v>12426</v>
      </c>
      <c r="E15" s="40">
        <f t="shared" si="4"/>
        <v>86400</v>
      </c>
    </row>
    <row r="17" spans="1:5" x14ac:dyDescent="0.55000000000000004">
      <c r="A17" s="39" t="s">
        <v>93</v>
      </c>
      <c r="B17" s="39">
        <v>1050</v>
      </c>
      <c r="C17" s="40">
        <f>B17*6*39</f>
        <v>245700</v>
      </c>
      <c r="E17" s="40">
        <f>300*39</f>
        <v>11700</v>
      </c>
    </row>
    <row r="18" spans="1:5" x14ac:dyDescent="0.55000000000000004">
      <c r="A18" s="39" t="s">
        <v>94</v>
      </c>
      <c r="B18" s="39">
        <v>1050</v>
      </c>
      <c r="C18" s="40">
        <f t="shared" ref="C18:C21" si="6">B18*6*39</f>
        <v>245700</v>
      </c>
      <c r="E18" s="40">
        <f t="shared" ref="E18:E22" si="7">300*39</f>
        <v>11700</v>
      </c>
    </row>
    <row r="19" spans="1:5" x14ac:dyDescent="0.55000000000000004">
      <c r="A19" s="39" t="s">
        <v>95</v>
      </c>
      <c r="B19" s="39">
        <v>1050</v>
      </c>
      <c r="C19" s="40">
        <f t="shared" si="6"/>
        <v>245700</v>
      </c>
      <c r="E19" s="40">
        <f t="shared" si="7"/>
        <v>11700</v>
      </c>
    </row>
    <row r="20" spans="1:5" x14ac:dyDescent="0.55000000000000004">
      <c r="A20" s="39" t="s">
        <v>96</v>
      </c>
      <c r="B20" s="39">
        <v>1050</v>
      </c>
      <c r="C20" s="40">
        <f t="shared" si="6"/>
        <v>245700</v>
      </c>
      <c r="E20" s="40">
        <f t="shared" si="7"/>
        <v>11700</v>
      </c>
    </row>
    <row r="21" spans="1:5" x14ac:dyDescent="0.55000000000000004">
      <c r="A21" s="39" t="s">
        <v>97</v>
      </c>
      <c r="B21" s="39">
        <v>1050</v>
      </c>
      <c r="C21" s="40">
        <f t="shared" si="6"/>
        <v>245700</v>
      </c>
      <c r="E21" s="40">
        <f t="shared" si="7"/>
        <v>11700</v>
      </c>
    </row>
    <row r="22" spans="1:5" x14ac:dyDescent="0.55000000000000004">
      <c r="A22" s="39" t="s">
        <v>98</v>
      </c>
      <c r="B22" s="39">
        <v>1050</v>
      </c>
      <c r="C22" s="40">
        <f>B22*6*39</f>
        <v>245700</v>
      </c>
      <c r="E22" s="40">
        <f t="shared" si="7"/>
        <v>11700</v>
      </c>
    </row>
    <row r="23" spans="1:5" x14ac:dyDescent="0.55000000000000004">
      <c r="A23" s="39" t="s">
        <v>99</v>
      </c>
      <c r="B23" s="39">
        <v>1050</v>
      </c>
      <c r="C23" s="40">
        <f>B23*11*39</f>
        <v>450450</v>
      </c>
      <c r="E23" s="40">
        <f>600*39</f>
        <v>23400</v>
      </c>
    </row>
    <row r="24" spans="1:5" x14ac:dyDescent="0.55000000000000004">
      <c r="A24" s="39" t="s">
        <v>100</v>
      </c>
      <c r="B24" s="39">
        <v>1050</v>
      </c>
      <c r="C24" s="40">
        <f>B24*11*39</f>
        <v>450450</v>
      </c>
      <c r="E24" s="40">
        <f t="shared" ref="E24" si="8">600*39</f>
        <v>23400</v>
      </c>
    </row>
    <row r="25" spans="1:5" x14ac:dyDescent="0.55000000000000004">
      <c r="A25" s="39" t="s">
        <v>101</v>
      </c>
      <c r="B25" s="39">
        <v>1050</v>
      </c>
      <c r="C25" s="40">
        <f>B25*11*39</f>
        <v>450450</v>
      </c>
      <c r="E25" s="40">
        <f>600*39</f>
        <v>23400</v>
      </c>
    </row>
    <row r="26" spans="1:5" x14ac:dyDescent="0.55000000000000004">
      <c r="A26" s="39" t="s">
        <v>102</v>
      </c>
      <c r="B26" s="39">
        <v>1050</v>
      </c>
      <c r="C26" s="40">
        <f>B26*11*39</f>
        <v>450450</v>
      </c>
      <c r="E26" s="40">
        <f>600*39</f>
        <v>23400</v>
      </c>
    </row>
    <row r="28" spans="1:5" x14ac:dyDescent="0.55000000000000004">
      <c r="A28" s="39" t="s">
        <v>106</v>
      </c>
      <c r="B28" s="44">
        <f>1090*1.25</f>
        <v>1362.5</v>
      </c>
      <c r="C28" s="40">
        <f>B28*8*50</f>
        <v>545000</v>
      </c>
      <c r="D28" s="40">
        <f>C28*0.0095</f>
        <v>5177.5</v>
      </c>
      <c r="E28" s="40">
        <f>300*50</f>
        <v>15000</v>
      </c>
    </row>
    <row r="29" spans="1:5" x14ac:dyDescent="0.55000000000000004">
      <c r="A29" s="39" t="s">
        <v>107</v>
      </c>
      <c r="B29" s="44">
        <f t="shared" ref="B29:B30" si="9">1090*1.25</f>
        <v>1362.5</v>
      </c>
      <c r="C29" s="40">
        <f t="shared" ref="C29:C30" si="10">B29*8*50</f>
        <v>545000</v>
      </c>
      <c r="D29" s="40">
        <f>C29*0.0095</f>
        <v>5177.5</v>
      </c>
      <c r="E29" s="40">
        <f t="shared" ref="E29:E30" si="11">300*50</f>
        <v>15000</v>
      </c>
    </row>
    <row r="30" spans="1:5" x14ac:dyDescent="0.55000000000000004">
      <c r="A30" s="39" t="s">
        <v>108</v>
      </c>
      <c r="B30" s="44">
        <f t="shared" si="9"/>
        <v>1362.5</v>
      </c>
      <c r="C30" s="40">
        <f t="shared" si="10"/>
        <v>545000</v>
      </c>
      <c r="D30" s="40">
        <f t="shared" ref="D30" si="12">C30*0.0095</f>
        <v>5177.5</v>
      </c>
      <c r="E30" s="40">
        <f t="shared" si="11"/>
        <v>15000</v>
      </c>
    </row>
    <row r="32" spans="1:5" x14ac:dyDescent="0.45">
      <c r="C32" s="43" t="s">
        <v>103</v>
      </c>
      <c r="D32" s="43" t="s">
        <v>104</v>
      </c>
      <c r="E32" s="43" t="s">
        <v>105</v>
      </c>
    </row>
    <row r="33" spans="3:5" x14ac:dyDescent="0.55000000000000004">
      <c r="C33" s="41">
        <f>SUM(C3:C32)</f>
        <v>25119000</v>
      </c>
      <c r="D33" s="41">
        <f>SUM(D3:D32)</f>
        <v>2317847.7000000002</v>
      </c>
      <c r="E33" s="41">
        <f>SUM(E3:E32)</f>
        <v>1159200</v>
      </c>
    </row>
  </sheetData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79A8B-9048-4149-A4AA-7669C1BB69B6}">
  <dimension ref="A2:E44"/>
  <sheetViews>
    <sheetView topLeftCell="A29" workbookViewId="0">
      <selection activeCell="E42" sqref="E42"/>
    </sheetView>
  </sheetViews>
  <sheetFormatPr defaultRowHeight="18" x14ac:dyDescent="0.55000000000000004"/>
  <cols>
    <col min="2" max="2" width="10.4140625" bestFit="1" customWidth="1"/>
    <col min="3" max="3" width="10.1640625" style="40" bestFit="1" customWidth="1"/>
    <col min="4" max="4" width="9.1640625" style="40" bestFit="1" customWidth="1"/>
    <col min="5" max="5" width="10.1640625" bestFit="1" customWidth="1"/>
  </cols>
  <sheetData>
    <row r="2" spans="1:5" x14ac:dyDescent="0.55000000000000004">
      <c r="A2" t="s">
        <v>35</v>
      </c>
    </row>
    <row r="3" spans="1:5" x14ac:dyDescent="0.55000000000000004">
      <c r="B3" t="s">
        <v>36</v>
      </c>
      <c r="C3" s="40">
        <v>25119000</v>
      </c>
      <c r="D3" s="40">
        <v>240000</v>
      </c>
      <c r="E3" s="41">
        <f>SUM(C3:D3)</f>
        <v>25359000</v>
      </c>
    </row>
    <row r="4" spans="1:5" x14ac:dyDescent="0.55000000000000004">
      <c r="B4" t="s">
        <v>37</v>
      </c>
      <c r="C4" s="40">
        <v>2317847.7000000002</v>
      </c>
      <c r="D4" s="40">
        <v>0</v>
      </c>
      <c r="E4" s="41">
        <f t="shared" ref="E4:E44" si="0">SUM(C4:D4)</f>
        <v>2317847.7000000002</v>
      </c>
    </row>
    <row r="5" spans="1:5" x14ac:dyDescent="0.55000000000000004">
      <c r="B5" t="s">
        <v>38</v>
      </c>
      <c r="C5" s="40">
        <v>1159200</v>
      </c>
      <c r="D5" s="40">
        <v>0</v>
      </c>
      <c r="E5" s="41">
        <f t="shared" si="0"/>
        <v>1159200</v>
      </c>
    </row>
    <row r="6" spans="1:5" x14ac:dyDescent="0.55000000000000004">
      <c r="B6" t="s">
        <v>39</v>
      </c>
      <c r="C6" s="40">
        <v>28596047.699999999</v>
      </c>
      <c r="D6" s="40">
        <v>240000</v>
      </c>
      <c r="E6" s="41">
        <f t="shared" si="0"/>
        <v>28836047.699999999</v>
      </c>
    </row>
    <row r="7" spans="1:5" x14ac:dyDescent="0.55000000000000004">
      <c r="A7" t="s">
        <v>40</v>
      </c>
      <c r="E7" s="41"/>
    </row>
    <row r="8" spans="1:5" x14ac:dyDescent="0.55000000000000004">
      <c r="B8" t="s">
        <v>41</v>
      </c>
      <c r="C8" s="40">
        <v>250000</v>
      </c>
      <c r="D8" s="40">
        <v>0</v>
      </c>
      <c r="E8" s="41">
        <f t="shared" si="0"/>
        <v>250000</v>
      </c>
    </row>
    <row r="9" spans="1:5" x14ac:dyDescent="0.55000000000000004">
      <c r="B9" t="s">
        <v>42</v>
      </c>
      <c r="C9" s="40">
        <v>0</v>
      </c>
      <c r="D9" s="40">
        <v>92400</v>
      </c>
      <c r="E9" s="41">
        <f t="shared" si="0"/>
        <v>92400</v>
      </c>
    </row>
    <row r="10" spans="1:5" x14ac:dyDescent="0.55000000000000004">
      <c r="B10" t="s">
        <v>43</v>
      </c>
      <c r="C10" s="40">
        <v>200000</v>
      </c>
      <c r="D10" s="40">
        <v>120000</v>
      </c>
      <c r="E10" s="41">
        <f t="shared" si="0"/>
        <v>320000</v>
      </c>
    </row>
    <row r="11" spans="1:5" x14ac:dyDescent="0.55000000000000004">
      <c r="B11" t="s">
        <v>44</v>
      </c>
      <c r="C11" s="40">
        <v>0</v>
      </c>
      <c r="D11" s="40">
        <v>30000</v>
      </c>
      <c r="E11" s="41">
        <f t="shared" si="0"/>
        <v>30000</v>
      </c>
    </row>
    <row r="12" spans="1:5" x14ac:dyDescent="0.55000000000000004">
      <c r="B12" t="s">
        <v>45</v>
      </c>
      <c r="C12" s="40">
        <v>30000</v>
      </c>
      <c r="D12" s="40">
        <v>17000</v>
      </c>
      <c r="E12" s="41">
        <f t="shared" si="0"/>
        <v>47000</v>
      </c>
    </row>
    <row r="13" spans="1:5" x14ac:dyDescent="0.55000000000000004">
      <c r="B13" t="s">
        <v>47</v>
      </c>
      <c r="C13" s="40">
        <v>300000</v>
      </c>
      <c r="D13" s="40">
        <v>66000</v>
      </c>
      <c r="E13" s="41">
        <f t="shared" si="0"/>
        <v>366000</v>
      </c>
    </row>
    <row r="14" spans="1:5" x14ac:dyDescent="0.55000000000000004">
      <c r="B14" t="s">
        <v>48</v>
      </c>
      <c r="C14" s="40">
        <v>275000</v>
      </c>
      <c r="D14" s="40">
        <v>169000</v>
      </c>
      <c r="E14" s="41">
        <f t="shared" si="0"/>
        <v>444000</v>
      </c>
    </row>
    <row r="15" spans="1:5" x14ac:dyDescent="0.55000000000000004">
      <c r="B15" t="s">
        <v>49</v>
      </c>
      <c r="C15" s="40">
        <v>1538000</v>
      </c>
      <c r="D15" s="40">
        <v>250000</v>
      </c>
      <c r="E15" s="41">
        <f t="shared" si="0"/>
        <v>1788000</v>
      </c>
    </row>
    <row r="16" spans="1:5" x14ac:dyDescent="0.55000000000000004">
      <c r="B16" t="s">
        <v>114</v>
      </c>
      <c r="D16" s="40">
        <v>240000</v>
      </c>
      <c r="E16" s="41">
        <f t="shared" si="0"/>
        <v>240000</v>
      </c>
    </row>
    <row r="17" spans="1:5" x14ac:dyDescent="0.55000000000000004">
      <c r="B17" t="s">
        <v>50</v>
      </c>
      <c r="C17" s="40">
        <v>230000</v>
      </c>
      <c r="D17" s="40">
        <v>540000</v>
      </c>
      <c r="E17" s="41">
        <f t="shared" si="0"/>
        <v>770000</v>
      </c>
    </row>
    <row r="18" spans="1:5" x14ac:dyDescent="0.55000000000000004">
      <c r="B18" t="s">
        <v>51</v>
      </c>
      <c r="C18" s="40">
        <v>1300000</v>
      </c>
      <c r="D18" s="40">
        <v>30000</v>
      </c>
      <c r="E18" s="41">
        <f t="shared" si="0"/>
        <v>1330000</v>
      </c>
    </row>
    <row r="19" spans="1:5" x14ac:dyDescent="0.55000000000000004">
      <c r="B19" t="s">
        <v>52</v>
      </c>
      <c r="C19" s="40">
        <v>0</v>
      </c>
      <c r="D19" s="40">
        <v>600000</v>
      </c>
      <c r="E19" s="41">
        <f t="shared" si="0"/>
        <v>600000</v>
      </c>
    </row>
    <row r="20" spans="1:5" x14ac:dyDescent="0.55000000000000004">
      <c r="B20" t="s">
        <v>53</v>
      </c>
      <c r="C20" s="40">
        <v>65000</v>
      </c>
      <c r="D20" s="40">
        <v>107500</v>
      </c>
      <c r="E20" s="41">
        <f t="shared" si="0"/>
        <v>172500</v>
      </c>
    </row>
    <row r="21" spans="1:5" x14ac:dyDescent="0.55000000000000004">
      <c r="B21" t="s">
        <v>54</v>
      </c>
      <c r="C21" s="40">
        <v>0</v>
      </c>
      <c r="D21" s="40">
        <v>0</v>
      </c>
      <c r="E21" s="41">
        <f t="shared" si="0"/>
        <v>0</v>
      </c>
    </row>
    <row r="22" spans="1:5" x14ac:dyDescent="0.55000000000000004">
      <c r="B22" t="s">
        <v>55</v>
      </c>
      <c r="C22" s="40">
        <v>0</v>
      </c>
      <c r="D22" s="40">
        <v>2000</v>
      </c>
      <c r="E22" s="41">
        <f t="shared" si="0"/>
        <v>2000</v>
      </c>
    </row>
    <row r="23" spans="1:5" x14ac:dyDescent="0.55000000000000004">
      <c r="B23" t="s">
        <v>56</v>
      </c>
      <c r="C23" s="40">
        <v>400000</v>
      </c>
      <c r="D23" s="40">
        <v>0</v>
      </c>
      <c r="E23" s="41">
        <f t="shared" si="0"/>
        <v>400000</v>
      </c>
    </row>
    <row r="24" spans="1:5" x14ac:dyDescent="0.55000000000000004">
      <c r="B24" t="s">
        <v>57</v>
      </c>
      <c r="C24" s="40">
        <v>52000</v>
      </c>
      <c r="D24" s="40">
        <v>6000</v>
      </c>
      <c r="E24" s="41">
        <f t="shared" si="0"/>
        <v>58000</v>
      </c>
    </row>
    <row r="25" spans="1:5" x14ac:dyDescent="0.55000000000000004">
      <c r="B25" t="s">
        <v>58</v>
      </c>
      <c r="C25" s="40">
        <v>0</v>
      </c>
      <c r="D25" s="40">
        <v>378000</v>
      </c>
      <c r="E25" s="41">
        <f t="shared" si="0"/>
        <v>378000</v>
      </c>
    </row>
    <row r="26" spans="1:5" x14ac:dyDescent="0.55000000000000004">
      <c r="B26" t="s">
        <v>59</v>
      </c>
      <c r="C26" s="40">
        <v>550000</v>
      </c>
      <c r="D26" s="40">
        <v>10000</v>
      </c>
      <c r="E26" s="41">
        <f t="shared" si="0"/>
        <v>560000</v>
      </c>
    </row>
    <row r="27" spans="1:5" x14ac:dyDescent="0.55000000000000004">
      <c r="B27" t="s">
        <v>60</v>
      </c>
      <c r="C27" s="40">
        <v>912780</v>
      </c>
      <c r="D27" s="40">
        <v>0</v>
      </c>
      <c r="E27" s="41">
        <f t="shared" si="0"/>
        <v>912780</v>
      </c>
    </row>
    <row r="28" spans="1:5" x14ac:dyDescent="0.55000000000000004">
      <c r="B28" t="s">
        <v>61</v>
      </c>
      <c r="C28" s="40">
        <v>0</v>
      </c>
      <c r="D28" s="40">
        <v>0</v>
      </c>
      <c r="E28" s="41">
        <f t="shared" si="0"/>
        <v>0</v>
      </c>
    </row>
    <row r="29" spans="1:5" x14ac:dyDescent="0.55000000000000004">
      <c r="C29" s="40">
        <v>6102780</v>
      </c>
      <c r="D29" s="40">
        <v>2657900</v>
      </c>
      <c r="E29" s="41">
        <f t="shared" si="0"/>
        <v>8760680</v>
      </c>
    </row>
    <row r="30" spans="1:5" x14ac:dyDescent="0.55000000000000004">
      <c r="E30" s="41"/>
    </row>
    <row r="31" spans="1:5" x14ac:dyDescent="0.55000000000000004">
      <c r="A31" t="s">
        <v>35</v>
      </c>
      <c r="E31" s="41"/>
    </row>
    <row r="32" spans="1:5" x14ac:dyDescent="0.55000000000000004">
      <c r="B32" t="s">
        <v>36</v>
      </c>
      <c r="C32" s="40">
        <v>360000</v>
      </c>
      <c r="D32" s="40">
        <v>0</v>
      </c>
      <c r="E32" s="41">
        <f t="shared" si="0"/>
        <v>360000</v>
      </c>
    </row>
    <row r="33" spans="1:5" x14ac:dyDescent="0.55000000000000004">
      <c r="B33" t="s">
        <v>37</v>
      </c>
      <c r="C33" s="40">
        <v>0</v>
      </c>
      <c r="D33" s="40">
        <v>0</v>
      </c>
      <c r="E33" s="41">
        <f t="shared" si="0"/>
        <v>0</v>
      </c>
    </row>
    <row r="34" spans="1:5" x14ac:dyDescent="0.55000000000000004">
      <c r="B34" t="s">
        <v>38</v>
      </c>
      <c r="C34" s="40">
        <v>0</v>
      </c>
      <c r="D34" s="40">
        <v>0</v>
      </c>
      <c r="E34" s="41">
        <f t="shared" si="0"/>
        <v>0</v>
      </c>
    </row>
    <row r="35" spans="1:5" x14ac:dyDescent="0.55000000000000004">
      <c r="B35" t="s">
        <v>39</v>
      </c>
      <c r="C35" s="40">
        <v>360000</v>
      </c>
      <c r="D35" s="40">
        <v>0</v>
      </c>
      <c r="E35" s="41">
        <f t="shared" si="0"/>
        <v>360000</v>
      </c>
    </row>
    <row r="36" spans="1:5" x14ac:dyDescent="0.55000000000000004">
      <c r="A36" t="s">
        <v>40</v>
      </c>
      <c r="E36" s="41"/>
    </row>
    <row r="37" spans="1:5" x14ac:dyDescent="0.55000000000000004">
      <c r="B37" t="s">
        <v>44</v>
      </c>
      <c r="C37" s="40">
        <v>0</v>
      </c>
      <c r="D37" s="40">
        <v>0</v>
      </c>
      <c r="E37" s="41">
        <f t="shared" si="0"/>
        <v>0</v>
      </c>
    </row>
    <row r="38" spans="1:5" x14ac:dyDescent="0.55000000000000004">
      <c r="B38" t="s">
        <v>47</v>
      </c>
      <c r="C38" s="40">
        <v>10000</v>
      </c>
      <c r="D38" s="40">
        <v>20000</v>
      </c>
      <c r="E38" s="41">
        <f t="shared" si="0"/>
        <v>30000</v>
      </c>
    </row>
    <row r="39" spans="1:5" x14ac:dyDescent="0.55000000000000004">
      <c r="B39" t="s">
        <v>65</v>
      </c>
      <c r="C39" s="40">
        <v>0</v>
      </c>
      <c r="D39" s="40">
        <v>25110</v>
      </c>
      <c r="E39" s="41">
        <f t="shared" si="0"/>
        <v>25110</v>
      </c>
    </row>
    <row r="40" spans="1:5" x14ac:dyDescent="0.55000000000000004">
      <c r="B40" t="s">
        <v>66</v>
      </c>
      <c r="C40" s="40">
        <v>5000</v>
      </c>
      <c r="D40" s="40">
        <v>10000</v>
      </c>
      <c r="E40" s="41">
        <f t="shared" si="0"/>
        <v>15000</v>
      </c>
    </row>
    <row r="41" spans="1:5" x14ac:dyDescent="0.55000000000000004">
      <c r="B41" t="s">
        <v>116</v>
      </c>
      <c r="D41" s="40">
        <v>12000</v>
      </c>
      <c r="E41" s="41">
        <f t="shared" si="0"/>
        <v>12000</v>
      </c>
    </row>
    <row r="42" spans="1:5" x14ac:dyDescent="0.55000000000000004">
      <c r="B42" t="s">
        <v>57</v>
      </c>
      <c r="C42" s="40">
        <v>6000</v>
      </c>
      <c r="D42" s="40">
        <v>190856</v>
      </c>
      <c r="E42" s="41">
        <f t="shared" si="0"/>
        <v>196856</v>
      </c>
    </row>
    <row r="43" spans="1:5" x14ac:dyDescent="0.55000000000000004">
      <c r="B43" t="s">
        <v>68</v>
      </c>
      <c r="C43" s="40">
        <v>136175</v>
      </c>
      <c r="D43" s="40">
        <v>0</v>
      </c>
      <c r="E43" s="41">
        <f t="shared" si="0"/>
        <v>136175</v>
      </c>
    </row>
    <row r="44" spans="1:5" x14ac:dyDescent="0.55000000000000004">
      <c r="B44" t="s">
        <v>62</v>
      </c>
      <c r="C44" s="40">
        <v>157175</v>
      </c>
      <c r="D44" s="40">
        <v>257966</v>
      </c>
      <c r="E44" s="41">
        <f t="shared" si="0"/>
        <v>415141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活動予算書</vt:lpstr>
      <vt:lpstr>活動予算書（居場所づくり事業）</vt:lpstr>
      <vt:lpstr>活動予算書 (児童クラブ事業)</vt:lpstr>
      <vt:lpstr>積算根拠</vt:lpstr>
      <vt:lpstr>事業費計</vt:lpstr>
      <vt:lpstr>活動予算書!Print_Area</vt:lpstr>
      <vt:lpstr>'活動予算書 (児童クラブ事業)'!Print_Area</vt:lpstr>
      <vt:lpstr>'活動予算書（居場所づくり事業）'!Print_Area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柳生のび</dc:creator>
  <cp:lastModifiedBy>柳生のび</cp:lastModifiedBy>
  <cp:lastPrinted>2023-05-13T06:39:10Z</cp:lastPrinted>
  <dcterms:created xsi:type="dcterms:W3CDTF">2023-05-08T13:46:40Z</dcterms:created>
  <dcterms:modified xsi:type="dcterms:W3CDTF">2023-05-13T06:52:05Z</dcterms:modified>
</cp:coreProperties>
</file>