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mc:AlternateContent xmlns:mc="http://schemas.openxmlformats.org/markup-compatibility/2006">
    <mc:Choice Requires="x15">
      <x15ac:absPath xmlns:x15ac="http://schemas.microsoft.com/office/spreadsheetml/2010/11/ac" url="C:\Users\asuka\OneDrive\ドキュメント\ピルコン\助成金\日本財団2018\"/>
    </mc:Choice>
  </mc:AlternateContent>
  <xr:revisionPtr revIDLastSave="36" documentId="8_{13578BFD-B878-46C1-A988-BC8A51EFD4ED}" xr6:coauthVersionLast="37" xr6:coauthVersionMax="37" xr10:uidLastSave="{A07F2081-D57C-436B-86AD-1D5CE6AA88D3}"/>
  <workbookProtection workbookPassword="A9FE" lockStructure="1"/>
  <bookViews>
    <workbookView xWindow="0" yWindow="0" windowWidth="19200" windowHeight="6500" activeTab="1" xr2:uid="{00000000-000D-0000-FFFF-FFFF00000000}"/>
  </bookViews>
  <sheets>
    <sheet name="収支予算等入力例" sheetId="28" r:id="rId1"/>
    <sheet name="収支予算等入力フォーム" sheetId="30" r:id="rId2"/>
    <sheet name="申請準備ワークシート記入例" sheetId="32" r:id="rId3"/>
    <sheet name="申請準備ワークシート入力フォーム" sheetId="31" r:id="rId4"/>
  </sheets>
  <definedNames>
    <definedName name="_xlnm.Print_Area" localSheetId="1">収支予算等入力フォーム!$A$1:$N$121</definedName>
    <definedName name="_xlnm.Print_Area" localSheetId="0">収支予算等入力例!$A$1:$N$117</definedName>
    <definedName name="あなたのまちづくり">収支予算等入力フォーム!$U$2:$U$3</definedName>
    <definedName name="みんなのいのち">収支予算等入力フォーム!$V$2:$V$3</definedName>
    <definedName name="海と身近にふれあう">収支予算等入力フォーム!$S$2</definedName>
    <definedName name="海と船の研究">収支予算等入力フォーム!$P$2</definedName>
    <definedName name="海の安全・環境をまもる">収支予算等入力フォーム!$R$2</definedName>
    <definedName name="海をささえる人づくり">収支予算等入力フォーム!$Q$2</definedName>
    <definedName name="海洋教育の推進">収支予算等入力フォーム!$T$2</definedName>
    <definedName name="子ども・若者の未来">収支予算等入力フォーム!$W$2:$W$4</definedName>
    <definedName name="豊かな文化">収支予算等入力フォーム!$X$2:$X$3</definedName>
  </definedNames>
  <calcPr calcId="162913"/>
  <fileRecoveryPr autoRecover="0"/>
</workbook>
</file>

<file path=xl/calcChain.xml><?xml version="1.0" encoding="utf-8"?>
<calcChain xmlns="http://schemas.openxmlformats.org/spreadsheetml/2006/main">
  <c r="L79" i="30" l="1"/>
  <c r="M79" i="30"/>
  <c r="I79" i="30"/>
  <c r="F79" i="30"/>
  <c r="I60" i="30"/>
  <c r="F60" i="30"/>
  <c r="M92" i="30"/>
  <c r="L92" i="30"/>
  <c r="I92" i="30"/>
  <c r="F92" i="30"/>
  <c r="F35" i="28" l="1"/>
  <c r="F34" i="28"/>
  <c r="G17" i="32"/>
  <c r="G16" i="32"/>
  <c r="G15" i="32"/>
  <c r="G17" i="31"/>
  <c r="G16" i="31"/>
  <c r="G15" i="31"/>
  <c r="M101" i="30"/>
  <c r="M100" i="30"/>
  <c r="M99" i="30"/>
  <c r="M98" i="30"/>
  <c r="M97" i="30"/>
  <c r="M96" i="30"/>
  <c r="M95" i="30"/>
  <c r="M94" i="30"/>
  <c r="M93" i="30"/>
  <c r="M91" i="30"/>
  <c r="M90" i="30"/>
  <c r="M89" i="30"/>
  <c r="M88" i="30"/>
  <c r="M87" i="30"/>
  <c r="M86" i="30"/>
  <c r="M85" i="30"/>
  <c r="M84" i="30"/>
  <c r="M83" i="30"/>
  <c r="M82" i="30"/>
  <c r="M81" i="30"/>
  <c r="M80" i="30"/>
  <c r="M78" i="30"/>
  <c r="M77" i="30"/>
  <c r="M76" i="30"/>
  <c r="M75" i="30"/>
  <c r="M74" i="30"/>
  <c r="M73" i="30"/>
  <c r="M72" i="30"/>
  <c r="M71" i="30"/>
  <c r="M70" i="30"/>
  <c r="M69" i="30"/>
  <c r="M68" i="30"/>
  <c r="M67" i="30"/>
  <c r="M66" i="30"/>
  <c r="M65" i="30"/>
  <c r="M64" i="30"/>
  <c r="M63" i="30"/>
  <c r="M62" i="30"/>
  <c r="M61" i="30"/>
  <c r="M60" i="30"/>
  <c r="M59" i="30"/>
  <c r="M58" i="30"/>
  <c r="M57" i="30"/>
  <c r="M56" i="30"/>
  <c r="M55" i="30"/>
  <c r="M54" i="30"/>
  <c r="M53" i="30"/>
  <c r="M52" i="30"/>
  <c r="F32" i="30" s="1"/>
  <c r="M51" i="30"/>
  <c r="M50" i="30"/>
  <c r="M49" i="30"/>
  <c r="M48" i="30"/>
  <c r="M47" i="30"/>
  <c r="M46" i="30"/>
  <c r="M45" i="30"/>
  <c r="M44" i="30"/>
  <c r="M43" i="30"/>
  <c r="M42" i="30"/>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B88" i="28" s="1"/>
  <c r="M89" i="28"/>
  <c r="M90" i="28"/>
  <c r="M91" i="28"/>
  <c r="M92" i="28"/>
  <c r="M93" i="28"/>
  <c r="M94" i="28"/>
  <c r="M95" i="28"/>
  <c r="M96" i="28"/>
  <c r="M97" i="28"/>
  <c r="M42" i="28"/>
  <c r="B37" i="28"/>
  <c r="L64" i="28"/>
  <c r="I64" i="28"/>
  <c r="F64" i="28"/>
  <c r="L59" i="28"/>
  <c r="I59" i="28"/>
  <c r="F59" i="28"/>
  <c r="L101" i="30"/>
  <c r="I101" i="30"/>
  <c r="F101" i="30"/>
  <c r="L100" i="30"/>
  <c r="I100" i="30"/>
  <c r="F100" i="30"/>
  <c r="L99" i="30"/>
  <c r="I99" i="30"/>
  <c r="F99" i="30"/>
  <c r="L98" i="30"/>
  <c r="I98" i="30"/>
  <c r="F98" i="30"/>
  <c r="L97" i="30"/>
  <c r="I97" i="30"/>
  <c r="F97" i="30"/>
  <c r="L96" i="30"/>
  <c r="I96" i="30"/>
  <c r="F96" i="30"/>
  <c r="L95" i="30"/>
  <c r="I95" i="30"/>
  <c r="F95" i="30"/>
  <c r="L94" i="30"/>
  <c r="I94" i="30"/>
  <c r="F94" i="30"/>
  <c r="L93" i="30"/>
  <c r="I93" i="30"/>
  <c r="F93" i="30"/>
  <c r="L91" i="30"/>
  <c r="I91" i="30"/>
  <c r="F91" i="30"/>
  <c r="L90" i="30"/>
  <c r="I90" i="30"/>
  <c r="F90" i="30"/>
  <c r="L89" i="30"/>
  <c r="I89" i="30"/>
  <c r="F89" i="30"/>
  <c r="L88" i="30"/>
  <c r="I88" i="30"/>
  <c r="F88" i="30"/>
  <c r="L87" i="30"/>
  <c r="I87" i="30"/>
  <c r="F87" i="30"/>
  <c r="L86" i="30"/>
  <c r="I86" i="30"/>
  <c r="F86" i="30"/>
  <c r="L85" i="30"/>
  <c r="I85" i="30"/>
  <c r="F85" i="30"/>
  <c r="L84" i="30"/>
  <c r="I84" i="30"/>
  <c r="F84" i="30"/>
  <c r="L83" i="30"/>
  <c r="I83" i="30"/>
  <c r="F83" i="30"/>
  <c r="L82" i="30"/>
  <c r="I82" i="30"/>
  <c r="F82" i="30"/>
  <c r="L81" i="30"/>
  <c r="I81" i="30"/>
  <c r="F81" i="30"/>
  <c r="L80" i="30"/>
  <c r="I80" i="30"/>
  <c r="F80" i="30"/>
  <c r="L78" i="30"/>
  <c r="I78" i="30"/>
  <c r="F78" i="30"/>
  <c r="L77" i="30"/>
  <c r="I77" i="30"/>
  <c r="F77" i="30"/>
  <c r="L76" i="30"/>
  <c r="I76" i="30"/>
  <c r="F76" i="30"/>
  <c r="L75" i="30"/>
  <c r="I75" i="30"/>
  <c r="F75" i="30"/>
  <c r="L74" i="30"/>
  <c r="I74" i="30"/>
  <c r="F74" i="30"/>
  <c r="L73" i="30"/>
  <c r="I73" i="30"/>
  <c r="F73" i="30"/>
  <c r="L72" i="30"/>
  <c r="I72" i="30"/>
  <c r="F72" i="30"/>
  <c r="L71" i="30"/>
  <c r="I71" i="30"/>
  <c r="F71" i="30"/>
  <c r="L70" i="30"/>
  <c r="I70" i="30"/>
  <c r="F70" i="30"/>
  <c r="L69" i="30"/>
  <c r="I69" i="30"/>
  <c r="F69" i="30"/>
  <c r="L68" i="30"/>
  <c r="I68" i="30"/>
  <c r="F68" i="30"/>
  <c r="L67" i="30"/>
  <c r="I67" i="30"/>
  <c r="F67" i="30"/>
  <c r="L66" i="30"/>
  <c r="I66" i="30"/>
  <c r="F66" i="30"/>
  <c r="L65" i="30"/>
  <c r="I65" i="30"/>
  <c r="F65" i="30"/>
  <c r="L64" i="30"/>
  <c r="I64" i="30"/>
  <c r="F64" i="30"/>
  <c r="L63" i="30"/>
  <c r="I63" i="30"/>
  <c r="F63" i="30"/>
  <c r="L62" i="30"/>
  <c r="I62" i="30"/>
  <c r="F62" i="30"/>
  <c r="L61" i="30"/>
  <c r="I61" i="30"/>
  <c r="F61" i="30"/>
  <c r="L60" i="30"/>
  <c r="L59" i="30"/>
  <c r="I59" i="30"/>
  <c r="F59" i="30"/>
  <c r="L58" i="30"/>
  <c r="I58" i="30"/>
  <c r="F58" i="30"/>
  <c r="L57" i="30"/>
  <c r="I57" i="30"/>
  <c r="F57" i="30"/>
  <c r="L56" i="30"/>
  <c r="I56" i="30"/>
  <c r="F56" i="30"/>
  <c r="L55" i="30"/>
  <c r="I55" i="30"/>
  <c r="F55" i="30"/>
  <c r="L54" i="30"/>
  <c r="I54" i="30"/>
  <c r="F54" i="30"/>
  <c r="L53" i="30"/>
  <c r="I53" i="30"/>
  <c r="F53" i="30"/>
  <c r="L52" i="30"/>
  <c r="I52" i="30"/>
  <c r="F52" i="30"/>
  <c r="L51" i="30"/>
  <c r="I51" i="30"/>
  <c r="F51" i="30"/>
  <c r="L50" i="30"/>
  <c r="I50" i="30"/>
  <c r="F50" i="30"/>
  <c r="L49" i="30"/>
  <c r="I49" i="30"/>
  <c r="F49" i="30"/>
  <c r="L48" i="30"/>
  <c r="I48" i="30"/>
  <c r="F48" i="30"/>
  <c r="L47" i="30"/>
  <c r="I47" i="30"/>
  <c r="F47" i="30"/>
  <c r="L46" i="30"/>
  <c r="I46" i="30"/>
  <c r="F46" i="30"/>
  <c r="L45" i="30"/>
  <c r="I45" i="30"/>
  <c r="F45" i="30"/>
  <c r="L44" i="30"/>
  <c r="I44" i="30"/>
  <c r="F44" i="30"/>
  <c r="L43" i="30"/>
  <c r="I43" i="30"/>
  <c r="F43" i="30"/>
  <c r="L42" i="30"/>
  <c r="I42" i="30"/>
  <c r="F42" i="30"/>
  <c r="L87" i="28"/>
  <c r="I87" i="28"/>
  <c r="F87" i="28"/>
  <c r="L86" i="28"/>
  <c r="I86" i="28"/>
  <c r="F86" i="28"/>
  <c r="L85" i="28"/>
  <c r="I85" i="28"/>
  <c r="F85" i="28"/>
  <c r="L84" i="28"/>
  <c r="I84" i="28"/>
  <c r="F84" i="28"/>
  <c r="L83" i="28"/>
  <c r="I83" i="28"/>
  <c r="F83" i="28"/>
  <c r="F60" i="28"/>
  <c r="I60" i="28"/>
  <c r="L60" i="28"/>
  <c r="F69" i="28"/>
  <c r="I69" i="28"/>
  <c r="L69" i="28"/>
  <c r="I63" i="28"/>
  <c r="L63" i="28"/>
  <c r="F63" i="28"/>
  <c r="F58" i="28"/>
  <c r="I58" i="28"/>
  <c r="L58" i="28"/>
  <c r="L54" i="28"/>
  <c r="F54" i="28"/>
  <c r="I54" i="28"/>
  <c r="L53" i="28"/>
  <c r="I53" i="28"/>
  <c r="F53" i="28"/>
  <c r="L97" i="28"/>
  <c r="L96" i="28"/>
  <c r="L95" i="28"/>
  <c r="L94" i="28"/>
  <c r="L93" i="28"/>
  <c r="L92" i="28"/>
  <c r="L91" i="28"/>
  <c r="L90" i="28"/>
  <c r="L89" i="28"/>
  <c r="L88" i="28"/>
  <c r="L82" i="28"/>
  <c r="L81" i="28"/>
  <c r="L78" i="28"/>
  <c r="L77" i="28"/>
  <c r="L76" i="28"/>
  <c r="L75" i="28"/>
  <c r="L74" i="28"/>
  <c r="L73" i="28"/>
  <c r="L72" i="28"/>
  <c r="L71" i="28"/>
  <c r="L70" i="28"/>
  <c r="L68" i="28"/>
  <c r="L67" i="28"/>
  <c r="L66" i="28"/>
  <c r="L65" i="28"/>
  <c r="L62" i="28"/>
  <c r="L61" i="28"/>
  <c r="L57" i="28"/>
  <c r="L56" i="28"/>
  <c r="L55" i="28"/>
  <c r="L52" i="28"/>
  <c r="L51" i="28"/>
  <c r="L50" i="28"/>
  <c r="L49" i="28"/>
  <c r="L48" i="28"/>
  <c r="L47" i="28"/>
  <c r="I97" i="28"/>
  <c r="I96" i="28"/>
  <c r="I95" i="28"/>
  <c r="I94" i="28"/>
  <c r="I93" i="28"/>
  <c r="I92" i="28"/>
  <c r="I91" i="28"/>
  <c r="I90" i="28"/>
  <c r="I89" i="28"/>
  <c r="I88" i="28"/>
  <c r="I82" i="28"/>
  <c r="I81" i="28"/>
  <c r="I78" i="28"/>
  <c r="I77" i="28"/>
  <c r="I76" i="28"/>
  <c r="I75" i="28"/>
  <c r="I74" i="28"/>
  <c r="I73" i="28"/>
  <c r="I72" i="28"/>
  <c r="I71" i="28"/>
  <c r="I70" i="28"/>
  <c r="I68" i="28"/>
  <c r="I67" i="28"/>
  <c r="I66" i="28"/>
  <c r="I65" i="28"/>
  <c r="I62" i="28"/>
  <c r="I61" i="28"/>
  <c r="I57" i="28"/>
  <c r="I56" i="28"/>
  <c r="I55" i="28"/>
  <c r="I52" i="28"/>
  <c r="F97" i="28"/>
  <c r="F96" i="28"/>
  <c r="F95" i="28"/>
  <c r="F94" i="28"/>
  <c r="F93" i="28"/>
  <c r="F92" i="28"/>
  <c r="F91" i="28"/>
  <c r="F90" i="28"/>
  <c r="F89" i="28"/>
  <c r="F88" i="28"/>
  <c r="F82" i="28"/>
  <c r="F81" i="28"/>
  <c r="F78" i="28"/>
  <c r="F77" i="28"/>
  <c r="F76" i="28"/>
  <c r="F75" i="28"/>
  <c r="F74" i="28"/>
  <c r="F73" i="28"/>
  <c r="F72" i="28"/>
  <c r="F71" i="28"/>
  <c r="F70" i="28"/>
  <c r="F68" i="28"/>
  <c r="F67" i="28"/>
  <c r="F66" i="28"/>
  <c r="F65" i="28"/>
  <c r="F62" i="28"/>
  <c r="F61" i="28"/>
  <c r="F57" i="28"/>
  <c r="F56" i="28"/>
  <c r="F55" i="28"/>
  <c r="F52" i="28"/>
  <c r="I51" i="28"/>
  <c r="I50" i="28"/>
  <c r="I49" i="28"/>
  <c r="I48" i="28"/>
  <c r="I47" i="28"/>
  <c r="F51" i="28"/>
  <c r="F50" i="28"/>
  <c r="F49" i="28"/>
  <c r="F48" i="28"/>
  <c r="F47" i="28"/>
  <c r="L46" i="28"/>
  <c r="L45" i="28"/>
  <c r="L44" i="28"/>
  <c r="L43" i="28"/>
  <c r="L42" i="28"/>
  <c r="I46" i="28"/>
  <c r="I45" i="28"/>
  <c r="I44" i="28"/>
  <c r="I43" i="28"/>
  <c r="I42" i="28"/>
  <c r="F42" i="28"/>
  <c r="F46" i="28"/>
  <c r="F45" i="28"/>
  <c r="F44" i="28"/>
  <c r="F43" i="28"/>
  <c r="F33" i="30" l="1"/>
  <c r="B42" i="30"/>
  <c r="B92" i="30"/>
  <c r="F35" i="30"/>
  <c r="F34" i="30"/>
  <c r="F36" i="30"/>
  <c r="F31" i="30"/>
  <c r="B72" i="30"/>
  <c r="B73" i="28"/>
  <c r="F31" i="28"/>
  <c r="F36" i="28"/>
  <c r="B57" i="28"/>
  <c r="B47" i="30"/>
  <c r="B62" i="30"/>
  <c r="B93" i="28"/>
  <c r="B83" i="28"/>
  <c r="B68" i="28"/>
  <c r="F33" i="28"/>
  <c r="F32" i="28"/>
  <c r="B78" i="28"/>
  <c r="B63" i="28"/>
  <c r="B52" i="28"/>
  <c r="B47" i="28"/>
  <c r="B87" i="30"/>
  <c r="B97" i="30"/>
  <c r="B52" i="30"/>
  <c r="B57" i="30"/>
  <c r="B77" i="30"/>
  <c r="B67" i="30"/>
  <c r="B82" i="30"/>
  <c r="B42" i="28"/>
  <c r="M102" i="30" l="1"/>
  <c r="M104" i="30" s="1"/>
  <c r="D26" i="30" s="1"/>
  <c r="M98" i="28"/>
  <c r="M100" i="28" s="1"/>
  <c r="D26" i="28" s="1"/>
  <c r="M99" i="28" l="1"/>
  <c r="F37" i="28" s="1"/>
  <c r="F38" i="28" s="1"/>
  <c r="I35" i="28" s="1"/>
  <c r="M103" i="30"/>
  <c r="F37" i="30" s="1"/>
  <c r="F38" i="30" s="1"/>
  <c r="I33" i="30" s="1"/>
  <c r="D24" i="30"/>
  <c r="D25" i="30" s="1"/>
  <c r="D24" i="28"/>
  <c r="D25" i="28" s="1"/>
  <c r="I36" i="28"/>
  <c r="I32" i="30" l="1"/>
  <c r="I31" i="30"/>
  <c r="I33" i="28"/>
  <c r="I34" i="30"/>
  <c r="I32" i="28"/>
  <c r="I31" i="28"/>
  <c r="I35" i="30"/>
  <c r="I36" i="30"/>
  <c r="I34" i="28"/>
  <c r="I38" i="30" l="1"/>
  <c r="I38" i="28"/>
</calcChain>
</file>

<file path=xl/sharedStrings.xml><?xml version="1.0" encoding="utf-8"?>
<sst xmlns="http://schemas.openxmlformats.org/spreadsheetml/2006/main" count="466" uniqueCount="259">
  <si>
    <t>算出根拠</t>
    <rPh sb="0" eb="2">
      <t>サンシュツ</t>
    </rPh>
    <rPh sb="2" eb="4">
      <t>コンキョ</t>
    </rPh>
    <phoneticPr fontId="3"/>
  </si>
  <si>
    <t>備考</t>
    <rPh sb="0" eb="2">
      <t>ビコウ</t>
    </rPh>
    <phoneticPr fontId="3"/>
  </si>
  <si>
    <t>回</t>
    <rPh sb="0" eb="1">
      <t>カイ</t>
    </rPh>
    <phoneticPr fontId="2"/>
  </si>
  <si>
    <t>委託費</t>
    <rPh sb="0" eb="2">
      <t>イタク</t>
    </rPh>
    <rPh sb="2" eb="3">
      <t>ヒ</t>
    </rPh>
    <phoneticPr fontId="2"/>
  </si>
  <si>
    <t>回</t>
    <rPh sb="0" eb="1">
      <t>カイ</t>
    </rPh>
    <phoneticPr fontId="2"/>
  </si>
  <si>
    <t>単位</t>
    <rPh sb="0" eb="2">
      <t>タンイ</t>
    </rPh>
    <phoneticPr fontId="2"/>
  </si>
  <si>
    <t>項目名</t>
    <rPh sb="0" eb="2">
      <t>コウモク</t>
    </rPh>
    <rPh sb="2" eb="3">
      <t>メイ</t>
    </rPh>
    <phoneticPr fontId="2"/>
  </si>
  <si>
    <t>積</t>
    <rPh sb="0" eb="1">
      <t>セキ</t>
    </rPh>
    <phoneticPr fontId="2"/>
  </si>
  <si>
    <t>値</t>
    <rPh sb="0" eb="1">
      <t>チ</t>
    </rPh>
    <phoneticPr fontId="2"/>
  </si>
  <si>
    <t>人</t>
    <rPh sb="0" eb="1">
      <t>ヒト</t>
    </rPh>
    <phoneticPr fontId="2"/>
  </si>
  <si>
    <t>費目</t>
    <rPh sb="0" eb="2">
      <t>ヒモク</t>
    </rPh>
    <phoneticPr fontId="2"/>
  </si>
  <si>
    <t>印刷製本費</t>
    <rPh sb="0" eb="2">
      <t>インサツ</t>
    </rPh>
    <rPh sb="2" eb="4">
      <t>セイホン</t>
    </rPh>
    <rPh sb="4" eb="5">
      <t>ヒ</t>
    </rPh>
    <phoneticPr fontId="2"/>
  </si>
  <si>
    <t>枚</t>
    <rPh sb="0" eb="1">
      <t>マイ</t>
    </rPh>
    <phoneticPr fontId="2"/>
  </si>
  <si>
    <t>雑費</t>
    <rPh sb="0" eb="2">
      <t>ザッピ</t>
    </rPh>
    <phoneticPr fontId="2"/>
  </si>
  <si>
    <t>単価(円）</t>
    <rPh sb="0" eb="2">
      <t>タンカ</t>
    </rPh>
    <rPh sb="3" eb="4">
      <t>エン</t>
    </rPh>
    <phoneticPr fontId="2"/>
  </si>
  <si>
    <t>収入</t>
    <rPh sb="0" eb="2">
      <t>シュウニュウ</t>
    </rPh>
    <phoneticPr fontId="3"/>
  </si>
  <si>
    <t>A.助成金申請額</t>
    <rPh sb="2" eb="4">
      <t>ジョセイ</t>
    </rPh>
    <rPh sb="4" eb="5">
      <t>キン</t>
    </rPh>
    <rPh sb="5" eb="7">
      <t>シンセイ</t>
    </rPh>
    <rPh sb="7" eb="8">
      <t>ガク</t>
    </rPh>
    <phoneticPr fontId="3"/>
  </si>
  <si>
    <t>B.自己負担金額</t>
    <rPh sb="2" eb="4">
      <t>ジコ</t>
    </rPh>
    <rPh sb="4" eb="6">
      <t>フタン</t>
    </rPh>
    <rPh sb="6" eb="7">
      <t>キン</t>
    </rPh>
    <rPh sb="7" eb="8">
      <t>ガク</t>
    </rPh>
    <phoneticPr fontId="3"/>
  </si>
  <si>
    <t>合計（事業費総額）</t>
    <rPh sb="0" eb="2">
      <t>ゴウケイ</t>
    </rPh>
    <rPh sb="3" eb="6">
      <t>ジギョウヒ</t>
    </rPh>
    <rPh sb="6" eb="8">
      <t>ソウガク</t>
    </rPh>
    <phoneticPr fontId="2"/>
  </si>
  <si>
    <t>金額(円）</t>
    <rPh sb="0" eb="2">
      <t>キンガク</t>
    </rPh>
    <rPh sb="3" eb="4">
      <t>エン</t>
    </rPh>
    <phoneticPr fontId="3"/>
  </si>
  <si>
    <t>←自動計算</t>
    <rPh sb="1" eb="3">
      <t>ジドウ</t>
    </rPh>
    <rPh sb="3" eb="5">
      <t>ケイサン</t>
    </rPh>
    <phoneticPr fontId="2"/>
  </si>
  <si>
    <t>申請事業費総額（1万円未満は切り捨て）</t>
    <rPh sb="0" eb="2">
      <t>シンセイ</t>
    </rPh>
    <rPh sb="2" eb="5">
      <t>ジギョウヒ</t>
    </rPh>
    <rPh sb="5" eb="7">
      <t>ソウガク</t>
    </rPh>
    <rPh sb="9" eb="11">
      <t>マンエン</t>
    </rPh>
    <rPh sb="11" eb="13">
      <t>ミマン</t>
    </rPh>
    <rPh sb="14" eb="15">
      <t>キ</t>
    </rPh>
    <rPh sb="16" eb="17">
      <t>ス</t>
    </rPh>
    <phoneticPr fontId="2"/>
  </si>
  <si>
    <t>C.申請事業費総額（A+B)</t>
    <rPh sb="2" eb="4">
      <t>シンセイ</t>
    </rPh>
    <rPh sb="4" eb="6">
      <t>ジギョウ</t>
    </rPh>
    <rPh sb="6" eb="7">
      <t>ヒ</t>
    </rPh>
    <rPh sb="7" eb="9">
      <t>ソウガク</t>
    </rPh>
    <phoneticPr fontId="3"/>
  </si>
  <si>
    <t>旅費交通費</t>
    <rPh sb="0" eb="2">
      <t>リョヒ</t>
    </rPh>
    <rPh sb="2" eb="5">
      <t>コウツウヒ</t>
    </rPh>
    <phoneticPr fontId="2"/>
  </si>
  <si>
    <t>諸謝金費</t>
    <rPh sb="0" eb="1">
      <t>ショ</t>
    </rPh>
    <rPh sb="1" eb="3">
      <t>シャキン</t>
    </rPh>
    <rPh sb="3" eb="4">
      <t>ヒ</t>
    </rPh>
    <phoneticPr fontId="2"/>
  </si>
  <si>
    <t>申請時調整減額</t>
    <rPh sb="0" eb="2">
      <t>シンセイ</t>
    </rPh>
    <rPh sb="2" eb="3">
      <t>トキ</t>
    </rPh>
    <rPh sb="3" eb="5">
      <t>チョウセイ</t>
    </rPh>
    <rPh sb="5" eb="7">
      <t>ゲンガク</t>
    </rPh>
    <phoneticPr fontId="2"/>
  </si>
  <si>
    <t>臨時アルバイト</t>
    <rPh sb="0" eb="2">
      <t>リンジ</t>
    </rPh>
    <phoneticPr fontId="2"/>
  </si>
  <si>
    <t>時間</t>
    <rPh sb="0" eb="2">
      <t>ジカン</t>
    </rPh>
    <phoneticPr fontId="2"/>
  </si>
  <si>
    <t>消耗什器備品費</t>
  </si>
  <si>
    <t>通信運搬費</t>
  </si>
  <si>
    <t>会議費</t>
    <rPh sb="0" eb="3">
      <t>カイギヒ</t>
    </rPh>
    <phoneticPr fontId="2"/>
  </si>
  <si>
    <t>日</t>
    <rPh sb="0" eb="1">
      <t>ニチ</t>
    </rPh>
    <phoneticPr fontId="2"/>
  </si>
  <si>
    <t>回</t>
    <rPh sb="0" eb="1">
      <t>カイ</t>
    </rPh>
    <phoneticPr fontId="2"/>
  </si>
  <si>
    <t>人</t>
    <rPh sb="0" eb="1">
      <t>ニン</t>
    </rPh>
    <phoneticPr fontId="2"/>
  </si>
  <si>
    <t>臨時雇用費</t>
    <rPh sb="0" eb="2">
      <t>リンジ</t>
    </rPh>
    <rPh sb="2" eb="5">
      <t>コヨウヒ</t>
    </rPh>
    <phoneticPr fontId="2"/>
  </si>
  <si>
    <t>間接経費</t>
    <rPh sb="0" eb="2">
      <t>カンセツ</t>
    </rPh>
    <rPh sb="2" eb="4">
      <t>ケイヒ</t>
    </rPh>
    <phoneticPr fontId="2"/>
  </si>
  <si>
    <t>←自動計算</t>
    <phoneticPr fontId="2"/>
  </si>
  <si>
    <t>内容</t>
    <rPh sb="0" eb="2">
      <t>ナイヨウ</t>
    </rPh>
    <phoneticPr fontId="2"/>
  </si>
  <si>
    <t>備考</t>
    <rPh sb="0" eb="2">
      <t>ビコウ</t>
    </rPh>
    <phoneticPr fontId="2"/>
  </si>
  <si>
    <t>団体名</t>
    <rPh sb="0" eb="2">
      <t>ダンタイ</t>
    </rPh>
    <rPh sb="2" eb="3">
      <t>メイ</t>
    </rPh>
    <phoneticPr fontId="2"/>
  </si>
  <si>
    <t>事業名</t>
    <rPh sb="0" eb="2">
      <t>ジギョウ</t>
    </rPh>
    <rPh sb="2" eb="3">
      <t>メイ</t>
    </rPh>
    <phoneticPr fontId="2"/>
  </si>
  <si>
    <t>役職名称</t>
    <rPh sb="0" eb="2">
      <t>ヤクショク</t>
    </rPh>
    <rPh sb="2" eb="4">
      <t>メイショウ</t>
    </rPh>
    <phoneticPr fontId="2"/>
  </si>
  <si>
    <t>役員名</t>
    <rPh sb="0" eb="2">
      <t>ヤクイン</t>
    </rPh>
    <rPh sb="2" eb="3">
      <t>メイ</t>
    </rPh>
    <phoneticPr fontId="2"/>
  </si>
  <si>
    <t>職業・ＴＥＬ</t>
    <rPh sb="0" eb="2">
      <t>ショクギョウ</t>
    </rPh>
    <phoneticPr fontId="2"/>
  </si>
  <si>
    <t>理事長</t>
    <rPh sb="0" eb="3">
      <t>リジチョウ</t>
    </rPh>
    <phoneticPr fontId="2"/>
  </si>
  <si>
    <t>監事</t>
    <rPh sb="0" eb="2">
      <t>カンジ</t>
    </rPh>
    <phoneticPr fontId="2"/>
  </si>
  <si>
    <t>理事</t>
    <rPh sb="0" eb="2">
      <t>リジ</t>
    </rPh>
    <phoneticPr fontId="2"/>
  </si>
  <si>
    <t>日本　花子</t>
    <rPh sb="0" eb="2">
      <t>ニホン</t>
    </rPh>
    <rPh sb="3" eb="5">
      <t>ハナコ</t>
    </rPh>
    <phoneticPr fontId="2"/>
  </si>
  <si>
    <t>公益　次郎</t>
    <rPh sb="0" eb="2">
      <t>コウエキ</t>
    </rPh>
    <rPh sb="3" eb="5">
      <t>ジロウ</t>
    </rPh>
    <phoneticPr fontId="2"/>
  </si>
  <si>
    <t>海洋　太郎</t>
    <rPh sb="0" eb="2">
      <t>カイヨウ</t>
    </rPh>
    <rPh sb="3" eb="5">
      <t>タロウ</t>
    </rPh>
    <phoneticPr fontId="2"/>
  </si>
  <si>
    <t>常勤</t>
    <rPh sb="0" eb="2">
      <t>ジョウキン</t>
    </rPh>
    <phoneticPr fontId="2"/>
  </si>
  <si>
    <t>非常勤</t>
    <rPh sb="0" eb="3">
      <t>ヒジョウキン</t>
    </rPh>
    <phoneticPr fontId="2"/>
  </si>
  <si>
    <t>会社員　 （×× - ×××× - ××××）</t>
    <phoneticPr fontId="2"/>
  </si>
  <si>
    <t>資料郵送費</t>
    <rPh sb="0" eb="2">
      <t>シリョウ</t>
    </rPh>
    <rPh sb="2" eb="4">
      <t>ユウソウ</t>
    </rPh>
    <rPh sb="4" eb="5">
      <t>ヒ</t>
    </rPh>
    <phoneticPr fontId="2"/>
  </si>
  <si>
    <t>支出</t>
    <rPh sb="0" eb="2">
      <t>シシュツ</t>
    </rPh>
    <phoneticPr fontId="2"/>
  </si>
  <si>
    <t>２．収支予算</t>
    <rPh sb="2" eb="4">
      <t>シュウシ</t>
    </rPh>
    <rPh sb="4" eb="6">
      <t>ヨサン</t>
    </rPh>
    <phoneticPr fontId="2"/>
  </si>
  <si>
    <t>３．事業スケジュール</t>
    <rPh sb="2" eb="4">
      <t>ジギョウ</t>
    </rPh>
    <phoneticPr fontId="2"/>
  </si>
  <si>
    <t>費目合計
(自動計算）</t>
    <rPh sb="0" eb="2">
      <t>ヒモク</t>
    </rPh>
    <rPh sb="2" eb="4">
      <t>ゴウケイ</t>
    </rPh>
    <phoneticPr fontId="2"/>
  </si>
  <si>
    <t>人</t>
    <rPh sb="0" eb="1">
      <t>ニン</t>
    </rPh>
    <phoneticPr fontId="2"/>
  </si>
  <si>
    <t>回</t>
    <rPh sb="0" eb="1">
      <t>カイ</t>
    </rPh>
    <phoneticPr fontId="2"/>
  </si>
  <si>
    <t>事務局交通費</t>
    <rPh sb="0" eb="3">
      <t>ジムキョク</t>
    </rPh>
    <rPh sb="3" eb="6">
      <t>コウツウヒ</t>
    </rPh>
    <phoneticPr fontId="2"/>
  </si>
  <si>
    <t>資料印刷費</t>
    <rPh sb="0" eb="2">
      <t>シリョウ</t>
    </rPh>
    <rPh sb="2" eb="4">
      <t>インサツ</t>
    </rPh>
    <rPh sb="4" eb="5">
      <t>ヒ</t>
    </rPh>
    <phoneticPr fontId="2"/>
  </si>
  <si>
    <t>日</t>
    <rPh sb="0" eb="1">
      <t>ヒ</t>
    </rPh>
    <phoneticPr fontId="2"/>
  </si>
  <si>
    <t>委員会会場費</t>
    <rPh sb="0" eb="3">
      <t>イインカイ</t>
    </rPh>
    <rPh sb="3" eb="5">
      <t>カイジョウ</t>
    </rPh>
    <rPh sb="5" eb="6">
      <t>ヒ</t>
    </rPh>
    <phoneticPr fontId="2"/>
  </si>
  <si>
    <t>式</t>
    <rPh sb="0" eb="1">
      <t>シキ</t>
    </rPh>
    <phoneticPr fontId="2"/>
  </si>
  <si>
    <t>部</t>
    <rPh sb="0" eb="1">
      <t>ブ</t>
    </rPh>
    <phoneticPr fontId="2"/>
  </si>
  <si>
    <t>振込み手数料等</t>
    <rPh sb="0" eb="2">
      <t>フリコ</t>
    </rPh>
    <rPh sb="3" eb="7">
      <t>テスウリョウトウ</t>
    </rPh>
    <phoneticPr fontId="2"/>
  </si>
  <si>
    <t>名札ケース等</t>
    <rPh sb="0" eb="2">
      <t>ナフダ</t>
    </rPh>
    <rPh sb="5" eb="6">
      <t>トウ</t>
    </rPh>
    <phoneticPr fontId="2"/>
  </si>
  <si>
    <t>式</t>
    <rPh sb="0" eb="1">
      <t>シキ</t>
    </rPh>
    <phoneticPr fontId="2"/>
  </si>
  <si>
    <t>D. 補助率</t>
    <rPh sb="3" eb="5">
      <t>ホジョ</t>
    </rPh>
    <rPh sb="5" eb="6">
      <t>リツ</t>
    </rPh>
    <phoneticPr fontId="2"/>
  </si>
  <si>
    <t>広告宣伝費</t>
    <rPh sb="0" eb="2">
      <t>コウコク</t>
    </rPh>
    <rPh sb="2" eb="5">
      <t>センデンヒ</t>
    </rPh>
    <phoneticPr fontId="2"/>
  </si>
  <si>
    <t>按分</t>
    <rPh sb="0" eb="2">
      <t>アンブン</t>
    </rPh>
    <phoneticPr fontId="2"/>
  </si>
  <si>
    <t>小計
(自動計算）</t>
    <rPh sb="0" eb="2">
      <t>コバカリ</t>
    </rPh>
    <rPh sb="4" eb="6">
      <t>ジドウ</t>
    </rPh>
    <rPh sb="6" eb="8">
      <t>ケイサン</t>
    </rPh>
    <phoneticPr fontId="2"/>
  </si>
  <si>
    <t>学校教員（△△ - △△△△ - △△△△）</t>
    <phoneticPr fontId="2"/>
  </si>
  <si>
    <t>子ども・若者の未来</t>
  </si>
  <si>
    <t>海と船の研究</t>
  </si>
  <si>
    <t>海をささえる人づくり</t>
  </si>
  <si>
    <t>海の安全・環境をまもる</t>
  </si>
  <si>
    <t>海と身近にふれあう</t>
  </si>
  <si>
    <t>海洋教育の推進</t>
  </si>
  <si>
    <t>あなたのまちづくり</t>
  </si>
  <si>
    <t>豊かな文化</t>
  </si>
  <si>
    <t>みんなのいのち</t>
    <phoneticPr fontId="2"/>
  </si>
  <si>
    <t>場所(都道府県）</t>
    <rPh sb="0" eb="2">
      <t>バショ</t>
    </rPh>
    <rPh sb="3" eb="7">
      <t>トドウフケン</t>
    </rPh>
    <phoneticPr fontId="2"/>
  </si>
  <si>
    <t>年月日
(予定）</t>
    <rPh sb="0" eb="3">
      <t>ネンガッピ</t>
    </rPh>
    <rPh sb="5" eb="7">
      <t>ヨテイ</t>
    </rPh>
    <phoneticPr fontId="2"/>
  </si>
  <si>
    <t>常勤/非常勤</t>
    <rPh sb="0" eb="2">
      <t>ジョウキン</t>
    </rPh>
    <rPh sb="3" eb="6">
      <t>ヒジョウキン</t>
    </rPh>
    <phoneticPr fontId="2"/>
  </si>
  <si>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2"/>
  </si>
  <si>
    <t>事業内容</t>
    <rPh sb="0" eb="2">
      <t>ジギョウ</t>
    </rPh>
    <rPh sb="2" eb="4">
      <t>ナイヨウ</t>
    </rPh>
    <phoneticPr fontId="2"/>
  </si>
  <si>
    <t>事業番号</t>
    <rPh sb="0" eb="2">
      <t>ジギョウ</t>
    </rPh>
    <rPh sb="2" eb="4">
      <t>バンゴウ</t>
    </rPh>
    <phoneticPr fontId="2"/>
  </si>
  <si>
    <t>多職種による事例検討会</t>
    <rPh sb="0" eb="3">
      <t>タショクシュ</t>
    </rPh>
    <rPh sb="6" eb="8">
      <t>ジレイ</t>
    </rPh>
    <rPh sb="8" eb="11">
      <t>ケントウカイ</t>
    </rPh>
    <phoneticPr fontId="2"/>
  </si>
  <si>
    <t>地域交流イベントの実施</t>
    <phoneticPr fontId="2"/>
  </si>
  <si>
    <t>家族向け小冊子の作成配布</t>
    <phoneticPr fontId="2"/>
  </si>
  <si>
    <t>医療的ケアに対応した地域連携ハブ拠点づくり</t>
    <rPh sb="0" eb="3">
      <t>イリョウテキ</t>
    </rPh>
    <rPh sb="6" eb="8">
      <t>タイオウ</t>
    </rPh>
    <rPh sb="10" eb="12">
      <t>チイキ</t>
    </rPh>
    <rPh sb="12" eb="14">
      <t>レンケイ</t>
    </rPh>
    <rPh sb="16" eb="18">
      <t>キョテン</t>
    </rPh>
    <phoneticPr fontId="2"/>
  </si>
  <si>
    <t>医師 （○○ - ○○○○ - ○○○○）</t>
    <rPh sb="0" eb="2">
      <t>イシ</t>
    </rPh>
    <phoneticPr fontId="2"/>
  </si>
  <si>
    <t>プロジェクト2の担当者の業務量のうち、本事業は半分</t>
    <rPh sb="8" eb="11">
      <t>タントウシャ</t>
    </rPh>
    <rPh sb="12" eb="15">
      <t>ギョウムリョウ</t>
    </rPh>
    <rPh sb="19" eb="20">
      <t>ホン</t>
    </rPh>
    <rPh sb="20" eb="22">
      <t>ジギョウ</t>
    </rPh>
    <rPh sb="23" eb="25">
      <t>ハンブン</t>
    </rPh>
    <phoneticPr fontId="2"/>
  </si>
  <si>
    <t>担当者給与費（1人）</t>
    <rPh sb="0" eb="3">
      <t>タントウシャ</t>
    </rPh>
    <rPh sb="3" eb="5">
      <t>キュウヨ</t>
    </rPh>
    <rPh sb="5" eb="6">
      <t>ヒ</t>
    </rPh>
    <rPh sb="8" eb="9">
      <t>ニン</t>
    </rPh>
    <phoneticPr fontId="2"/>
  </si>
  <si>
    <t>ヵ月</t>
    <rPh sb="1" eb="2">
      <t>ゲツ</t>
    </rPh>
    <phoneticPr fontId="2"/>
  </si>
  <si>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2"/>
  </si>
  <si>
    <t>事務局給与費（1人）</t>
    <rPh sb="0" eb="3">
      <t>ジムキョク</t>
    </rPh>
    <rPh sb="3" eb="5">
      <t>キュウヨ</t>
    </rPh>
    <rPh sb="5" eb="6">
      <t>ヒ</t>
    </rPh>
    <rPh sb="8" eb="9">
      <t>ニン</t>
    </rPh>
    <phoneticPr fontId="2"/>
  </si>
  <si>
    <t>小冊子デザイン委託費</t>
    <rPh sb="0" eb="3">
      <t>ショウサッシ</t>
    </rPh>
    <rPh sb="7" eb="9">
      <t>イタク</t>
    </rPh>
    <rPh sb="9" eb="10">
      <t>ヒ</t>
    </rPh>
    <phoneticPr fontId="2"/>
  </si>
  <si>
    <t>ポスター印刷費</t>
    <rPh sb="4" eb="6">
      <t>インサツ</t>
    </rPh>
    <rPh sb="6" eb="7">
      <t>ヒ</t>
    </rPh>
    <phoneticPr fontId="2"/>
  </si>
  <si>
    <t>チラシ印刷費</t>
    <rPh sb="3" eb="5">
      <t>インサツ</t>
    </rPh>
    <rPh sb="5" eb="6">
      <t>ヒ</t>
    </rPh>
    <phoneticPr fontId="2"/>
  </si>
  <si>
    <t>小冊子印刷費</t>
    <rPh sb="0" eb="3">
      <t>ショウサッシ</t>
    </rPh>
    <rPh sb="3" eb="5">
      <t>インサツ</t>
    </rPh>
    <rPh sb="5" eb="6">
      <t>ヒ</t>
    </rPh>
    <phoneticPr fontId="2"/>
  </si>
  <si>
    <t>発表団体交通費</t>
    <rPh sb="0" eb="2">
      <t>ハッピョウ</t>
    </rPh>
    <rPh sb="2" eb="4">
      <t>ダンタイ</t>
    </rPh>
    <rPh sb="4" eb="7">
      <t>コウツウヒ</t>
    </rPh>
    <phoneticPr fontId="2"/>
  </si>
  <si>
    <t>ボランティア交通費補助</t>
    <rPh sb="6" eb="9">
      <t>コウツウヒ</t>
    </rPh>
    <rPh sb="9" eb="11">
      <t>ホジョ</t>
    </rPh>
    <phoneticPr fontId="2"/>
  </si>
  <si>
    <t>発表団体謝金</t>
    <rPh sb="0" eb="2">
      <t>ハッピョウ</t>
    </rPh>
    <rPh sb="2" eb="4">
      <t>ダンタイ</t>
    </rPh>
    <rPh sb="4" eb="6">
      <t>シャキン</t>
    </rPh>
    <phoneticPr fontId="2"/>
  </si>
  <si>
    <t>事例検討委員会謝金</t>
    <rPh sb="0" eb="2">
      <t>ジレイ</t>
    </rPh>
    <rPh sb="2" eb="4">
      <t>ケントウ</t>
    </rPh>
    <rPh sb="4" eb="7">
      <t>イインカイ</t>
    </rPh>
    <rPh sb="7" eb="9">
      <t>シャキン</t>
    </rPh>
    <phoneticPr fontId="2"/>
  </si>
  <si>
    <t>ポスター、チラシデザイン委託費</t>
    <rPh sb="12" eb="14">
      <t>イタク</t>
    </rPh>
    <rPh sb="14" eb="15">
      <t>ヒ</t>
    </rPh>
    <phoneticPr fontId="2"/>
  </si>
  <si>
    <t>小冊子監修者謝金</t>
    <rPh sb="0" eb="3">
      <t>ショウサッシ</t>
    </rPh>
    <rPh sb="3" eb="6">
      <t>カンシュウシャ</t>
    </rPh>
    <rPh sb="6" eb="8">
      <t>シャキン</t>
    </rPh>
    <phoneticPr fontId="2"/>
  </si>
  <si>
    <t>人</t>
    <rPh sb="0" eb="1">
      <t>ニン</t>
    </rPh>
    <phoneticPr fontId="2"/>
  </si>
  <si>
    <t>回</t>
    <rPh sb="0" eb="1">
      <t>カイ</t>
    </rPh>
    <phoneticPr fontId="2"/>
  </si>
  <si>
    <t>イベント会場費</t>
    <rPh sb="4" eb="6">
      <t>カイジョウ</t>
    </rPh>
    <rPh sb="6" eb="7">
      <t>ヒ</t>
    </rPh>
    <phoneticPr fontId="2"/>
  </si>
  <si>
    <t>事務用品</t>
    <rPh sb="0" eb="2">
      <t>ジム</t>
    </rPh>
    <rPh sb="2" eb="4">
      <t>ヨウヒン</t>
    </rPh>
    <phoneticPr fontId="2"/>
  </si>
  <si>
    <t>ウェブサイト更新料</t>
    <rPh sb="6" eb="9">
      <t>コウシンリョウ</t>
    </rPh>
    <phoneticPr fontId="2"/>
  </si>
  <si>
    <t>金額（円）</t>
    <rPh sb="0" eb="2">
      <t>キンガク</t>
    </rPh>
    <rPh sb="3" eb="4">
      <t>エン</t>
    </rPh>
    <phoneticPr fontId="2"/>
  </si>
  <si>
    <t>事業費全体の内の割合（自動計算）</t>
    <rPh sb="0" eb="3">
      <t>ジギョウヒ</t>
    </rPh>
    <rPh sb="3" eb="5">
      <t>ゼンタイ</t>
    </rPh>
    <rPh sb="6" eb="7">
      <t>ウチ</t>
    </rPh>
    <rPh sb="8" eb="10">
      <t>ワリアイ</t>
    </rPh>
    <rPh sb="11" eb="13">
      <t>ジドウ</t>
    </rPh>
    <rPh sb="13" eb="15">
      <t>ケイサン</t>
    </rPh>
    <phoneticPr fontId="2"/>
  </si>
  <si>
    <t>申請事業費総額</t>
    <rPh sb="0" eb="2">
      <t>シンセイ</t>
    </rPh>
    <rPh sb="2" eb="5">
      <t>ジギョウヒ</t>
    </rPh>
    <rPh sb="5" eb="7">
      <t>ソウガク</t>
    </rPh>
    <phoneticPr fontId="2"/>
  </si>
  <si>
    <t>1～3</t>
    <phoneticPr fontId="2"/>
  </si>
  <si>
    <t>全事業共通</t>
    <rPh sb="0" eb="3">
      <t>ゼンジギョウ</t>
    </rPh>
    <rPh sb="3" eb="5">
      <t>キョウツウ</t>
    </rPh>
    <phoneticPr fontId="2"/>
  </si>
  <si>
    <t>東京都港区</t>
    <rPh sb="0" eb="3">
      <t>トウキョウト</t>
    </rPh>
    <rPh sb="3" eb="5">
      <t>ミナトク</t>
    </rPh>
    <phoneticPr fontId="2"/>
  </si>
  <si>
    <t>多職種による事例検討会</t>
    <rPh sb="0" eb="1">
      <t>タ</t>
    </rPh>
    <rPh sb="1" eb="3">
      <t>ショクシュ</t>
    </rPh>
    <rPh sb="6" eb="8">
      <t>ジレイ</t>
    </rPh>
    <rPh sb="8" eb="11">
      <t>ケントウカイ</t>
    </rPh>
    <phoneticPr fontId="6"/>
  </si>
  <si>
    <t>地域交流イベント</t>
    <rPh sb="0" eb="2">
      <t>チイキ</t>
    </rPh>
    <rPh sb="2" eb="4">
      <t>コウリュウ</t>
    </rPh>
    <phoneticPr fontId="6"/>
  </si>
  <si>
    <t>家族向け小冊子の公開</t>
    <rPh sb="0" eb="2">
      <t>カゾク</t>
    </rPh>
    <rPh sb="2" eb="3">
      <t>ム</t>
    </rPh>
    <rPh sb="4" eb="7">
      <t>ショウサッシ</t>
    </rPh>
    <rPh sb="8" eb="10">
      <t>コウカイ</t>
    </rPh>
    <phoneticPr fontId="2"/>
  </si>
  <si>
    <t>申請時調整減額</t>
    <phoneticPr fontId="8"/>
  </si>
  <si>
    <t>申請事業費総額</t>
    <rPh sb="0" eb="2">
      <t>シンセイ</t>
    </rPh>
    <rPh sb="2" eb="5">
      <t>ジギョウヒ</t>
    </rPh>
    <rPh sb="5" eb="7">
      <t>ソウガク</t>
    </rPh>
    <phoneticPr fontId="8"/>
  </si>
  <si>
    <t>金額（円）</t>
    <rPh sb="0" eb="2">
      <t>キンガク</t>
    </rPh>
    <rPh sb="3" eb="4">
      <t>エン</t>
    </rPh>
    <phoneticPr fontId="8"/>
  </si>
  <si>
    <t>事業費全体の内の割合（自動計算）</t>
    <phoneticPr fontId="8"/>
  </si>
  <si>
    <t>全事業共通</t>
    <rPh sb="0" eb="3">
      <t>ゼンジギョウ</t>
    </rPh>
    <rPh sb="3" eb="5">
      <t>キョウツウ</t>
    </rPh>
    <phoneticPr fontId="8"/>
  </si>
  <si>
    <t>←変更可能</t>
    <rPh sb="1" eb="3">
      <t>ヘンコウ</t>
    </rPh>
    <rPh sb="3" eb="5">
      <t>カノウ</t>
    </rPh>
    <phoneticPr fontId="2"/>
  </si>
  <si>
    <t>←自動計算、変更可能（1万円未満は切り捨て）</t>
    <rPh sb="1" eb="3">
      <t>ジドウ</t>
    </rPh>
    <rPh sb="3" eb="5">
      <t>ケイサン</t>
    </rPh>
    <rPh sb="6" eb="8">
      <t>ヘンコウ</t>
    </rPh>
    <rPh sb="8" eb="10">
      <t>カノウ</t>
    </rPh>
    <rPh sb="12" eb="14">
      <t>マンエン</t>
    </rPh>
    <rPh sb="14" eb="16">
      <t>ミマン</t>
    </rPh>
    <rPh sb="17" eb="18">
      <t>キ</t>
    </rPh>
    <rPh sb="19" eb="20">
      <t>ス</t>
    </rPh>
    <phoneticPr fontId="2"/>
  </si>
  <si>
    <r>
      <t>事業名</t>
    </r>
    <r>
      <rPr>
        <b/>
        <sz val="10.5"/>
        <color indexed="10"/>
        <rFont val="メイリオ"/>
        <family val="3"/>
        <charset val="128"/>
      </rPr>
      <t>（インターネット申請の入力項目番号76）</t>
    </r>
    <r>
      <rPr>
        <b/>
        <sz val="10.5"/>
        <color indexed="8"/>
        <rFont val="Meiryo UI"/>
        <family val="3"/>
        <charset val="128"/>
      </rPr>
      <t>(事業内容を端的に表してください)</t>
    </r>
  </si>
  <si>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9"/>
  </si>
  <si>
    <r>
      <rPr>
        <b/>
        <sz val="11"/>
        <color indexed="21"/>
        <rFont val="メイリオ"/>
        <family val="3"/>
        <charset val="128"/>
      </rPr>
      <t>⑤</t>
    </r>
    <r>
      <rPr>
        <b/>
        <sz val="11"/>
        <color indexed="10"/>
        <rFont val="メイリオ"/>
        <family val="3"/>
        <charset val="128"/>
      </rPr>
      <t xml:space="preserve">事業目的（インターネット申請の入力項目番号79）
</t>
    </r>
    <r>
      <rPr>
        <b/>
        <sz val="11"/>
        <color indexed="8"/>
        <rFont val="メイリオ"/>
        <family val="3"/>
        <charset val="128"/>
      </rPr>
      <t>（中長期的、最終的にどうなってほしいか？）</t>
    </r>
    <r>
      <rPr>
        <sz val="11"/>
        <color indexed="8"/>
        <rFont val="メイリオ"/>
        <family val="3"/>
        <charset val="128"/>
      </rPr>
      <t xml:space="preserve">
</t>
    </r>
    <phoneticPr fontId="19"/>
  </si>
  <si>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9"/>
  </si>
  <si>
    <r>
      <rPr>
        <b/>
        <sz val="10.5"/>
        <color indexed="21"/>
        <rFont val="メイリオ"/>
        <family val="3"/>
        <charset val="128"/>
      </rPr>
      <t>③</t>
    </r>
    <r>
      <rPr>
        <b/>
        <sz val="10.5"/>
        <color indexed="10"/>
        <rFont val="メイリオ"/>
        <family val="3"/>
        <charset val="128"/>
      </rPr>
      <t xml:space="preserve">事業内容（インターネット申請の入力項目番号81）
</t>
    </r>
    <r>
      <rPr>
        <b/>
        <sz val="10.5"/>
        <color indexed="8"/>
        <rFont val="メイリオ"/>
        <family val="3"/>
        <charset val="128"/>
      </rPr>
      <t>（助成事業の活動）</t>
    </r>
    <phoneticPr fontId="19"/>
  </si>
  <si>
    <r>
      <rPr>
        <b/>
        <sz val="10.5"/>
        <color indexed="21"/>
        <rFont val="メイリオ"/>
        <family val="3"/>
        <charset val="128"/>
      </rPr>
      <t>④</t>
    </r>
    <r>
      <rPr>
        <b/>
        <sz val="10.5"/>
        <color indexed="10"/>
        <rFont val="メイリオ"/>
        <family val="3"/>
        <charset val="128"/>
      </rPr>
      <t>事業目標</t>
    </r>
    <r>
      <rPr>
        <b/>
        <sz val="10.5"/>
        <rFont val="メイリオ"/>
        <family val="3"/>
        <charset val="128"/>
      </rPr>
      <t xml:space="preserve">（単年度の事業の成果を、何の指標で図り、どこまで達成したいか？）
</t>
    </r>
    <rPh sb="1" eb="3">
      <t>ジギョウ</t>
    </rPh>
    <rPh sb="3" eb="5">
      <t>モクヒョウ</t>
    </rPh>
    <rPh sb="6" eb="9">
      <t>タンネンド</t>
    </rPh>
    <rPh sb="10" eb="12">
      <t>ジギョウ</t>
    </rPh>
    <rPh sb="13" eb="15">
      <t>セイカ</t>
    </rPh>
    <rPh sb="17" eb="18">
      <t>ナン</t>
    </rPh>
    <rPh sb="19" eb="21">
      <t>シヒョウ</t>
    </rPh>
    <rPh sb="22" eb="23">
      <t>ハカ</t>
    </rPh>
    <rPh sb="29" eb="31">
      <t>タッセイ</t>
    </rPh>
    <phoneticPr fontId="19"/>
  </si>
  <si>
    <t>文字数制限（スペース含む）</t>
    <rPh sb="0" eb="2">
      <t>モジ</t>
    </rPh>
    <rPh sb="2" eb="3">
      <t>スウ</t>
    </rPh>
    <rPh sb="3" eb="5">
      <t>セイゲン</t>
    </rPh>
    <rPh sb="10" eb="11">
      <t>フク</t>
    </rPh>
    <phoneticPr fontId="19"/>
  </si>
  <si>
    <t>③事業内容：700文字</t>
    <rPh sb="1" eb="3">
      <t>ジギョウ</t>
    </rPh>
    <rPh sb="3" eb="5">
      <t>ナイヨウ</t>
    </rPh>
    <rPh sb="9" eb="11">
      <t>モジ</t>
    </rPh>
    <phoneticPr fontId="19"/>
  </si>
  <si>
    <t>←自動的にカウントされます</t>
    <rPh sb="1" eb="4">
      <t>ジドウテキ</t>
    </rPh>
    <phoneticPr fontId="19"/>
  </si>
  <si>
    <t>④事業目標：700文字</t>
    <rPh sb="1" eb="3">
      <t>ジギョウ</t>
    </rPh>
    <rPh sb="3" eb="5">
      <t>モクヒョウ</t>
    </rPh>
    <rPh sb="9" eb="11">
      <t>モジ</t>
    </rPh>
    <phoneticPr fontId="19"/>
  </si>
  <si>
    <t>⑤事業目的：350文字</t>
    <rPh sb="1" eb="3">
      <t>ジギョウ</t>
    </rPh>
    <rPh sb="3" eb="5">
      <t>モクテキ</t>
    </rPh>
    <rPh sb="9" eb="11">
      <t>モジ</t>
    </rPh>
    <phoneticPr fontId="19"/>
  </si>
  <si>
    <t xml:space="preserve">1．多職種による事例検討会
・参加者同士による連携事例数の増加　検討会開始前と比較し30％増（参加者ヒアリングにて調査）
２.　地域交流イベントの実施
・参加者のうち新規参加家族数　10家族以上
・一般参加者　参加者全体の30％以上
・参加者の満足度　80％以上（参加者アンケートにて調査）
３. 家族向け小冊子の作成配布
・配布協力先：20ヵ所
・冊子による相談件数、イベント来場件数 50件以上
</t>
    <phoneticPr fontId="13"/>
  </si>
  <si>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際や、成長に伴いライフステージが変化する際、病気と闘う時等を含め、地域の連携先とともに切れ目ない相談体制や生活支援サービスを提供することにより、難病児やその家族が孤立せず安心して暮らせる地域づくりを目的とする。
</t>
    <phoneticPr fontId="13"/>
  </si>
  <si>
    <t>医療的ケアに対応した地域連携ハブ拠点づくり</t>
    <phoneticPr fontId="13"/>
  </si>
  <si>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3"/>
  </si>
  <si>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13"/>
  </si>
  <si>
    <t>1～5</t>
    <phoneticPr fontId="8"/>
  </si>
  <si>
    <t>←自動的にカウントされます</t>
    <phoneticPr fontId="19"/>
  </si>
  <si>
    <r>
      <t>支援の柱</t>
    </r>
    <r>
      <rPr>
        <sz val="10"/>
        <rFont val="ＭＳ Ｐゴシック"/>
        <family val="3"/>
        <charset val="128"/>
      </rPr>
      <t>（プルダウンメニューより該当するものを選択してください）</t>
    </r>
    <phoneticPr fontId="2"/>
  </si>
  <si>
    <t>職業・ＴＥＬ</t>
    <phoneticPr fontId="2"/>
  </si>
  <si>
    <t>←自動計算、変更可能（1万円未満は切り捨て）</t>
    <phoneticPr fontId="2"/>
  </si>
  <si>
    <t>単価(円）</t>
    <phoneticPr fontId="2"/>
  </si>
  <si>
    <t>３．事業スケジュール</t>
    <phoneticPr fontId="2"/>
  </si>
  <si>
    <t>備考</t>
    <phoneticPr fontId="2"/>
  </si>
  <si>
    <t>備考</t>
    <phoneticPr fontId="3"/>
  </si>
  <si>
    <t>赤坂会</t>
    <phoneticPr fontId="2"/>
  </si>
  <si>
    <t>１．役員名簿</t>
    <phoneticPr fontId="2"/>
  </si>
  <si>
    <t>申請準備ワークシート（記入例）</t>
    <phoneticPr fontId="13"/>
  </si>
  <si>
    <t>申請準備ワークシート</t>
    <phoneticPr fontId="13"/>
  </si>
  <si>
    <t>2019年4月～2020年2月、計8回開催</t>
    <rPh sb="4" eb="5">
      <t>ネン</t>
    </rPh>
    <rPh sb="6" eb="7">
      <t>ガツ</t>
    </rPh>
    <rPh sb="12" eb="13">
      <t>ネン</t>
    </rPh>
    <rPh sb="14" eb="15">
      <t>ガツ</t>
    </rPh>
    <rPh sb="16" eb="17">
      <t>ケイ</t>
    </rPh>
    <rPh sb="18" eb="19">
      <t>カイ</t>
    </rPh>
    <rPh sb="19" eb="21">
      <t>カイサイ</t>
    </rPh>
    <phoneticPr fontId="2"/>
  </si>
  <si>
    <t xml:space="preserve">1．多職種による事例検討会
(1)時期：2019年4月～2020年2月 (計8回)
(2)場所：東京都港区
(3)参加者：160名（医療従事者、相談支援専門員、教育関係）
(4)内容：事例報告、意見交換
２.　地域交流イベントの実施
(1)時期：2019年7月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13"/>
  </si>
  <si>
    <t>その他　海や船に関する事業</t>
    <rPh sb="2" eb="3">
      <t>タ</t>
    </rPh>
    <rPh sb="4" eb="5">
      <t>ウミ</t>
    </rPh>
    <rPh sb="6" eb="7">
      <t>フネ</t>
    </rPh>
    <rPh sb="8" eb="9">
      <t>カン</t>
    </rPh>
    <rPh sb="11" eb="13">
      <t>ジギョウ</t>
    </rPh>
    <phoneticPr fontId="8"/>
  </si>
  <si>
    <t>その他　社会福祉に関する事業</t>
    <rPh sb="2" eb="3">
      <t>タ</t>
    </rPh>
    <rPh sb="4" eb="6">
      <t>シャカイ</t>
    </rPh>
    <rPh sb="6" eb="8">
      <t>フクシ</t>
    </rPh>
    <rPh sb="9" eb="10">
      <t>カン</t>
    </rPh>
    <rPh sb="12" eb="14">
      <t>ジギョウ</t>
    </rPh>
    <phoneticPr fontId="8"/>
  </si>
  <si>
    <t>その他　教育・文化などに関する事業</t>
    <rPh sb="2" eb="3">
      <t>タ</t>
    </rPh>
    <rPh sb="4" eb="6">
      <t>キョウイク</t>
    </rPh>
    <rPh sb="7" eb="9">
      <t>ブンカ</t>
    </rPh>
    <rPh sb="12" eb="13">
      <t>カン</t>
    </rPh>
    <rPh sb="15" eb="17">
      <t>ジギョウ</t>
    </rPh>
    <phoneticPr fontId="8"/>
  </si>
  <si>
    <t>性の健康教育プログラムの開発・普及事業</t>
    <rPh sb="0" eb="1">
      <t>セイ</t>
    </rPh>
    <rPh sb="2" eb="4">
      <t>ケンコウ</t>
    </rPh>
    <rPh sb="4" eb="6">
      <t>キョウイク</t>
    </rPh>
    <rPh sb="12" eb="14">
      <t>カイハツ</t>
    </rPh>
    <rPh sb="15" eb="17">
      <t>フキュウ</t>
    </rPh>
    <rPh sb="17" eb="19">
      <t>ジギョウ</t>
    </rPh>
    <phoneticPr fontId="13"/>
  </si>
  <si>
    <t>NPO法人ピルコン</t>
    <rPh sb="3" eb="5">
      <t>ホウジン</t>
    </rPh>
    <phoneticPr fontId="8"/>
  </si>
  <si>
    <t>性の健康教育プログラムの開発・普及事業</t>
    <phoneticPr fontId="8"/>
  </si>
  <si>
    <t>理事長</t>
    <rPh sb="0" eb="3">
      <t>リジチョウ</t>
    </rPh>
    <phoneticPr fontId="8"/>
  </si>
  <si>
    <t>理事</t>
    <rPh sb="0" eb="2">
      <t>リジ</t>
    </rPh>
    <phoneticPr fontId="8"/>
  </si>
  <si>
    <t>監事</t>
    <rPh sb="0" eb="2">
      <t>カンジ</t>
    </rPh>
    <phoneticPr fontId="8"/>
  </si>
  <si>
    <t>高橋明日香</t>
    <rPh sb="0" eb="2">
      <t>タカハシ</t>
    </rPh>
    <rPh sb="2" eb="5">
      <t>アスカ</t>
    </rPh>
    <phoneticPr fontId="8"/>
  </si>
  <si>
    <t>神田陽子</t>
    <rPh sb="0" eb="2">
      <t>カンダ</t>
    </rPh>
    <rPh sb="2" eb="4">
      <t>ヨウコ</t>
    </rPh>
    <phoneticPr fontId="8"/>
  </si>
  <si>
    <t>勝部元気</t>
    <rPh sb="0" eb="2">
      <t>カツベ</t>
    </rPh>
    <rPh sb="2" eb="4">
      <t>ゲンキ</t>
    </rPh>
    <phoneticPr fontId="8"/>
  </si>
  <si>
    <t>射場本健彦</t>
    <rPh sb="0" eb="3">
      <t>イバモト</t>
    </rPh>
    <rPh sb="3" eb="5">
      <t>タケヒコ</t>
    </rPh>
    <phoneticPr fontId="8"/>
  </si>
  <si>
    <t>常勤</t>
    <rPh sb="0" eb="2">
      <t>ジョウキン</t>
    </rPh>
    <phoneticPr fontId="8"/>
  </si>
  <si>
    <t>非常勤</t>
    <rPh sb="0" eb="3">
      <t>ヒジョウキン</t>
    </rPh>
    <phoneticPr fontId="8"/>
  </si>
  <si>
    <t>性の健康教育プログラムの開発・教材の作成</t>
    <phoneticPr fontId="8"/>
  </si>
  <si>
    <t>性の健康教育プログラムの実施</t>
    <phoneticPr fontId="8"/>
  </si>
  <si>
    <t>性教育についての政策提言イベントの実施</t>
    <phoneticPr fontId="8"/>
  </si>
  <si>
    <t>性教育についての情報発信</t>
    <phoneticPr fontId="8"/>
  </si>
  <si>
    <t>臨時雇用費</t>
    <rPh sb="0" eb="2">
      <t>リンジ</t>
    </rPh>
    <rPh sb="2" eb="4">
      <t>コヨウ</t>
    </rPh>
    <rPh sb="4" eb="5">
      <t>ヒ</t>
    </rPh>
    <phoneticPr fontId="8"/>
  </si>
  <si>
    <t>事業管理費</t>
    <rPh sb="0" eb="2">
      <t>ジギョウ</t>
    </rPh>
    <rPh sb="2" eb="4">
      <t>カンリ</t>
    </rPh>
    <rPh sb="4" eb="5">
      <t>ヒ</t>
    </rPh>
    <phoneticPr fontId="2"/>
  </si>
  <si>
    <t>諸謝金</t>
    <rPh sb="0" eb="1">
      <t>ショ</t>
    </rPh>
    <rPh sb="1" eb="3">
      <t>シャキン</t>
    </rPh>
    <phoneticPr fontId="2"/>
  </si>
  <si>
    <t>消耗品費</t>
    <rPh sb="2" eb="3">
      <t>ヒン</t>
    </rPh>
    <phoneticPr fontId="8"/>
  </si>
  <si>
    <t>通信運搬費</t>
    <rPh sb="0" eb="2">
      <t>ツウシン</t>
    </rPh>
    <rPh sb="2" eb="4">
      <t>ウンパン</t>
    </rPh>
    <rPh sb="4" eb="5">
      <t>ヒ</t>
    </rPh>
    <phoneticPr fontId="8"/>
  </si>
  <si>
    <t>広告宣伝費</t>
    <rPh sb="0" eb="2">
      <t>コウコク</t>
    </rPh>
    <rPh sb="2" eb="5">
      <t>センデンヒ</t>
    </rPh>
    <phoneticPr fontId="8"/>
  </si>
  <si>
    <t>1～5</t>
    <phoneticPr fontId="8"/>
  </si>
  <si>
    <t>ヵ月</t>
    <rPh sb="1" eb="2">
      <t>ゲツ</t>
    </rPh>
    <phoneticPr fontId="8"/>
  </si>
  <si>
    <t>按分</t>
    <rPh sb="0" eb="2">
      <t>アンブン</t>
    </rPh>
    <phoneticPr fontId="8"/>
  </si>
  <si>
    <t>1</t>
    <phoneticPr fontId="8"/>
  </si>
  <si>
    <t>臨時アルバイト</t>
    <rPh sb="0" eb="2">
      <t>リンジ</t>
    </rPh>
    <phoneticPr fontId="8"/>
  </si>
  <si>
    <t>人</t>
    <rPh sb="0" eb="1">
      <t>ニン</t>
    </rPh>
    <phoneticPr fontId="8"/>
  </si>
  <si>
    <t>時間</t>
    <rPh sb="0" eb="2">
      <t>ジカン</t>
    </rPh>
    <phoneticPr fontId="8"/>
  </si>
  <si>
    <t>4</t>
    <phoneticPr fontId="8"/>
  </si>
  <si>
    <t>5</t>
    <phoneticPr fontId="8"/>
  </si>
  <si>
    <t>3</t>
    <phoneticPr fontId="8"/>
  </si>
  <si>
    <t>HP・冊子監修者謝金</t>
    <rPh sb="3" eb="5">
      <t>サッシ</t>
    </rPh>
    <rPh sb="5" eb="8">
      <t>カンシュウシャ</t>
    </rPh>
    <rPh sb="8" eb="10">
      <t>シャキン</t>
    </rPh>
    <phoneticPr fontId="8"/>
  </si>
  <si>
    <t>プログラム監修者謝金</t>
    <rPh sb="5" eb="8">
      <t>カンシュウシャ</t>
    </rPh>
    <rPh sb="8" eb="10">
      <t>シャキン</t>
    </rPh>
    <phoneticPr fontId="8"/>
  </si>
  <si>
    <t>事務局給与費（1人）</t>
    <rPh sb="0" eb="3">
      <t>ジムキョク</t>
    </rPh>
    <rPh sb="3" eb="5">
      <t>キュウヨ</t>
    </rPh>
    <rPh sb="5" eb="6">
      <t>ヒ</t>
    </rPh>
    <rPh sb="8" eb="9">
      <t>ニン</t>
    </rPh>
    <phoneticPr fontId="8"/>
  </si>
  <si>
    <t>事務所家賃</t>
    <rPh sb="0" eb="2">
      <t>ジム</t>
    </rPh>
    <rPh sb="2" eb="3">
      <t>ショ</t>
    </rPh>
    <rPh sb="3" eb="5">
      <t>ヤチン</t>
    </rPh>
    <phoneticPr fontId="8"/>
  </si>
  <si>
    <t>イベント登壇者謝金</t>
    <rPh sb="4" eb="6">
      <t>トウダン</t>
    </rPh>
    <rPh sb="6" eb="7">
      <t>シャ</t>
    </rPh>
    <rPh sb="7" eb="9">
      <t>シャキン</t>
    </rPh>
    <phoneticPr fontId="8"/>
  </si>
  <si>
    <t>2</t>
    <phoneticPr fontId="8"/>
  </si>
  <si>
    <t>ボランティア交通費補助</t>
    <rPh sb="6" eb="9">
      <t>コウツウヒ</t>
    </rPh>
    <rPh sb="9" eb="11">
      <t>ホジョ</t>
    </rPh>
    <phoneticPr fontId="8"/>
  </si>
  <si>
    <t>回</t>
    <rPh sb="0" eb="1">
      <t>カイ</t>
    </rPh>
    <phoneticPr fontId="8"/>
  </si>
  <si>
    <t>イベント登壇者交通費</t>
    <rPh sb="4" eb="6">
      <t>トウダン</t>
    </rPh>
    <rPh sb="6" eb="7">
      <t>シャ</t>
    </rPh>
    <rPh sb="7" eb="10">
      <t>コウツウヒ</t>
    </rPh>
    <phoneticPr fontId="8"/>
  </si>
  <si>
    <t>教材印刷費</t>
    <rPh sb="0" eb="2">
      <t>キョウザイ</t>
    </rPh>
    <rPh sb="2" eb="4">
      <t>インサツ</t>
    </rPh>
    <rPh sb="4" eb="5">
      <t>ヒ</t>
    </rPh>
    <phoneticPr fontId="8"/>
  </si>
  <si>
    <t>スライド、ワークシート、ハンドブック各200部</t>
    <rPh sb="18" eb="19">
      <t>カク</t>
    </rPh>
    <rPh sb="22" eb="23">
      <t>ブ</t>
    </rPh>
    <phoneticPr fontId="8"/>
  </si>
  <si>
    <t>セット</t>
    <phoneticPr fontId="8"/>
  </si>
  <si>
    <t>事務用品費</t>
    <rPh sb="0" eb="2">
      <t>ジム</t>
    </rPh>
    <rPh sb="2" eb="4">
      <t>ヨウヒン</t>
    </rPh>
    <rPh sb="4" eb="5">
      <t>ヒ</t>
    </rPh>
    <phoneticPr fontId="8"/>
  </si>
  <si>
    <t>式</t>
    <rPh sb="0" eb="1">
      <t>シキ</t>
    </rPh>
    <phoneticPr fontId="8"/>
  </si>
  <si>
    <t>資料印刷費</t>
    <rPh sb="0" eb="2">
      <t>シリョウ</t>
    </rPh>
    <rPh sb="2" eb="4">
      <t>インサツ</t>
    </rPh>
    <rPh sb="4" eb="5">
      <t>ヒ</t>
    </rPh>
    <phoneticPr fontId="8"/>
  </si>
  <si>
    <t>小冊子印刷費</t>
    <rPh sb="0" eb="3">
      <t>ショウサッシ</t>
    </rPh>
    <rPh sb="3" eb="5">
      <t>インサツ</t>
    </rPh>
    <rPh sb="5" eb="6">
      <t>ヒ</t>
    </rPh>
    <phoneticPr fontId="8"/>
  </si>
  <si>
    <t>部</t>
    <rPh sb="0" eb="1">
      <t>ブ</t>
    </rPh>
    <phoneticPr fontId="8"/>
  </si>
  <si>
    <t>5000部印刷</t>
    <rPh sb="4" eb="5">
      <t>ブ</t>
    </rPh>
    <rPh sb="5" eb="7">
      <t>インサツ</t>
    </rPh>
    <phoneticPr fontId="8"/>
  </si>
  <si>
    <t>資料郵送費</t>
    <rPh sb="0" eb="2">
      <t>シリョウ</t>
    </rPh>
    <rPh sb="2" eb="5">
      <t>ユウソウヒ</t>
    </rPh>
    <phoneticPr fontId="8"/>
  </si>
  <si>
    <t>ヶ所</t>
    <rPh sb="1" eb="2">
      <t>ショ</t>
    </rPh>
    <phoneticPr fontId="8"/>
  </si>
  <si>
    <t>イベント会場費</t>
    <rPh sb="4" eb="7">
      <t>カイジョウヒ</t>
    </rPh>
    <phoneticPr fontId="8"/>
  </si>
  <si>
    <t>会議室会場費</t>
    <rPh sb="0" eb="3">
      <t>カイギシツ</t>
    </rPh>
    <rPh sb="3" eb="5">
      <t>カイジョウ</t>
    </rPh>
    <rPh sb="5" eb="6">
      <t>ヒ</t>
    </rPh>
    <phoneticPr fontId="8"/>
  </si>
  <si>
    <t>小冊子デザイン委託費</t>
    <rPh sb="0" eb="3">
      <t>ショウサッシ</t>
    </rPh>
    <rPh sb="7" eb="9">
      <t>イタク</t>
    </rPh>
    <rPh sb="9" eb="10">
      <t>ヒ</t>
    </rPh>
    <phoneticPr fontId="8"/>
  </si>
  <si>
    <t>教材製作・デザイン委託費</t>
    <rPh sb="0" eb="2">
      <t>キョウザイ</t>
    </rPh>
    <rPh sb="2" eb="4">
      <t>セイサク</t>
    </rPh>
    <rPh sb="9" eb="11">
      <t>イタク</t>
    </rPh>
    <rPh sb="11" eb="12">
      <t>ヒ</t>
    </rPh>
    <phoneticPr fontId="8"/>
  </si>
  <si>
    <t>ウェブサイト更新料</t>
    <rPh sb="6" eb="9">
      <t>コウシンリョウ</t>
    </rPh>
    <phoneticPr fontId="8"/>
  </si>
  <si>
    <t>HP製作委託費</t>
    <phoneticPr fontId="8"/>
  </si>
  <si>
    <t>参考書籍・資料代</t>
    <rPh sb="0" eb="2">
      <t>サンコウ</t>
    </rPh>
    <rPh sb="2" eb="4">
      <t>ショセキ</t>
    </rPh>
    <rPh sb="5" eb="7">
      <t>シリョウ</t>
    </rPh>
    <rPh sb="7" eb="8">
      <t>ダイ</t>
    </rPh>
    <phoneticPr fontId="8"/>
  </si>
  <si>
    <t>会議室会議費</t>
    <rPh sb="0" eb="3">
      <t>カイギシツ</t>
    </rPh>
    <rPh sb="3" eb="6">
      <t>カイギヒ</t>
    </rPh>
    <phoneticPr fontId="8"/>
  </si>
  <si>
    <t>NPO理事（090-5179-3449）</t>
    <rPh sb="3" eb="5">
      <t>リジ</t>
    </rPh>
    <phoneticPr fontId="8"/>
  </si>
  <si>
    <t>文筆家（090-9977-8286）</t>
    <rPh sb="0" eb="3">
      <t>ブンピツカ</t>
    </rPh>
    <phoneticPr fontId="8"/>
  </si>
  <si>
    <t>会社員（090-2165-3784）</t>
    <rPh sb="0" eb="2">
      <t>カイシャ</t>
    </rPh>
    <rPh sb="2" eb="3">
      <t>イン</t>
    </rPh>
    <phoneticPr fontId="8"/>
  </si>
  <si>
    <t>会社役員（090-5338-1922）</t>
    <rPh sb="0" eb="2">
      <t>カイシャ</t>
    </rPh>
    <rPh sb="2" eb="4">
      <t>ヤクイン</t>
    </rPh>
    <phoneticPr fontId="8"/>
  </si>
  <si>
    <t>性の健康教育プログラムの開発・教材の作成</t>
    <rPh sb="0" eb="1">
      <t>セイ</t>
    </rPh>
    <rPh sb="2" eb="4">
      <t>ケンコウ</t>
    </rPh>
    <rPh sb="4" eb="6">
      <t>キョウイク</t>
    </rPh>
    <rPh sb="12" eb="14">
      <t>カイハツ</t>
    </rPh>
    <rPh sb="15" eb="17">
      <t>キョウザイ</t>
    </rPh>
    <rPh sb="18" eb="20">
      <t>サクセイ</t>
    </rPh>
    <phoneticPr fontId="8"/>
  </si>
  <si>
    <t>教材プログラムの完成</t>
    <rPh sb="0" eb="2">
      <t>キョウザイ</t>
    </rPh>
    <rPh sb="8" eb="10">
      <t>カンセイ</t>
    </rPh>
    <phoneticPr fontId="8"/>
  </si>
  <si>
    <t>2019年8月下旬</t>
    <rPh sb="4" eb="5">
      <t>ネン</t>
    </rPh>
    <rPh sb="6" eb="7">
      <t>ガツ</t>
    </rPh>
    <rPh sb="7" eb="9">
      <t>ゲジュン</t>
    </rPh>
    <phoneticPr fontId="8"/>
  </si>
  <si>
    <t>性の健康教育プログラムの実施</t>
    <rPh sb="0" eb="1">
      <t>セイ</t>
    </rPh>
    <rPh sb="2" eb="4">
      <t>ケンコウ</t>
    </rPh>
    <rPh sb="4" eb="6">
      <t>キョウイク</t>
    </rPh>
    <rPh sb="12" eb="14">
      <t>ジッシ</t>
    </rPh>
    <phoneticPr fontId="8"/>
  </si>
  <si>
    <t>性の健康教育プログラムの研修・普及</t>
    <rPh sb="0" eb="1">
      <t>セイ</t>
    </rPh>
    <rPh sb="2" eb="4">
      <t>ケンコウ</t>
    </rPh>
    <rPh sb="4" eb="6">
      <t>キョウイク</t>
    </rPh>
    <rPh sb="12" eb="14">
      <t>ケンシュウ</t>
    </rPh>
    <rPh sb="15" eb="17">
      <t>フキュウ</t>
    </rPh>
    <phoneticPr fontId="8"/>
  </si>
  <si>
    <t>2019年７月上旬</t>
    <rPh sb="4" eb="5">
      <t>ネン</t>
    </rPh>
    <rPh sb="6" eb="7">
      <t>ガツ</t>
    </rPh>
    <rPh sb="7" eb="9">
      <t>ジョウジュン</t>
    </rPh>
    <phoneticPr fontId="8"/>
  </si>
  <si>
    <t>性教育の政策提言イベント</t>
    <rPh sb="0" eb="3">
      <t>セイキョウイク</t>
    </rPh>
    <rPh sb="4" eb="6">
      <t>セイサク</t>
    </rPh>
    <rPh sb="6" eb="8">
      <t>テイゲン</t>
    </rPh>
    <phoneticPr fontId="8"/>
  </si>
  <si>
    <t>2019年5月頃</t>
    <rPh sb="4" eb="5">
      <t>ネン</t>
    </rPh>
    <rPh sb="6" eb="7">
      <t>ガツ</t>
    </rPh>
    <rPh sb="7" eb="8">
      <t>ゴロ</t>
    </rPh>
    <phoneticPr fontId="8"/>
  </si>
  <si>
    <t>2019年9月頃</t>
    <rPh sb="4" eb="5">
      <t>ネン</t>
    </rPh>
    <rPh sb="6" eb="7">
      <t>ガツ</t>
    </rPh>
    <rPh sb="7" eb="8">
      <t>ゴロ</t>
    </rPh>
    <phoneticPr fontId="8"/>
  </si>
  <si>
    <t>HP公開、リーフレットの配布開始</t>
    <rPh sb="2" eb="4">
      <t>コウカイ</t>
    </rPh>
    <rPh sb="12" eb="14">
      <t>ハイフ</t>
    </rPh>
    <rPh sb="14" eb="16">
      <t>カイシ</t>
    </rPh>
    <phoneticPr fontId="8"/>
  </si>
  <si>
    <t>本事業を行うための都内事務所</t>
    <rPh sb="0" eb="1">
      <t>ホン</t>
    </rPh>
    <rPh sb="1" eb="3">
      <t>ジギョウ</t>
    </rPh>
    <rPh sb="4" eb="5">
      <t>オコナ</t>
    </rPh>
    <rPh sb="9" eb="11">
      <t>トナイ</t>
    </rPh>
    <rPh sb="11" eb="13">
      <t>ジム</t>
    </rPh>
    <rPh sb="13" eb="14">
      <t>ショ</t>
    </rPh>
    <phoneticPr fontId="8"/>
  </si>
  <si>
    <t>東京都</t>
    <rPh sb="0" eb="3">
      <t>トウキョウト</t>
    </rPh>
    <phoneticPr fontId="8"/>
  </si>
  <si>
    <t>主に東京都</t>
    <rPh sb="0" eb="1">
      <t>オモ</t>
    </rPh>
    <rPh sb="2" eb="5">
      <t>トウキョウト</t>
    </rPh>
    <phoneticPr fontId="8"/>
  </si>
  <si>
    <t>関東圏を中心とする全国</t>
    <rPh sb="0" eb="3">
      <t>カントウケン</t>
    </rPh>
    <rPh sb="4" eb="6">
      <t>チュウシン</t>
    </rPh>
    <rPh sb="9" eb="11">
      <t>ゼンコク</t>
    </rPh>
    <phoneticPr fontId="8"/>
  </si>
  <si>
    <t>担当者の業務量は本事業の8割</t>
    <rPh sb="0" eb="3">
      <t>タントウシャ</t>
    </rPh>
    <rPh sb="4" eb="6">
      <t>ギョウム</t>
    </rPh>
    <rPh sb="6" eb="7">
      <t>リョウ</t>
    </rPh>
    <rPh sb="8" eb="9">
      <t>ホン</t>
    </rPh>
    <rPh sb="9" eb="11">
      <t>ジギョウ</t>
    </rPh>
    <rPh sb="13" eb="14">
      <t>ワリ</t>
    </rPh>
    <phoneticPr fontId="8"/>
  </si>
  <si>
    <t>～2020年3月まで合計3回、性教育の政策提言イベント開催</t>
    <rPh sb="5" eb="6">
      <t>ネン</t>
    </rPh>
    <rPh sb="7" eb="8">
      <t>ガツ</t>
    </rPh>
    <rPh sb="10" eb="12">
      <t>ゴウケイ</t>
    </rPh>
    <rPh sb="13" eb="14">
      <t>カイ</t>
    </rPh>
    <rPh sb="15" eb="18">
      <t>セイキョウイク</t>
    </rPh>
    <rPh sb="19" eb="21">
      <t>セイサク</t>
    </rPh>
    <rPh sb="21" eb="23">
      <t>テイゲン</t>
    </rPh>
    <rPh sb="27" eb="29">
      <t>カイサイ</t>
    </rPh>
    <phoneticPr fontId="8"/>
  </si>
  <si>
    <t>～2020年3月まで合計2回、性教育の政策提言シンポジウムを開催</t>
    <rPh sb="5" eb="6">
      <t>ネン</t>
    </rPh>
    <rPh sb="7" eb="8">
      <t>ガツ</t>
    </rPh>
    <rPh sb="10" eb="12">
      <t>ゴウケイ</t>
    </rPh>
    <rPh sb="13" eb="14">
      <t>カイ</t>
    </rPh>
    <rPh sb="15" eb="18">
      <t>セイキョウイク</t>
    </rPh>
    <rPh sb="19" eb="21">
      <t>セイサク</t>
    </rPh>
    <rPh sb="21" eb="23">
      <t>テイゲン</t>
    </rPh>
    <rPh sb="30" eb="32">
      <t>カイサイ</t>
    </rPh>
    <phoneticPr fontId="8"/>
  </si>
  <si>
    <t>～2020年3月まで合計20回、約4,000名の中高生に実施</t>
    <rPh sb="10" eb="12">
      <t>ゴウケイ</t>
    </rPh>
    <rPh sb="14" eb="15">
      <t>カイ</t>
    </rPh>
    <rPh sb="16" eb="17">
      <t>ヤク</t>
    </rPh>
    <rPh sb="22" eb="23">
      <t>メイ</t>
    </rPh>
    <rPh sb="24" eb="27">
      <t>チュウコウセイ</t>
    </rPh>
    <rPh sb="28" eb="30">
      <t>ジッシ</t>
    </rPh>
    <phoneticPr fontId="8"/>
  </si>
  <si>
    <t>～2020年3月まで合計3回、教育関係者向けに実施</t>
    <rPh sb="5" eb="6">
      <t>ネン</t>
    </rPh>
    <rPh sb="7" eb="8">
      <t>ガツ</t>
    </rPh>
    <rPh sb="10" eb="12">
      <t>ゴウケイ</t>
    </rPh>
    <rPh sb="13" eb="14">
      <t>カイ</t>
    </rPh>
    <rPh sb="15" eb="17">
      <t>キョウイク</t>
    </rPh>
    <rPh sb="17" eb="20">
      <t>カンケイシャ</t>
    </rPh>
    <rPh sb="20" eb="21">
      <t>ム</t>
    </rPh>
    <rPh sb="23" eb="25">
      <t>ジッシ</t>
    </rPh>
    <phoneticPr fontId="8"/>
  </si>
  <si>
    <t>＜中長期＞
・自治体の教育委員会等と連携して教材や手引きの製作を行い、当該自治体にいるすべての子ども・若者に質の高い性の健康教育が保障される体制の確立。
・性の悩み・相談をきっかけに孤立・暴力を受けている子ども・若者とつながり、地域の子ども・若者支援及び妊娠葛藤相談やデートDV相談など、各種支援機関や社会資源へとつながる体制の実現。
・小学校及び、発達や知的、身体に課題・障がいがある子ども・若者やその支援に関わる人に向けての教材・研修機会の充実。
＜最終目標＞
・2031年の学習指導要領改訂時期を目標に、学校教育の中で、幼少期から包括的に性教育を学ぶ機会の保障。
・各地域で保護者、教育、福祉、医療が連携し、子どもの人権尊重と性的自己決定を育む教育・支援体制とそのための情報の充実。</t>
    <rPh sb="16" eb="17">
      <t>ナド</t>
    </rPh>
    <rPh sb="78" eb="79">
      <t>セイ</t>
    </rPh>
    <rPh sb="80" eb="81">
      <t>ナヤ</t>
    </rPh>
    <rPh sb="83" eb="85">
      <t>ソウダン</t>
    </rPh>
    <rPh sb="91" eb="93">
      <t>コリツ</t>
    </rPh>
    <rPh sb="94" eb="96">
      <t>ボウリョク</t>
    </rPh>
    <rPh sb="97" eb="98">
      <t>ウ</t>
    </rPh>
    <rPh sb="125" eb="126">
      <t>オヨ</t>
    </rPh>
    <rPh sb="146" eb="148">
      <t>シエン</t>
    </rPh>
    <rPh sb="161" eb="163">
      <t>タイセイ</t>
    </rPh>
    <phoneticPr fontId="13"/>
  </si>
  <si>
    <t>1. 性の健康教育プログラムの開発・教材の作成
・教材利用者数：100名以上
2. 性の健康教育プログラムの実施
・性知識の向上：30％以上
・性行動の慎重化：10％以上、実施前後で有意差
・運営ボランティア：20名を新たに育成
3. 性の健康教育プログラム実施者養成研修
・研修受講者の年度内の性教育プログラム実施：30件、30％以上
4. 性教育についての政策提言イベントの実施
・超党派での院内集会の開催
・性暴力被害者支援団体、LGBT支援団体等関連機関との連携・連帯
5. 性教育についての情報発信
・HPアクセス：3万PV以上
・配布協力先：50ヶ所
・HP・冊子にからのイベント参加数：50名以上</t>
    <rPh sb="142" eb="145">
      <t>ジュコウシャ</t>
    </rPh>
    <rPh sb="146" eb="148">
      <t>ネンド</t>
    </rPh>
    <rPh sb="148" eb="149">
      <t>ナイ</t>
    </rPh>
    <phoneticPr fontId="13"/>
  </si>
  <si>
    <t>性の健康教育プログラム実施者養成研修</t>
    <phoneticPr fontId="8"/>
  </si>
  <si>
    <t>養成研修プログラム監修者謝金</t>
    <rPh sb="0" eb="2">
      <t>ヨウセイ</t>
    </rPh>
    <rPh sb="2" eb="4">
      <t>ケンシュウ</t>
    </rPh>
    <rPh sb="9" eb="11">
      <t>カンシュウ</t>
    </rPh>
    <rPh sb="11" eb="12">
      <t>シャ</t>
    </rPh>
    <rPh sb="12" eb="14">
      <t>シャキン</t>
    </rPh>
    <phoneticPr fontId="8"/>
  </si>
  <si>
    <t>養成研修講師謝金</t>
    <rPh sb="0" eb="2">
      <t>ヨウセイ</t>
    </rPh>
    <rPh sb="2" eb="4">
      <t>ケンシュウ</t>
    </rPh>
    <rPh sb="4" eb="6">
      <t>コウシ</t>
    </rPh>
    <rPh sb="6" eb="8">
      <t>シャキン</t>
    </rPh>
    <phoneticPr fontId="8"/>
  </si>
  <si>
    <t>1． 性の健康教育プログラムの開発・教材の作成
（1）時期：2019年4月～2019年8月
（2） 内容：国内外の性教育教材などを参考にしながら、中学生、高校を対象とするプログラム実施のスライド、ワークシート、教員・支援者用ハンドブックの作成
2. 性の健康教育プログラムの実施
（1） 時期：2019年9月～2020年3月（計20回）
（2） 対象者：中学生、高校生4,000名（学校にて実施）
（3） 内容：性教育プログラムの実施と効果測定、運営ボランティアの育成、性の相談窓口の紹介 
3. 性の健康教育プログラム実施者養成研修
（1） 時期：2019年8月～2020年3月（計3回）
（2） 対象者：中学・高校の教員、子ども・若者に関わる福祉・教育関係者90名
（3） 内容：性教育プログラムを実施する人材の研修、ネットワークづくり
4. 性教育についての政策提言イベントの実施
（1） 時期：2019年4月～2020年3月（100人規模シンポジウム計2回、30人規模イベント計3回）
（2） 対象者：保護者、子ども・若者に関わる福祉・教育関係者、議員等300名
（3） 内容：性教育への理解を深め、政治家に声を届ける
5. 性教育についての情報発信
（1） 内容： HPおよび小冊子での性教育についての情報発信
（2） 対象者：保護者、教育関係者など性教育に関わる大人
（3） 配布先：東京都内子ども家庭支援センター、女性センター等
（4） 部数：5000部</t>
    <phoneticPr fontId="13"/>
  </si>
  <si>
    <t>担当者の業務量は本事業の8割</t>
    <phoneticPr fontId="8"/>
  </si>
  <si>
    <t>4</t>
    <phoneticPr fontId="8"/>
  </si>
  <si>
    <t>人</t>
    <rPh sb="0" eb="1">
      <t>ニン</t>
    </rPh>
    <phoneticPr fontId="8"/>
  </si>
  <si>
    <t>回</t>
    <rPh sb="0" eb="1">
      <t>カイ</t>
    </rPh>
    <phoneticPr fontId="8"/>
  </si>
  <si>
    <t>＜原因＞
・日本の学校における性教育は国際的なスタンダードから大きく遅れている。
・性について話すことに社会的なタブー感があり、保護者・教員を含める大人が性教育を学ぶ機会が乏しい。
＜解決策＞
・国内外の先進的な事例を参考に、性の健康教育プログラムをブラッシュアップし、教材の制作・頒布を行う。
・当該団体の外部講師としての性教育講演だけではく、教育関係者の性教育実践を支援する研修を行う。
・政府・自治体・研究機関や保護者や教員、若者など当事者を巻き込みながら、性教育の理解を広め、性教育の制度的基盤を整えることを求めるアドボカシー活動を行う。</t>
    <rPh sb="1" eb="3">
      <t>ゲンイン</t>
    </rPh>
    <rPh sb="42" eb="43">
      <t>セイ</t>
    </rPh>
    <rPh sb="47" eb="48">
      <t>ハナ</t>
    </rPh>
    <rPh sb="52" eb="55">
      <t>シャカイテキ</t>
    </rPh>
    <rPh sb="59" eb="60">
      <t>カン</t>
    </rPh>
    <rPh sb="64" eb="67">
      <t>ホゴシャ</t>
    </rPh>
    <rPh sb="68" eb="70">
      <t>キョウイン</t>
    </rPh>
    <rPh sb="71" eb="72">
      <t>フク</t>
    </rPh>
    <rPh sb="74" eb="76">
      <t>オトナ</t>
    </rPh>
    <rPh sb="93" eb="96">
      <t>カイケツサク</t>
    </rPh>
    <rPh sb="99" eb="102">
      <t>コクナイガイ</t>
    </rPh>
    <rPh sb="103" eb="106">
      <t>センシンテキ</t>
    </rPh>
    <rPh sb="136" eb="138">
      <t>キョウザイ</t>
    </rPh>
    <rPh sb="139" eb="141">
      <t>セイサク</t>
    </rPh>
    <rPh sb="142" eb="144">
      <t>ハンプ</t>
    </rPh>
    <rPh sb="145" eb="146">
      <t>オコナ</t>
    </rPh>
    <rPh sb="150" eb="152">
      <t>トウガイ</t>
    </rPh>
    <rPh sb="152" eb="154">
      <t>ダンタイ</t>
    </rPh>
    <rPh sb="155" eb="157">
      <t>ガイブ</t>
    </rPh>
    <rPh sb="157" eb="159">
      <t>コウシ</t>
    </rPh>
    <rPh sb="163" eb="166">
      <t>セイキョウイク</t>
    </rPh>
    <rPh sb="166" eb="168">
      <t>コウエン</t>
    </rPh>
    <rPh sb="174" eb="176">
      <t>キョウイク</t>
    </rPh>
    <rPh sb="176" eb="179">
      <t>カンケイシャ</t>
    </rPh>
    <rPh sb="180" eb="183">
      <t>セイキョウイク</t>
    </rPh>
    <rPh sb="183" eb="185">
      <t>ジッセン</t>
    </rPh>
    <rPh sb="186" eb="188">
      <t>シエン</t>
    </rPh>
    <rPh sb="190" eb="192">
      <t>ケンシュウ</t>
    </rPh>
    <rPh sb="193" eb="194">
      <t>オコナ</t>
    </rPh>
    <rPh sb="198" eb="200">
      <t>セイフ</t>
    </rPh>
    <rPh sb="201" eb="204">
      <t>ジチタイ</t>
    </rPh>
    <rPh sb="205" eb="207">
      <t>ケンキュウ</t>
    </rPh>
    <rPh sb="207" eb="209">
      <t>キカン</t>
    </rPh>
    <rPh sb="210" eb="213">
      <t>ホゴシャ</t>
    </rPh>
    <rPh sb="214" eb="216">
      <t>キョウイン</t>
    </rPh>
    <rPh sb="217" eb="219">
      <t>ワカモノ</t>
    </rPh>
    <rPh sb="221" eb="224">
      <t>トウジシャ</t>
    </rPh>
    <rPh sb="225" eb="226">
      <t>マ</t>
    </rPh>
    <rPh sb="227" eb="228">
      <t>コ</t>
    </rPh>
    <rPh sb="237" eb="239">
      <t>リカイ</t>
    </rPh>
    <rPh sb="240" eb="241">
      <t>ヒロ</t>
    </rPh>
    <rPh sb="243" eb="246">
      <t>セイキョウイク</t>
    </rPh>
    <rPh sb="253" eb="254">
      <t>トトノ</t>
    </rPh>
    <phoneticPr fontId="13"/>
  </si>
  <si>
    <t>・日本では性教育の不充実やメディアでの性情報の氾濫により、性のことで悩む子ども・若者は多い。
・10代の年間中絶件数は約1.5万件、妊娠は約1万件あり、性感染症である梅毒の感染者数は急増している。10代のSNSを通じた性被害件数も過去最多を更新している。交際経験のある10代女性の約4割にデートDVを経験している。また、一方で不妊に悩み、体外受精などの生殖補助医療を受けるカップルは、毎年著しく増加している。
・子ども・若者の性に関する知識のなさだけではなく、家族関係の不和や学業不振などの関係性の貧困・孤立に関わることが、医療未受診や若年妊娠・虐待・貧困などの問題と関わり、連鎖を起こしている。</t>
    <rPh sb="1" eb="3">
      <t>ニホン</t>
    </rPh>
    <rPh sb="5" eb="8">
      <t>セイキョウイク</t>
    </rPh>
    <rPh sb="9" eb="10">
      <t>フ</t>
    </rPh>
    <rPh sb="10" eb="12">
      <t>ジュウジツ</t>
    </rPh>
    <rPh sb="19" eb="20">
      <t>セイ</t>
    </rPh>
    <rPh sb="20" eb="22">
      <t>ジョウホウ</t>
    </rPh>
    <rPh sb="23" eb="25">
      <t>ハンラン</t>
    </rPh>
    <rPh sb="29" eb="30">
      <t>セイ</t>
    </rPh>
    <rPh sb="34" eb="35">
      <t>ナヤ</t>
    </rPh>
    <rPh sb="36" eb="37">
      <t>コ</t>
    </rPh>
    <rPh sb="40" eb="42">
      <t>ワカモノ</t>
    </rPh>
    <rPh sb="43" eb="44">
      <t>オオ</t>
    </rPh>
    <rPh sb="50" eb="51">
      <t>ダイ</t>
    </rPh>
    <rPh sb="52" eb="54">
      <t>ネンカン</t>
    </rPh>
    <rPh sb="54" eb="56">
      <t>チュウゼツ</t>
    </rPh>
    <rPh sb="56" eb="58">
      <t>ケンスウ</t>
    </rPh>
    <rPh sb="59" eb="60">
      <t>ヤク</t>
    </rPh>
    <rPh sb="63" eb="65">
      <t>マンケン</t>
    </rPh>
    <rPh sb="66" eb="68">
      <t>ニンシン</t>
    </rPh>
    <rPh sb="69" eb="70">
      <t>ヤク</t>
    </rPh>
    <rPh sb="71" eb="73">
      <t>マンケン</t>
    </rPh>
    <rPh sb="76" eb="80">
      <t>セイカンセンショウ</t>
    </rPh>
    <rPh sb="83" eb="85">
      <t>バイドク</t>
    </rPh>
    <rPh sb="86" eb="89">
      <t>カンセンシャ</t>
    </rPh>
    <rPh sb="89" eb="90">
      <t>スウ</t>
    </rPh>
    <rPh sb="91" eb="93">
      <t>キュウゾウ</t>
    </rPh>
    <rPh sb="100" eb="101">
      <t>ダイ</t>
    </rPh>
    <rPh sb="106" eb="107">
      <t>ツウ</t>
    </rPh>
    <rPh sb="109" eb="110">
      <t>セイ</t>
    </rPh>
    <rPh sb="110" eb="112">
      <t>ヒガイ</t>
    </rPh>
    <rPh sb="112" eb="114">
      <t>ケンスウ</t>
    </rPh>
    <rPh sb="115" eb="117">
      <t>カコ</t>
    </rPh>
    <rPh sb="117" eb="119">
      <t>サイタ</t>
    </rPh>
    <rPh sb="120" eb="122">
      <t>コウシン</t>
    </rPh>
    <rPh sb="150" eb="152">
      <t>ケイケン</t>
    </rPh>
    <rPh sb="160" eb="162">
      <t>イッポウ</t>
    </rPh>
    <rPh sb="163" eb="165">
      <t>フニン</t>
    </rPh>
    <rPh sb="166" eb="167">
      <t>ナヤ</t>
    </rPh>
    <rPh sb="206" eb="207">
      <t>コ</t>
    </rPh>
    <rPh sb="210" eb="212">
      <t>ワカモノ</t>
    </rPh>
    <rPh sb="213" eb="214">
      <t>セイ</t>
    </rPh>
    <rPh sb="215" eb="216">
      <t>カン</t>
    </rPh>
    <rPh sb="218" eb="220">
      <t>チシキ</t>
    </rPh>
    <rPh sb="230" eb="232">
      <t>カゾク</t>
    </rPh>
    <rPh sb="232" eb="234">
      <t>カンケイ</t>
    </rPh>
    <rPh sb="235" eb="237">
      <t>フワ</t>
    </rPh>
    <rPh sb="238" eb="240">
      <t>ガクギョウ</t>
    </rPh>
    <rPh sb="240" eb="242">
      <t>フシン</t>
    </rPh>
    <rPh sb="245" eb="248">
      <t>カンケイセイ</t>
    </rPh>
    <rPh sb="249" eb="251">
      <t>ヒンコン</t>
    </rPh>
    <rPh sb="252" eb="254">
      <t>コリツ</t>
    </rPh>
    <rPh sb="255" eb="256">
      <t>カカ</t>
    </rPh>
    <rPh sb="262" eb="264">
      <t>イリョウ</t>
    </rPh>
    <rPh sb="264" eb="265">
      <t>ミ</t>
    </rPh>
    <rPh sb="265" eb="267">
      <t>ジュシン</t>
    </rPh>
    <rPh sb="268" eb="270">
      <t>ジャクネン</t>
    </rPh>
    <rPh sb="270" eb="272">
      <t>ニンシン</t>
    </rPh>
    <rPh sb="273" eb="275">
      <t>ギャクタイ</t>
    </rPh>
    <rPh sb="276" eb="278">
      <t>ヒンコン</t>
    </rPh>
    <rPh sb="281" eb="283">
      <t>モンダイ</t>
    </rPh>
    <rPh sb="284" eb="285">
      <t>カカ</t>
    </rPh>
    <rPh sb="288" eb="290">
      <t>レンサ</t>
    </rPh>
    <rPh sb="291" eb="292">
      <t>オ</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</si>
</sst>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
    <numFmt numFmtId="179" formatCode="0_ "/>
  </numFmts>
  <fonts count="37"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6"/>
      <name val="ＭＳ 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9"/>
      <name val="ＭＳ Ｐゴシック"/>
      <family val="3"/>
      <charset val="128"/>
    </font>
    <font>
      <sz val="6"/>
      <name val="ＭＳ Ｐゴシック"/>
      <family val="3"/>
      <charset val="128"/>
    </font>
    <font>
      <sz val="11"/>
      <color indexed="8"/>
      <name val="メイリオ"/>
      <family val="3"/>
      <charset val="128"/>
    </font>
    <font>
      <b/>
      <sz val="10.5"/>
      <color indexed="10"/>
      <name val="メイリオ"/>
      <family val="3"/>
      <charset val="128"/>
    </font>
    <font>
      <b/>
      <sz val="10.5"/>
      <color indexed="8"/>
      <name val="Meiryo UI"/>
      <family val="3"/>
      <charset val="128"/>
    </font>
    <font>
      <b/>
      <sz val="10.5"/>
      <color indexed="21"/>
      <name val="メイリオ"/>
      <family val="3"/>
      <charset val="128"/>
    </font>
    <font>
      <b/>
      <sz val="10.5"/>
      <color indexed="8"/>
      <name val="メイリオ"/>
      <family val="3"/>
      <charset val="128"/>
    </font>
    <font>
      <sz val="6"/>
      <name val="ＭＳ Ｐゴシック"/>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9"/>
      <name val="メイリオ"/>
      <family val="3"/>
      <charset val="128"/>
    </font>
    <font>
      <b/>
      <sz val="10.5"/>
      <name val="メイリオ"/>
      <family val="3"/>
      <charset val="128"/>
    </font>
    <font>
      <sz val="11"/>
      <color theme="1"/>
      <name val="ＭＳ Ｐゴシック"/>
      <family val="3"/>
      <charset val="128"/>
      <scheme val="minor"/>
    </font>
    <font>
      <sz val="10"/>
      <name val="ＭＳ Ｐゴシック"/>
      <family val="3"/>
      <charset val="128"/>
      <scheme val="minor"/>
    </font>
    <font>
      <b/>
      <sz val="18"/>
      <color theme="1"/>
      <name val="Meiryo UI"/>
      <family val="3"/>
      <charset val="128"/>
    </font>
    <font>
      <sz val="11"/>
      <color theme="1"/>
      <name val="メイリオ"/>
      <family val="3"/>
      <charset val="128"/>
    </font>
    <font>
      <b/>
      <sz val="10.5"/>
      <color rgb="FFFF0000"/>
      <name val="Meiryo UI"/>
      <family val="3"/>
      <charset val="128"/>
    </font>
    <font>
      <b/>
      <sz val="10.5"/>
      <color rgb="FFFF0000"/>
      <name val="メイリオ"/>
      <family val="3"/>
      <charset val="128"/>
    </font>
    <font>
      <sz val="9"/>
      <color theme="1"/>
      <name val="メイリオ"/>
      <family val="3"/>
      <charset val="128"/>
    </font>
    <font>
      <b/>
      <sz val="9"/>
      <color rgb="FFFF0000"/>
      <name val="メイリオ"/>
      <family val="3"/>
      <charset val="128"/>
    </font>
    <font>
      <b/>
      <sz val="11"/>
      <color theme="1"/>
      <name val="メイリオ"/>
      <family val="3"/>
      <charset val="128"/>
    </font>
    <font>
      <b/>
      <sz val="10.5"/>
      <color theme="1"/>
      <name val="メイリオ"/>
      <family val="3"/>
      <charset val="128"/>
    </font>
    <font>
      <sz val="16"/>
      <color theme="1"/>
      <name val="ＭＳ Ｐゴシック"/>
      <family val="3"/>
      <charset val="128"/>
      <scheme val="minor"/>
    </font>
    <font>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s>
  <cellStyleXfs count="4">
    <xf numFmtId="0" fontId="0"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cellStyleXfs>
  <cellXfs count="269">
    <xf numFmtId="0" fontId="0" fillId="0" borderId="0" xfId="0">
      <alignment vertical="center"/>
    </xf>
    <xf numFmtId="38" fontId="1" fillId="0" borderId="0" xfId="2" applyFont="1" applyFill="1" applyBorder="1" applyAlignment="1">
      <alignment vertical="center"/>
    </xf>
    <xf numFmtId="38" fontId="1" fillId="0" borderId="0" xfId="2" applyFont="1" applyFill="1" applyBorder="1" applyAlignment="1">
      <alignment horizontal="center" vertical="center"/>
    </xf>
    <xf numFmtId="0" fontId="1" fillId="0" borderId="0" xfId="0" applyFont="1" applyBorder="1" applyAlignment="1">
      <alignment horizontal="center" vertical="center"/>
    </xf>
    <xf numFmtId="176" fontId="1" fillId="0" borderId="0" xfId="0" applyNumberFormat="1" applyFont="1">
      <alignment vertical="center"/>
    </xf>
    <xf numFmtId="0" fontId="1" fillId="0" borderId="0" xfId="0" applyFont="1" applyAlignment="1">
      <alignment horizontal="right" vertical="center"/>
    </xf>
    <xf numFmtId="0" fontId="1" fillId="0" borderId="0" xfId="0" applyFo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38" fontId="1" fillId="0" borderId="2" xfId="2" applyFont="1" applyFill="1" applyBorder="1" applyAlignment="1">
      <alignment vertical="center"/>
    </xf>
    <xf numFmtId="0" fontId="26" fillId="0" borderId="2" xfId="0" applyFont="1" applyFill="1" applyBorder="1">
      <alignment vertical="center"/>
    </xf>
    <xf numFmtId="38" fontId="1" fillId="2" borderId="3" xfId="2" applyFont="1" applyFill="1" applyBorder="1" applyAlignment="1">
      <alignment horizontal="center" vertical="center"/>
    </xf>
    <xf numFmtId="38" fontId="1" fillId="2" borderId="2" xfId="2" applyFont="1" applyFill="1" applyBorder="1" applyAlignment="1">
      <alignment horizontal="center" vertical="center"/>
    </xf>
    <xf numFmtId="38" fontId="1" fillId="2" borderId="4" xfId="2" applyFont="1" applyFill="1" applyBorder="1" applyAlignment="1">
      <alignment horizontal="center" vertical="center" wrapText="1"/>
    </xf>
    <xf numFmtId="38" fontId="1" fillId="2" borderId="2" xfId="2" applyFont="1" applyFill="1" applyBorder="1" applyAlignment="1">
      <alignment horizontal="center" vertical="center"/>
    </xf>
    <xf numFmtId="38" fontId="1" fillId="2" borderId="5" xfId="2" applyFont="1" applyFill="1" applyBorder="1" applyAlignment="1">
      <alignment horizontal="center" vertical="center"/>
    </xf>
    <xf numFmtId="38" fontId="9" fillId="2" borderId="2" xfId="2" applyFont="1" applyFill="1" applyBorder="1" applyAlignment="1">
      <alignment vertical="center"/>
    </xf>
    <xf numFmtId="176" fontId="9" fillId="2" borderId="2" xfId="0" applyNumberFormat="1" applyFont="1" applyFill="1" applyBorder="1" applyAlignment="1">
      <alignment vertical="center"/>
    </xf>
    <xf numFmtId="176" fontId="4" fillId="0" borderId="6"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38" fontId="9" fillId="0" borderId="2" xfId="2" applyFont="1" applyFill="1" applyBorder="1" applyAlignment="1">
      <alignment horizontal="right" vertical="center"/>
    </xf>
    <xf numFmtId="38" fontId="10" fillId="2" borderId="2" xfId="2" applyFont="1" applyFill="1" applyBorder="1" applyAlignment="1">
      <alignment vertical="center"/>
    </xf>
    <xf numFmtId="38" fontId="11" fillId="0" borderId="0" xfId="2" applyFont="1" applyFill="1" applyBorder="1" applyAlignment="1">
      <alignment vertical="center"/>
    </xf>
    <xf numFmtId="38" fontId="10" fillId="0" borderId="0" xfId="2" applyFont="1" applyFill="1" applyBorder="1" applyAlignment="1">
      <alignment vertical="center"/>
    </xf>
    <xf numFmtId="38" fontId="10" fillId="2" borderId="2" xfId="2" applyFont="1" applyFill="1" applyBorder="1" applyAlignment="1">
      <alignment horizontal="center" vertical="center" wrapText="1"/>
    </xf>
    <xf numFmtId="38" fontId="10" fillId="2" borderId="2" xfId="2" applyFont="1" applyFill="1" applyBorder="1" applyAlignment="1">
      <alignment horizontal="center" vertical="center"/>
    </xf>
    <xf numFmtId="38" fontId="10" fillId="2" borderId="4" xfId="2" applyFont="1" applyFill="1" applyBorder="1" applyAlignment="1">
      <alignment horizontal="center" vertical="center" wrapText="1"/>
    </xf>
    <xf numFmtId="0" fontId="11" fillId="0" borderId="7" xfId="0" applyFont="1" applyBorder="1" applyAlignment="1">
      <alignment horizontal="left" vertical="center"/>
    </xf>
    <xf numFmtId="38" fontId="10" fillId="0" borderId="0" xfId="2" applyFont="1" applyFill="1" applyBorder="1" applyAlignment="1">
      <alignment horizontal="center" vertical="center"/>
    </xf>
    <xf numFmtId="0" fontId="11" fillId="0" borderId="1" xfId="0" applyFont="1" applyBorder="1" applyAlignment="1">
      <alignment horizontal="left" vertical="center"/>
    </xf>
    <xf numFmtId="0" fontId="7" fillId="0" borderId="1" xfId="0" applyFont="1" applyBorder="1" applyAlignment="1">
      <alignment horizontal="center" vertical="center"/>
    </xf>
    <xf numFmtId="38" fontId="1" fillId="0" borderId="3" xfId="2" applyFont="1" applyFill="1" applyBorder="1" applyAlignment="1">
      <alignment vertical="center" shrinkToFit="1"/>
    </xf>
    <xf numFmtId="38" fontId="1" fillId="0" borderId="0" xfId="2" applyFont="1" applyFill="1" applyBorder="1" applyAlignment="1">
      <alignment horizontal="center" vertical="center" shrinkToFit="1"/>
    </xf>
    <xf numFmtId="38" fontId="1" fillId="0" borderId="8" xfId="2" applyFont="1" applyFill="1" applyBorder="1" applyAlignment="1">
      <alignment horizontal="center" vertical="center" shrinkToFit="1"/>
    </xf>
    <xf numFmtId="38" fontId="1" fillId="0" borderId="7" xfId="2" applyFont="1" applyFill="1" applyBorder="1" applyAlignment="1">
      <alignment horizontal="justify" vertical="center" shrinkToFit="1"/>
    </xf>
    <xf numFmtId="38" fontId="1" fillId="0" borderId="9" xfId="2" applyFont="1" applyFill="1" applyBorder="1" applyAlignment="1">
      <alignment vertical="center" shrinkToFit="1"/>
    </xf>
    <xf numFmtId="38" fontId="1" fillId="0" borderId="10" xfId="2" applyFont="1" applyFill="1" applyBorder="1" applyAlignment="1">
      <alignment horizontal="center" vertical="center" shrinkToFit="1"/>
    </xf>
    <xf numFmtId="38" fontId="1" fillId="0" borderId="11" xfId="2" applyFont="1" applyFill="1" applyBorder="1" applyAlignment="1">
      <alignment horizontal="center" vertical="center" shrinkToFit="1"/>
    </xf>
    <xf numFmtId="38" fontId="1" fillId="0" borderId="12" xfId="2" applyFont="1" applyFill="1" applyBorder="1" applyAlignment="1">
      <alignment vertical="center" shrinkToFit="1"/>
    </xf>
    <xf numFmtId="38" fontId="1" fillId="0" borderId="13" xfId="2" applyFont="1" applyFill="1" applyBorder="1" applyAlignment="1">
      <alignment horizontal="center" vertical="center" shrinkToFit="1"/>
    </xf>
    <xf numFmtId="38" fontId="1" fillId="0" borderId="1" xfId="2" applyFont="1" applyFill="1" applyBorder="1" applyAlignment="1">
      <alignment horizontal="center" vertical="center" shrinkToFit="1"/>
    </xf>
    <xf numFmtId="38" fontId="1" fillId="0" borderId="14" xfId="2" applyFont="1" applyFill="1" applyBorder="1" applyAlignment="1">
      <alignment horizontal="justify" vertical="center" shrinkToFit="1"/>
    </xf>
    <xf numFmtId="38" fontId="1" fillId="0" borderId="2" xfId="2" applyFont="1" applyFill="1" applyBorder="1" applyAlignment="1">
      <alignment vertical="center" shrinkToFit="1"/>
    </xf>
    <xf numFmtId="38" fontId="1" fillId="0" borderId="4" xfId="2" applyFont="1" applyFill="1" applyBorder="1" applyAlignment="1">
      <alignment horizontal="right" vertical="center" shrinkToFit="1"/>
    </xf>
    <xf numFmtId="38" fontId="26" fillId="0" borderId="2" xfId="2" applyFont="1" applyFill="1" applyBorder="1" applyAlignment="1">
      <alignment vertical="center" shrinkToFit="1"/>
    </xf>
    <xf numFmtId="0" fontId="7" fillId="0" borderId="1" xfId="0" applyFont="1" applyBorder="1" applyAlignment="1">
      <alignment horizontal="left" vertical="center"/>
    </xf>
    <xf numFmtId="49" fontId="1" fillId="0" borderId="7" xfId="2" applyNumberFormat="1" applyFont="1" applyFill="1" applyBorder="1" applyAlignment="1">
      <alignment horizontal="left" vertical="center" shrinkToFit="1"/>
    </xf>
    <xf numFmtId="49" fontId="1" fillId="0" borderId="14" xfId="2" applyNumberFormat="1" applyFont="1" applyFill="1" applyBorder="1" applyAlignment="1">
      <alignment horizontal="left" vertical="center" shrinkToFit="1"/>
    </xf>
    <xf numFmtId="38" fontId="1" fillId="2" borderId="3" xfId="2" applyFont="1" applyFill="1" applyBorder="1" applyAlignment="1">
      <alignment horizontal="center" vertical="center"/>
    </xf>
    <xf numFmtId="38" fontId="1" fillId="2" borderId="15" xfId="2" applyFont="1" applyFill="1" applyBorder="1" applyAlignment="1">
      <alignment horizontal="center" vertical="center" wrapText="1"/>
    </xf>
    <xf numFmtId="38" fontId="1" fillId="0" borderId="0" xfId="2" applyFont="1" applyFill="1" applyBorder="1" applyAlignment="1">
      <alignment vertical="center" shrinkToFit="1"/>
    </xf>
    <xf numFmtId="38" fontId="1" fillId="2" borderId="8" xfId="2" applyFont="1" applyFill="1" applyBorder="1" applyAlignment="1">
      <alignment horizontal="center" vertical="center"/>
    </xf>
    <xf numFmtId="38" fontId="1" fillId="0" borderId="13" xfId="2" applyFont="1" applyFill="1" applyBorder="1" applyAlignment="1">
      <alignment vertical="center" shrinkToFit="1"/>
    </xf>
    <xf numFmtId="38" fontId="1" fillId="0" borderId="1" xfId="2" applyFont="1" applyFill="1" applyBorder="1" applyAlignment="1">
      <alignment vertical="center" shrinkToFit="1"/>
    </xf>
    <xf numFmtId="38" fontId="1" fillId="0" borderId="12" xfId="2" applyFont="1" applyFill="1" applyBorder="1" applyAlignment="1">
      <alignment vertical="center"/>
    </xf>
    <xf numFmtId="0" fontId="27" fillId="0" borderId="0" xfId="0" applyFont="1" applyAlignment="1">
      <alignment horizontal="justify" vertical="center"/>
    </xf>
    <xf numFmtId="0" fontId="28" fillId="0" borderId="0" xfId="0" applyFont="1">
      <alignment vertical="center"/>
    </xf>
    <xf numFmtId="0" fontId="28" fillId="0" borderId="0" xfId="0" applyFont="1" applyAlignment="1">
      <alignment vertical="center" wrapText="1"/>
    </xf>
    <xf numFmtId="0" fontId="29" fillId="0" borderId="18"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30" fillId="0" borderId="21" xfId="0" applyFont="1" applyBorder="1" applyAlignment="1">
      <alignment vertical="center"/>
    </xf>
    <xf numFmtId="0" fontId="28" fillId="0" borderId="22" xfId="0" applyFont="1" applyBorder="1" applyAlignment="1">
      <alignment horizontal="left" vertical="top" wrapText="1"/>
    </xf>
    <xf numFmtId="0" fontId="31" fillId="0" borderId="0" xfId="0" applyFont="1" applyAlignment="1">
      <alignment vertical="center"/>
    </xf>
    <xf numFmtId="0" fontId="23" fillId="0" borderId="0" xfId="0" applyFont="1" applyBorder="1" applyAlignment="1">
      <alignment vertical="top" wrapText="1"/>
    </xf>
    <xf numFmtId="0" fontId="32" fillId="0" borderId="0" xfId="0" applyFont="1" applyBorder="1" applyAlignment="1">
      <alignment vertical="top" wrapText="1"/>
    </xf>
    <xf numFmtId="0" fontId="28" fillId="0" borderId="0" xfId="0" applyFont="1" applyAlignment="1">
      <alignment horizontal="left" vertical="center"/>
    </xf>
    <xf numFmtId="0" fontId="31" fillId="0" borderId="0" xfId="0" applyFont="1" applyBorder="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33" fillId="0" borderId="0" xfId="0" applyFont="1" applyAlignment="1">
      <alignment horizontal="right" vertical="center"/>
    </xf>
    <xf numFmtId="0" fontId="28" fillId="0" borderId="0" xfId="0" applyFont="1" applyAlignment="1">
      <alignment horizontal="right" vertical="center"/>
    </xf>
    <xf numFmtId="0" fontId="28" fillId="0" borderId="0" xfId="0" applyFont="1" applyAlignment="1">
      <alignment horizontal="center" vertical="center"/>
    </xf>
    <xf numFmtId="0" fontId="34" fillId="0" borderId="0" xfId="0" applyFont="1" applyAlignment="1">
      <alignment horizontal="right" vertical="center"/>
    </xf>
    <xf numFmtId="49" fontId="10" fillId="3" borderId="2" xfId="2" applyNumberFormat="1" applyFont="1" applyFill="1" applyBorder="1" applyAlignment="1" applyProtection="1">
      <alignment horizontal="left" vertical="center" wrapText="1"/>
      <protection locked="0"/>
    </xf>
    <xf numFmtId="176" fontId="4" fillId="3" borderId="16" xfId="0" applyNumberFormat="1" applyFont="1" applyFill="1" applyBorder="1" applyAlignment="1" applyProtection="1">
      <alignment vertical="center" shrinkToFit="1"/>
      <protection locked="0"/>
    </xf>
    <xf numFmtId="49" fontId="1" fillId="3" borderId="3" xfId="2" applyNumberFormat="1" applyFont="1" applyFill="1" applyBorder="1" applyAlignment="1" applyProtection="1">
      <alignment horizontal="left" vertical="center" wrapText="1"/>
      <protection locked="0"/>
    </xf>
    <xf numFmtId="49" fontId="1" fillId="3" borderId="9" xfId="2" applyNumberFormat="1" applyFont="1" applyFill="1" applyBorder="1" applyAlignment="1" applyProtection="1">
      <alignment horizontal="left" vertical="center" wrapText="1"/>
      <protection locked="0"/>
    </xf>
    <xf numFmtId="49" fontId="1" fillId="3" borderId="12" xfId="2" applyNumberFormat="1" applyFont="1" applyFill="1" applyBorder="1" applyAlignment="1" applyProtection="1">
      <alignment horizontal="left" vertical="center" wrapText="1"/>
      <protection locked="0"/>
    </xf>
    <xf numFmtId="49" fontId="1" fillId="3" borderId="15" xfId="2" applyNumberFormat="1" applyFont="1" applyFill="1" applyBorder="1" applyAlignment="1" applyProtection="1">
      <alignment horizontal="left" vertical="center" shrinkToFit="1"/>
      <protection locked="0"/>
    </xf>
    <xf numFmtId="49" fontId="1" fillId="3" borderId="3" xfId="2" applyNumberFormat="1" applyFont="1" applyFill="1" applyBorder="1" applyAlignment="1" applyProtection="1">
      <alignment horizontal="left" vertical="center" shrinkToFit="1"/>
      <protection locked="0"/>
    </xf>
    <xf numFmtId="38" fontId="1" fillId="3" borderId="15" xfId="2" applyFont="1" applyFill="1" applyBorder="1" applyAlignment="1" applyProtection="1">
      <alignment vertical="center" shrinkToFit="1"/>
      <protection locked="0"/>
    </xf>
    <xf numFmtId="49" fontId="1" fillId="3" borderId="9" xfId="2" applyNumberFormat="1" applyFont="1" applyFill="1" applyBorder="1" applyAlignment="1" applyProtection="1">
      <alignment horizontal="left" vertical="center" shrinkToFit="1"/>
      <protection locked="0"/>
    </xf>
    <xf numFmtId="38" fontId="1" fillId="3" borderId="7" xfId="2" applyFont="1" applyFill="1" applyBorder="1" applyAlignment="1" applyProtection="1">
      <alignment vertical="center" shrinkToFit="1"/>
      <protection locked="0"/>
    </xf>
    <xf numFmtId="38" fontId="1" fillId="3" borderId="14" xfId="2" applyFont="1" applyFill="1" applyBorder="1" applyAlignment="1" applyProtection="1">
      <alignment vertical="center" shrinkToFit="1"/>
      <protection locked="0"/>
    </xf>
    <xf numFmtId="49" fontId="1" fillId="3" borderId="12" xfId="2" applyNumberFormat="1" applyFont="1" applyFill="1" applyBorder="1" applyAlignment="1" applyProtection="1">
      <alignment horizontal="left" vertical="center" shrinkToFit="1"/>
      <protection locked="0"/>
    </xf>
    <xf numFmtId="0" fontId="1" fillId="3" borderId="13" xfId="2" applyNumberFormat="1" applyFont="1" applyFill="1" applyBorder="1" applyAlignment="1" applyProtection="1">
      <alignment vertical="center" shrinkToFit="1"/>
      <protection locked="0"/>
    </xf>
    <xf numFmtId="49" fontId="1" fillId="3" borderId="13" xfId="2" applyNumberFormat="1" applyFont="1" applyFill="1" applyBorder="1" applyAlignment="1" applyProtection="1">
      <alignment horizontal="left" vertical="center" shrinkToFit="1"/>
      <protection locked="0"/>
    </xf>
    <xf numFmtId="0" fontId="1" fillId="3" borderId="0" xfId="2" applyNumberFormat="1" applyFont="1" applyFill="1" applyBorder="1" applyAlignment="1" applyProtection="1">
      <alignment vertical="center" shrinkToFit="1"/>
      <protection locked="0"/>
    </xf>
    <xf numFmtId="49" fontId="1" fillId="3" borderId="0" xfId="2" applyNumberFormat="1" applyFont="1" applyFill="1" applyBorder="1" applyAlignment="1" applyProtection="1">
      <alignment horizontal="left" vertical="center" shrinkToFit="1"/>
      <protection locked="0"/>
    </xf>
    <xf numFmtId="177" fontId="10" fillId="3" borderId="2" xfId="2" applyNumberFormat="1" applyFont="1" applyFill="1" applyBorder="1" applyAlignment="1" applyProtection="1">
      <alignment vertical="center" shrinkToFit="1"/>
      <protection locked="0"/>
    </xf>
    <xf numFmtId="49" fontId="10" fillId="3" borderId="2" xfId="2" applyNumberFormat="1" applyFont="1" applyFill="1" applyBorder="1" applyAlignment="1" applyProtection="1">
      <alignment horizontal="left" vertical="center" shrinkToFit="1"/>
      <protection locked="0"/>
    </xf>
    <xf numFmtId="178" fontId="4" fillId="3" borderId="2" xfId="1" applyNumberFormat="1" applyFont="1" applyFill="1" applyBorder="1" applyAlignment="1" applyProtection="1">
      <alignment vertical="center" shrinkToFit="1"/>
      <protection locked="0"/>
    </xf>
    <xf numFmtId="38" fontId="9" fillId="3" borderId="2" xfId="2" applyFont="1" applyFill="1" applyBorder="1" applyAlignment="1" applyProtection="1">
      <alignment horizontal="right" vertical="center"/>
      <protection locked="0"/>
    </xf>
    <xf numFmtId="49" fontId="1" fillId="3" borderId="15" xfId="2" applyNumberFormat="1" applyFont="1" applyFill="1" applyBorder="1" applyAlignment="1" applyProtection="1">
      <alignment horizontal="right" vertical="center" shrinkToFit="1"/>
      <protection locked="0"/>
    </xf>
    <xf numFmtId="49" fontId="1" fillId="3" borderId="7" xfId="2" applyNumberFormat="1" applyFont="1" applyFill="1" applyBorder="1" applyAlignment="1" applyProtection="1">
      <alignment horizontal="right" vertical="center" shrinkToFit="1"/>
      <protection locked="0"/>
    </xf>
    <xf numFmtId="49" fontId="1" fillId="3" borderId="14" xfId="2" applyNumberFormat="1" applyFont="1" applyFill="1" applyBorder="1" applyAlignment="1" applyProtection="1">
      <alignment horizontal="right" vertical="center" shrinkToFit="1"/>
      <protection locked="0"/>
    </xf>
    <xf numFmtId="38" fontId="10" fillId="3" borderId="2" xfId="2" applyFont="1" applyFill="1" applyBorder="1" applyAlignment="1">
      <alignment vertical="center"/>
    </xf>
    <xf numFmtId="176" fontId="4" fillId="3" borderId="16" xfId="0" applyNumberFormat="1" applyFont="1" applyFill="1" applyBorder="1" applyAlignment="1">
      <alignment vertical="center" shrinkToFit="1"/>
    </xf>
    <xf numFmtId="178" fontId="4" fillId="3" borderId="2" xfId="1" applyNumberFormat="1" applyFont="1" applyFill="1" applyBorder="1" applyAlignment="1">
      <alignment vertical="center" shrinkToFit="1"/>
    </xf>
    <xf numFmtId="38" fontId="9" fillId="3" borderId="2" xfId="2" applyFont="1" applyFill="1" applyBorder="1" applyAlignment="1">
      <alignment horizontal="right" vertical="center"/>
    </xf>
    <xf numFmtId="38" fontId="1" fillId="3" borderId="15" xfId="2" applyFont="1" applyFill="1" applyBorder="1" applyAlignment="1">
      <alignment horizontal="right" vertical="center" shrinkToFit="1"/>
    </xf>
    <xf numFmtId="38" fontId="1" fillId="3" borderId="3" xfId="2" applyFont="1" applyFill="1" applyBorder="1" applyAlignment="1">
      <alignment vertical="center" shrinkToFit="1"/>
    </xf>
    <xf numFmtId="38" fontId="1" fillId="3" borderId="15" xfId="2" applyFont="1" applyFill="1" applyBorder="1" applyAlignment="1">
      <alignment vertical="center" shrinkToFit="1"/>
    </xf>
    <xf numFmtId="38" fontId="1" fillId="3" borderId="7" xfId="2" applyFont="1" applyFill="1" applyBorder="1" applyAlignment="1">
      <alignment horizontal="right" vertical="center" shrinkToFit="1"/>
    </xf>
    <xf numFmtId="38" fontId="1" fillId="3" borderId="9" xfId="2" applyFont="1" applyFill="1" applyBorder="1" applyAlignment="1">
      <alignment vertical="center" shrinkToFit="1"/>
    </xf>
    <xf numFmtId="38" fontId="1" fillId="3" borderId="7" xfId="2" applyFont="1" applyFill="1" applyBorder="1" applyAlignment="1">
      <alignment vertical="center" shrinkToFit="1"/>
    </xf>
    <xf numFmtId="38" fontId="1" fillId="3" borderId="14" xfId="2" applyFont="1" applyFill="1" applyBorder="1" applyAlignment="1">
      <alignment vertical="center" shrinkToFit="1"/>
    </xf>
    <xf numFmtId="38" fontId="1" fillId="3" borderId="14" xfId="2" applyFont="1" applyFill="1" applyBorder="1" applyAlignment="1">
      <alignment horizontal="right" vertical="center" shrinkToFit="1"/>
    </xf>
    <xf numFmtId="38" fontId="1" fillId="3" borderId="12" xfId="2" applyFont="1" applyFill="1" applyBorder="1" applyAlignment="1">
      <alignment vertical="center" shrinkToFit="1"/>
    </xf>
    <xf numFmtId="0" fontId="1" fillId="3" borderId="13" xfId="2" applyNumberFormat="1" applyFont="1" applyFill="1" applyBorder="1" applyAlignment="1">
      <alignment vertical="center" shrinkToFit="1"/>
    </xf>
    <xf numFmtId="38" fontId="1" fillId="3" borderId="13" xfId="2" applyFont="1" applyFill="1" applyBorder="1" applyAlignment="1">
      <alignment horizontal="center" vertical="center" shrinkToFit="1"/>
    </xf>
    <xf numFmtId="0" fontId="1" fillId="3" borderId="0" xfId="2" applyNumberFormat="1" applyFont="1" applyFill="1" applyBorder="1" applyAlignment="1">
      <alignment vertical="center" shrinkToFit="1"/>
    </xf>
    <xf numFmtId="38" fontId="1" fillId="3" borderId="0" xfId="2" applyFont="1" applyFill="1" applyBorder="1" applyAlignment="1">
      <alignment horizontal="center" vertical="center" shrinkToFit="1"/>
    </xf>
    <xf numFmtId="0" fontId="1" fillId="3" borderId="1" xfId="2" applyNumberFormat="1" applyFont="1" applyFill="1" applyBorder="1" applyAlignment="1">
      <alignment vertical="center" shrinkToFit="1"/>
    </xf>
    <xf numFmtId="38" fontId="1" fillId="3" borderId="1" xfId="2" applyFont="1" applyFill="1" applyBorder="1" applyAlignment="1">
      <alignment horizontal="center" vertical="center" shrinkToFit="1"/>
    </xf>
    <xf numFmtId="38" fontId="1" fillId="3" borderId="15" xfId="2" applyFont="1" applyFill="1" applyBorder="1" applyAlignment="1">
      <alignment horizontal="justify" vertical="center" shrinkToFit="1"/>
    </xf>
    <xf numFmtId="38" fontId="1" fillId="3" borderId="7" xfId="2" applyFont="1" applyFill="1" applyBorder="1" applyAlignment="1">
      <alignment horizontal="justify" vertical="center" shrinkToFit="1"/>
    </xf>
    <xf numFmtId="38" fontId="1" fillId="3" borderId="8" xfId="2" applyFont="1" applyFill="1" applyBorder="1" applyAlignment="1">
      <alignment vertical="center" wrapText="1"/>
    </xf>
    <xf numFmtId="38" fontId="1" fillId="3" borderId="10" xfId="2" applyFont="1" applyFill="1" applyBorder="1" applyAlignment="1">
      <alignment vertical="center" wrapText="1"/>
    </xf>
    <xf numFmtId="38" fontId="1" fillId="3" borderId="11" xfId="2" applyFont="1" applyFill="1" applyBorder="1" applyAlignment="1">
      <alignment vertical="center" wrapText="1"/>
    </xf>
    <xf numFmtId="38" fontId="1" fillId="3" borderId="10" xfId="2" applyFont="1" applyFill="1" applyBorder="1" applyAlignment="1" applyProtection="1">
      <alignment vertical="center" wrapText="1"/>
    </xf>
    <xf numFmtId="177" fontId="10" fillId="3" borderId="2" xfId="2" applyNumberFormat="1" applyFont="1" applyFill="1" applyBorder="1" applyAlignment="1">
      <alignment horizontal="center" vertical="center" shrinkToFit="1"/>
    </xf>
    <xf numFmtId="38" fontId="10" fillId="3" borderId="2" xfId="2" applyFont="1" applyFill="1" applyBorder="1" applyAlignment="1">
      <alignment vertical="center" shrinkToFit="1"/>
    </xf>
    <xf numFmtId="38" fontId="10" fillId="3" borderId="2" xfId="2" applyFont="1" applyFill="1" applyBorder="1" applyAlignment="1">
      <alignment horizontal="center" vertical="center" shrinkToFit="1"/>
    </xf>
    <xf numFmtId="49" fontId="10" fillId="3" borderId="2" xfId="2" applyNumberFormat="1" applyFont="1" applyFill="1" applyBorder="1" applyAlignment="1" applyProtection="1">
      <alignment horizontal="left" vertical="center" wrapText="1"/>
      <protection locked="0"/>
    </xf>
    <xf numFmtId="49" fontId="1" fillId="0" borderId="9" xfId="2" applyNumberFormat="1" applyFont="1" applyFill="1" applyBorder="1" applyAlignment="1">
      <alignment horizontal="left" vertical="center" shrinkToFit="1"/>
    </xf>
    <xf numFmtId="38" fontId="1" fillId="3" borderId="3" xfId="2" applyFont="1" applyFill="1" applyBorder="1" applyAlignment="1">
      <alignment horizontal="justify" vertical="center" shrinkToFit="1"/>
    </xf>
    <xf numFmtId="38" fontId="1" fillId="0" borderId="9" xfId="2" applyFont="1" applyFill="1" applyBorder="1" applyAlignment="1">
      <alignment horizontal="justify" vertical="center" shrinkToFit="1"/>
    </xf>
    <xf numFmtId="38" fontId="1" fillId="0" borderId="12" xfId="2" applyFont="1" applyFill="1" applyBorder="1" applyAlignment="1">
      <alignment horizontal="justify" vertical="center" shrinkToFit="1"/>
    </xf>
    <xf numFmtId="38" fontId="1" fillId="3" borderId="9" xfId="2" applyFont="1" applyFill="1" applyBorder="1" applyAlignment="1">
      <alignment horizontal="justify" vertical="center" shrinkToFit="1"/>
    </xf>
    <xf numFmtId="38" fontId="1" fillId="0" borderId="9" xfId="2" applyFont="1" applyFill="1" applyBorder="1" applyAlignment="1">
      <alignment vertical="center"/>
    </xf>
    <xf numFmtId="49" fontId="1" fillId="0" borderId="12" xfId="2" applyNumberFormat="1" applyFont="1" applyFill="1" applyBorder="1" applyAlignment="1">
      <alignment horizontal="left" vertical="center" shrinkToFit="1"/>
    </xf>
    <xf numFmtId="49" fontId="36" fillId="3" borderId="4" xfId="3" applyNumberFormat="1" applyFont="1" applyFill="1" applyBorder="1" applyAlignment="1" applyProtection="1">
      <alignment horizontal="left" vertical="center"/>
      <protection locked="0"/>
    </xf>
    <xf numFmtId="49" fontId="36" fillId="3" borderId="17" xfId="3" applyNumberFormat="1" applyFont="1" applyFill="1" applyBorder="1" applyAlignment="1" applyProtection="1">
      <alignment horizontal="left" vertical="center"/>
      <protection locked="0"/>
    </xf>
    <xf numFmtId="49" fontId="36" fillId="3" borderId="5" xfId="3" applyNumberFormat="1" applyFont="1" applyFill="1" applyBorder="1" applyAlignment="1" applyProtection="1">
      <alignment horizontal="left" vertical="center"/>
      <protection locked="0"/>
    </xf>
    <xf numFmtId="38" fontId="10" fillId="3" borderId="2" xfId="2" applyFont="1" applyFill="1" applyBorder="1" applyAlignment="1">
      <alignment vertical="center"/>
    </xf>
    <xf numFmtId="0" fontId="35" fillId="3" borderId="2" xfId="0" applyFont="1" applyFill="1" applyBorder="1" applyAlignment="1">
      <alignment vertical="center"/>
    </xf>
    <xf numFmtId="38" fontId="10" fillId="2" borderId="2" xfId="2" applyFont="1" applyFill="1" applyBorder="1" applyAlignment="1">
      <alignment horizontal="center" vertical="center"/>
    </xf>
    <xf numFmtId="38" fontId="9" fillId="3" borderId="2" xfId="2" applyFont="1" applyFill="1" applyBorder="1" applyAlignment="1">
      <alignment vertical="center"/>
    </xf>
    <xf numFmtId="9" fontId="9" fillId="0" borderId="2" xfId="1" applyFont="1" applyFill="1" applyBorder="1" applyAlignment="1">
      <alignment horizontal="center" vertical="center"/>
    </xf>
    <xf numFmtId="38" fontId="10" fillId="2" borderId="4" xfId="2" applyFont="1" applyFill="1" applyBorder="1" applyAlignment="1">
      <alignment vertical="center" wrapText="1"/>
    </xf>
    <xf numFmtId="38" fontId="10" fillId="2" borderId="17" xfId="2" applyFont="1" applyFill="1" applyBorder="1" applyAlignment="1">
      <alignment vertical="center" wrapText="1"/>
    </xf>
    <xf numFmtId="38" fontId="10" fillId="2" borderId="5" xfId="2" applyFont="1" applyFill="1" applyBorder="1" applyAlignment="1">
      <alignment vertical="center" wrapText="1"/>
    </xf>
    <xf numFmtId="176" fontId="5" fillId="0" borderId="7"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38" fontId="9" fillId="3" borderId="2" xfId="2" applyFont="1" applyFill="1" applyBorder="1" applyAlignment="1" applyProtection="1">
      <alignment vertical="center"/>
    </xf>
    <xf numFmtId="0" fontId="9" fillId="2" borderId="2" xfId="0" applyFont="1" applyFill="1" applyBorder="1" applyAlignment="1">
      <alignment horizontal="center" vertical="center"/>
    </xf>
    <xf numFmtId="0" fontId="4" fillId="0" borderId="3" xfId="0" applyFont="1" applyFill="1" applyBorder="1" applyAlignment="1">
      <alignment horizontal="center" vertical="center"/>
    </xf>
    <xf numFmtId="38" fontId="9" fillId="2" borderId="15"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8"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1" xfId="2" applyFont="1" applyFill="1" applyBorder="1" applyAlignment="1">
      <alignment horizontal="center" vertical="center"/>
    </xf>
    <xf numFmtId="38" fontId="10" fillId="3" borderId="2" xfId="2" applyFont="1" applyFill="1" applyBorder="1" applyAlignment="1">
      <alignment vertical="center" shrinkToFit="1"/>
    </xf>
    <xf numFmtId="38" fontId="9" fillId="2" borderId="2" xfId="2" applyFont="1" applyFill="1" applyBorder="1" applyAlignment="1">
      <alignment vertical="center"/>
    </xf>
    <xf numFmtId="38" fontId="9" fillId="0" borderId="2" xfId="2"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38" fontId="1" fillId="0" borderId="3" xfId="2" applyFont="1" applyFill="1" applyBorder="1" applyAlignment="1">
      <alignment horizontal="right" vertical="center" shrinkToFit="1"/>
    </xf>
    <xf numFmtId="38" fontId="1" fillId="0" borderId="9" xfId="2" applyFont="1" applyFill="1" applyBorder="1" applyAlignment="1">
      <alignment horizontal="right" vertical="center" shrinkToFit="1"/>
    </xf>
    <xf numFmtId="38" fontId="9" fillId="0" borderId="4" xfId="2" applyFont="1" applyFill="1" applyBorder="1" applyAlignment="1">
      <alignment horizontal="center" vertical="center"/>
    </xf>
    <xf numFmtId="38" fontId="9" fillId="0" borderId="17" xfId="2" applyFont="1" applyFill="1" applyBorder="1" applyAlignment="1">
      <alignment horizontal="center" vertical="center"/>
    </xf>
    <xf numFmtId="38" fontId="9" fillId="0" borderId="5" xfId="2" applyFont="1" applyFill="1" applyBorder="1" applyAlignment="1">
      <alignment horizontal="center" vertical="center"/>
    </xf>
    <xf numFmtId="38" fontId="9" fillId="0" borderId="4" xfId="2" applyFont="1" applyFill="1" applyBorder="1" applyAlignment="1">
      <alignment horizontal="right" vertical="center"/>
    </xf>
    <xf numFmtId="38" fontId="9" fillId="0" borderId="17" xfId="2" applyFont="1" applyFill="1" applyBorder="1" applyAlignment="1">
      <alignment horizontal="right" vertical="center"/>
    </xf>
    <xf numFmtId="38" fontId="9" fillId="0" borderId="5" xfId="2" applyFont="1" applyFill="1" applyBorder="1" applyAlignment="1">
      <alignment horizontal="right" vertical="center"/>
    </xf>
    <xf numFmtId="38" fontId="12" fillId="2" borderId="2" xfId="2" applyFont="1" applyFill="1" applyBorder="1" applyAlignment="1">
      <alignment horizontal="center" vertical="center" wrapText="1" shrinkToFit="1"/>
    </xf>
    <xf numFmtId="38" fontId="9" fillId="2" borderId="2" xfId="2" applyFont="1" applyFill="1" applyBorder="1" applyAlignment="1">
      <alignment horizontal="center" vertical="center"/>
    </xf>
    <xf numFmtId="38" fontId="1" fillId="0" borderId="17" xfId="2" applyFont="1" applyFill="1" applyBorder="1" applyAlignment="1">
      <alignment horizontal="right" vertical="center" shrinkToFit="1"/>
    </xf>
    <xf numFmtId="38" fontId="1" fillId="0" borderId="5" xfId="2" applyFont="1" applyFill="1" applyBorder="1" applyAlignment="1">
      <alignment horizontal="right" vertical="center" shrinkToFit="1"/>
    </xf>
    <xf numFmtId="38" fontId="1" fillId="2" borderId="4" xfId="2" applyFont="1" applyFill="1" applyBorder="1" applyAlignment="1">
      <alignment horizontal="center" vertical="center"/>
    </xf>
    <xf numFmtId="38" fontId="1" fillId="2" borderId="17" xfId="2" applyFont="1" applyFill="1" applyBorder="1" applyAlignment="1">
      <alignment horizontal="center" vertical="center"/>
    </xf>
    <xf numFmtId="38" fontId="1" fillId="2" borderId="5" xfId="2" applyFont="1" applyFill="1" applyBorder="1" applyAlignment="1">
      <alignment horizontal="center" vertical="center"/>
    </xf>
    <xf numFmtId="0" fontId="26" fillId="0" borderId="4" xfId="0" applyFont="1" applyFill="1" applyBorder="1" applyAlignment="1">
      <alignment horizontal="right" vertical="center" shrinkToFit="1"/>
    </xf>
    <xf numFmtId="0" fontId="26" fillId="0" borderId="17" xfId="0" applyFont="1" applyFill="1" applyBorder="1" applyAlignment="1">
      <alignment horizontal="right" vertical="center" shrinkToFit="1"/>
    </xf>
    <xf numFmtId="0" fontId="26" fillId="0" borderId="5" xfId="0" applyFont="1" applyFill="1" applyBorder="1" applyAlignment="1">
      <alignment horizontal="right" vertical="center" shrinkToFit="1"/>
    </xf>
    <xf numFmtId="38" fontId="1" fillId="2" borderId="3" xfId="2" applyFont="1" applyFill="1" applyBorder="1" applyAlignment="1">
      <alignment horizontal="center" vertical="center" wrapText="1"/>
    </xf>
    <xf numFmtId="38" fontId="1" fillId="2" borderId="12" xfId="2" applyFont="1" applyFill="1" applyBorder="1" applyAlignment="1">
      <alignment horizontal="center" vertical="center" wrapText="1"/>
    </xf>
    <xf numFmtId="38" fontId="1" fillId="2" borderId="3" xfId="2" applyFont="1" applyFill="1" applyBorder="1" applyAlignment="1">
      <alignment horizontal="center" vertical="center"/>
    </xf>
    <xf numFmtId="38" fontId="1" fillId="2" borderId="12" xfId="2" applyFont="1" applyFill="1" applyBorder="1" applyAlignment="1">
      <alignment horizontal="center" vertical="center"/>
    </xf>
    <xf numFmtId="0" fontId="10" fillId="3" borderId="2" xfId="3" applyFont="1" applyFill="1" applyBorder="1" applyAlignment="1">
      <alignment vertical="center" shrinkToFit="1"/>
    </xf>
    <xf numFmtId="49" fontId="10" fillId="3" borderId="2" xfId="3" applyNumberFormat="1" applyFont="1" applyFill="1" applyBorder="1" applyAlignment="1" applyProtection="1">
      <alignment vertical="center" shrinkToFit="1"/>
      <protection locked="0"/>
    </xf>
    <xf numFmtId="49" fontId="10" fillId="3" borderId="4" xfId="3" applyNumberFormat="1" applyFont="1" applyFill="1" applyBorder="1" applyAlignment="1" applyProtection="1">
      <alignment vertical="center" shrinkToFit="1"/>
      <protection locked="0"/>
    </xf>
    <xf numFmtId="49" fontId="10" fillId="3" borderId="17" xfId="3" applyNumberFormat="1" applyFont="1" applyFill="1" applyBorder="1" applyAlignment="1" applyProtection="1">
      <alignment vertical="center" shrinkToFit="1"/>
      <protection locked="0"/>
    </xf>
    <xf numFmtId="49" fontId="10" fillId="3" borderId="5" xfId="3" applyNumberFormat="1" applyFont="1" applyFill="1" applyBorder="1" applyAlignment="1" applyProtection="1">
      <alignment vertical="center" shrinkToFit="1"/>
      <protection locked="0"/>
    </xf>
    <xf numFmtId="49" fontId="9" fillId="3" borderId="2" xfId="2" applyNumberFormat="1" applyFont="1" applyFill="1" applyBorder="1" applyAlignment="1" applyProtection="1">
      <alignment horizontal="left" vertical="center" wrapText="1"/>
      <protection locked="0"/>
    </xf>
    <xf numFmtId="179" fontId="9" fillId="0" borderId="2" xfId="2" applyNumberFormat="1" applyFont="1" applyFill="1" applyBorder="1" applyAlignment="1" applyProtection="1">
      <alignment horizontal="right" vertical="center" wrapText="1"/>
    </xf>
    <xf numFmtId="49" fontId="9" fillId="0" borderId="2" xfId="2" applyNumberFormat="1" applyFont="1" applyFill="1" applyBorder="1" applyAlignment="1" applyProtection="1">
      <alignment horizontal="right" vertical="center" wrapText="1"/>
    </xf>
    <xf numFmtId="9" fontId="1" fillId="0" borderId="2" xfId="1" applyFont="1" applyFill="1" applyBorder="1" applyAlignment="1">
      <alignment horizontal="center" vertical="center"/>
    </xf>
    <xf numFmtId="176" fontId="5" fillId="0" borderId="7"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38" fontId="10" fillId="3" borderId="2" xfId="2" applyFont="1" applyFill="1" applyBorder="1" applyAlignment="1" applyProtection="1">
      <alignment vertical="center" shrinkToFit="1"/>
      <protection locked="0"/>
    </xf>
    <xf numFmtId="0" fontId="35" fillId="3" borderId="2" xfId="0" applyFont="1" applyFill="1" applyBorder="1" applyAlignment="1" applyProtection="1">
      <alignment vertical="center" shrinkToFit="1"/>
      <protection locked="0"/>
    </xf>
    <xf numFmtId="49" fontId="10" fillId="3" borderId="4" xfId="2" applyNumberFormat="1" applyFont="1" applyFill="1" applyBorder="1" applyAlignment="1" applyProtection="1">
      <alignment horizontal="left" vertical="center" wrapText="1"/>
      <protection locked="0"/>
    </xf>
    <xf numFmtId="49" fontId="10" fillId="3" borderId="5" xfId="2" applyNumberFormat="1" applyFont="1" applyFill="1" applyBorder="1" applyAlignment="1" applyProtection="1">
      <alignment horizontal="left" vertical="center" wrapText="1"/>
      <protection locked="0"/>
    </xf>
    <xf numFmtId="49" fontId="10" fillId="3" borderId="2" xfId="2" applyNumberFormat="1" applyFont="1" applyFill="1" applyBorder="1" applyAlignment="1" applyProtection="1">
      <alignment horizontal="left" vertical="center" wrapText="1"/>
      <protection locked="0"/>
    </xf>
    <xf numFmtId="38" fontId="10" fillId="2" borderId="4" xfId="2" applyFont="1" applyFill="1" applyBorder="1" applyAlignment="1">
      <alignment horizontal="center" vertical="center"/>
    </xf>
    <xf numFmtId="38" fontId="10" fillId="2" borderId="5" xfId="2" applyFont="1" applyFill="1" applyBorder="1" applyAlignment="1">
      <alignment horizontal="center" vertical="center"/>
    </xf>
    <xf numFmtId="49" fontId="10" fillId="3" borderId="2" xfId="2" applyNumberFormat="1" applyFont="1" applyFill="1" applyBorder="1" applyAlignment="1" applyProtection="1">
      <alignment horizontal="left" vertical="center"/>
      <protection locked="0"/>
    </xf>
    <xf numFmtId="49" fontId="12" fillId="3" borderId="4" xfId="3" applyNumberFormat="1" applyFont="1" applyFill="1" applyBorder="1" applyAlignment="1" applyProtection="1">
      <alignment horizontal="left" vertical="center"/>
      <protection locked="0"/>
    </xf>
    <xf numFmtId="49" fontId="12" fillId="3" borderId="17" xfId="3" applyNumberFormat="1" applyFont="1" applyFill="1" applyBorder="1" applyAlignment="1" applyProtection="1">
      <alignment horizontal="left" vertical="center"/>
      <protection locked="0"/>
    </xf>
    <xf numFmtId="49" fontId="12" fillId="3" borderId="5" xfId="3" applyNumberFormat="1" applyFont="1" applyFill="1" applyBorder="1" applyAlignment="1" applyProtection="1">
      <alignment horizontal="left" vertical="center"/>
      <protection locked="0"/>
    </xf>
    <xf numFmtId="49" fontId="9" fillId="3" borderId="2" xfId="2" applyNumberFormat="1" applyFont="1" applyFill="1" applyBorder="1" applyAlignment="1" applyProtection="1">
      <alignment horizontal="left" vertical="center"/>
      <protection locked="0"/>
    </xf>
    <xf numFmtId="49" fontId="10" fillId="3" borderId="4" xfId="2" applyNumberFormat="1" applyFont="1" applyFill="1" applyBorder="1" applyAlignment="1" applyProtection="1">
      <alignment horizontal="left" vertical="center"/>
      <protection locked="0"/>
    </xf>
    <xf numFmtId="49" fontId="10" fillId="3" borderId="17" xfId="2" applyNumberFormat="1" applyFont="1" applyFill="1" applyBorder="1" applyAlignment="1" applyProtection="1">
      <alignment horizontal="left" vertical="center"/>
      <protection locked="0"/>
    </xf>
    <xf numFmtId="49" fontId="10" fillId="3" borderId="5" xfId="2" applyNumberFormat="1" applyFont="1" applyFill="1" applyBorder="1" applyAlignment="1" applyProtection="1">
      <alignment horizontal="left" vertical="center"/>
      <protection locked="0"/>
    </xf>
    <xf numFmtId="49" fontId="10" fillId="3" borderId="4" xfId="3" applyNumberFormat="1" applyFont="1" applyFill="1" applyBorder="1" applyAlignment="1" applyProtection="1">
      <alignment horizontal="left" vertical="center"/>
      <protection locked="0"/>
    </xf>
    <xf numFmtId="49" fontId="10" fillId="3" borderId="17" xfId="3" applyNumberFormat="1" applyFont="1" applyFill="1" applyBorder="1" applyAlignment="1" applyProtection="1">
      <alignment horizontal="left" vertical="center"/>
      <protection locked="0"/>
    </xf>
    <xf numFmtId="49" fontId="10" fillId="3" borderId="5" xfId="3" applyNumberFormat="1" applyFont="1" applyFill="1" applyBorder="1" applyAlignment="1" applyProtection="1">
      <alignment horizontal="left" vertical="center"/>
      <protection locked="0"/>
    </xf>
    <xf numFmtId="38" fontId="1" fillId="0" borderId="15" xfId="2" applyFont="1" applyFill="1" applyBorder="1" applyAlignment="1">
      <alignment horizontal="center" vertical="center"/>
    </xf>
    <xf numFmtId="38" fontId="1" fillId="0" borderId="13" xfId="2" applyFont="1" applyFill="1" applyBorder="1" applyAlignment="1">
      <alignment horizontal="center" vertical="center"/>
    </xf>
    <xf numFmtId="38" fontId="1" fillId="0" borderId="8" xfId="2" applyFont="1" applyFill="1" applyBorder="1" applyAlignment="1">
      <alignment horizontal="center" vertical="center"/>
    </xf>
    <xf numFmtId="38" fontId="1" fillId="0" borderId="14" xfId="2" applyFont="1" applyFill="1" applyBorder="1" applyAlignment="1">
      <alignment horizontal="center" vertical="center"/>
    </xf>
    <xf numFmtId="38" fontId="1" fillId="0" borderId="1" xfId="2" applyFont="1" applyFill="1" applyBorder="1" applyAlignment="1">
      <alignment horizontal="center" vertical="center"/>
    </xf>
    <xf numFmtId="38" fontId="1" fillId="0" borderId="11" xfId="2" applyFont="1" applyFill="1" applyBorder="1" applyAlignment="1">
      <alignment horizontal="center" vertical="center"/>
    </xf>
    <xf numFmtId="38" fontId="12" fillId="0" borderId="15"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8" xfId="2" applyFont="1" applyFill="1" applyBorder="1" applyAlignment="1">
      <alignment horizontal="center" vertical="center" wrapText="1"/>
    </xf>
    <xf numFmtId="38" fontId="12" fillId="0" borderId="14" xfId="2" applyFont="1" applyFill="1" applyBorder="1" applyAlignment="1">
      <alignment horizontal="center" vertical="center" wrapText="1"/>
    </xf>
    <xf numFmtId="38" fontId="12" fillId="0" borderId="1" xfId="2" applyFont="1" applyFill="1" applyBorder="1" applyAlignment="1">
      <alignment horizontal="center" vertical="center" wrapText="1"/>
    </xf>
    <xf numFmtId="38" fontId="12" fillId="0" borderId="11" xfId="2" applyFont="1" applyFill="1" applyBorder="1" applyAlignment="1">
      <alignment horizontal="center" vertical="center" wrapText="1"/>
    </xf>
    <xf numFmtId="38" fontId="1" fillId="0" borderId="2" xfId="2" applyFont="1" applyFill="1" applyBorder="1" applyAlignment="1">
      <alignment horizontal="center" vertical="center"/>
    </xf>
    <xf numFmtId="49" fontId="9" fillId="3" borderId="4" xfId="2" applyNumberFormat="1" applyFont="1" applyFill="1" applyBorder="1" applyAlignment="1" applyProtection="1">
      <alignment horizontal="left" vertical="center"/>
      <protection locked="0"/>
    </xf>
    <xf numFmtId="49" fontId="9" fillId="3" borderId="17" xfId="2" applyNumberFormat="1" applyFont="1" applyFill="1" applyBorder="1" applyAlignment="1" applyProtection="1">
      <alignment horizontal="left" vertical="center"/>
      <protection locked="0"/>
    </xf>
    <xf numFmtId="49" fontId="9" fillId="3" borderId="5" xfId="2" applyNumberFormat="1" applyFont="1" applyFill="1" applyBorder="1" applyAlignment="1" applyProtection="1">
      <alignment horizontal="left" vertical="center"/>
      <protection locked="0"/>
    </xf>
    <xf numFmtId="38" fontId="10" fillId="2" borderId="2" xfId="2" applyFont="1" applyFill="1" applyBorder="1" applyAlignment="1">
      <alignment horizontal="center" vertical="center" shrinkToFi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30" fillId="0" borderId="33" xfId="0" applyFont="1" applyBorder="1" applyAlignment="1">
      <alignment horizontal="lef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23" fillId="0" borderId="36" xfId="0" applyFont="1" applyBorder="1" applyAlignment="1">
      <alignment horizontal="left" vertical="top" wrapText="1"/>
    </xf>
    <xf numFmtId="0" fontId="23" fillId="0" borderId="0"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center" vertical="top" wrapText="1"/>
    </xf>
    <xf numFmtId="0" fontId="30" fillId="0" borderId="42" xfId="0" applyFont="1" applyBorder="1" applyAlignment="1">
      <alignment horizontal="center" vertical="top" wrapText="1"/>
    </xf>
    <xf numFmtId="0" fontId="30" fillId="0" borderId="43" xfId="0" applyFont="1" applyBorder="1" applyAlignment="1">
      <alignment horizontal="center" vertical="top" wrapText="1"/>
    </xf>
    <xf numFmtId="0" fontId="23" fillId="3" borderId="23" xfId="0" applyFont="1" applyFill="1" applyBorder="1" applyAlignment="1" applyProtection="1">
      <alignment horizontal="left" vertical="top" wrapText="1"/>
      <protection locked="0"/>
    </xf>
    <xf numFmtId="0" fontId="23" fillId="3" borderId="24" xfId="0" applyFont="1" applyFill="1" applyBorder="1" applyAlignment="1" applyProtection="1">
      <alignment horizontal="left" vertical="top" wrapText="1"/>
      <protection locked="0"/>
    </xf>
    <xf numFmtId="0" fontId="23" fillId="3" borderId="25" xfId="0" applyFont="1" applyFill="1" applyBorder="1" applyAlignment="1" applyProtection="1">
      <alignment horizontal="left" vertical="top" wrapText="1"/>
      <protection locked="0"/>
    </xf>
    <xf numFmtId="0" fontId="28" fillId="3" borderId="26" xfId="0" applyFont="1" applyFill="1" applyBorder="1" applyAlignment="1" applyProtection="1">
      <alignment horizontal="left" vertical="center"/>
      <protection locked="0"/>
    </xf>
    <xf numFmtId="0" fontId="28" fillId="3" borderId="27" xfId="0" applyFont="1" applyFill="1" applyBorder="1" applyAlignment="1" applyProtection="1">
      <alignment horizontal="left" vertical="center"/>
      <protection locked="0"/>
    </xf>
    <xf numFmtId="0" fontId="28" fillId="3" borderId="28" xfId="0" applyFont="1" applyFill="1" applyBorder="1" applyAlignment="1" applyProtection="1">
      <alignment horizontal="left" vertical="center"/>
      <protection locked="0"/>
    </xf>
    <xf numFmtId="0" fontId="23" fillId="3" borderId="29" xfId="0" applyFont="1" applyFill="1" applyBorder="1" applyAlignment="1" applyProtection="1">
      <alignment horizontal="left" vertical="top" wrapText="1"/>
      <protection locked="0"/>
    </xf>
    <xf numFmtId="0" fontId="23" fillId="3" borderId="30"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vertical="top" wrapText="1"/>
      <protection locked="0"/>
    </xf>
    <xf numFmtId="0" fontId="23" fillId="3" borderId="32" xfId="0" applyFont="1" applyFill="1" applyBorder="1" applyAlignment="1" applyProtection="1">
      <alignment horizontal="left" vertical="top" wrapText="1"/>
      <protection locked="0"/>
    </xf>
    <xf numFmtId="0" fontId="23" fillId="3" borderId="36"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37" xfId="0" applyFont="1" applyFill="1" applyBorder="1" applyAlignment="1" applyProtection="1">
      <alignment horizontal="left" vertical="top" wrapText="1"/>
      <protection locked="0"/>
    </xf>
    <xf numFmtId="0" fontId="23" fillId="3" borderId="38" xfId="0" applyFont="1" applyFill="1" applyBorder="1" applyAlignment="1" applyProtection="1">
      <alignment horizontal="left" vertical="top" wrapText="1"/>
      <protection locked="0"/>
    </xf>
    <xf numFmtId="0" fontId="23" fillId="3" borderId="39" xfId="0" applyFont="1" applyFill="1" applyBorder="1" applyAlignment="1" applyProtection="1">
      <alignment horizontal="left" vertical="top" wrapText="1"/>
      <protection locked="0"/>
    </xf>
    <xf numFmtId="0" fontId="23" fillId="3" borderId="40" xfId="0" applyFont="1" applyFill="1" applyBorder="1" applyAlignment="1" applyProtection="1">
      <alignment horizontal="left" vertical="top" wrapText="1"/>
      <protection locked="0"/>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33244</xdr:colOff>
      <xdr:row>82</xdr:row>
      <xdr:rowOff>10459</xdr:rowOff>
    </xdr:from>
    <xdr:to>
      <xdr:col>13</xdr:col>
      <xdr:colOff>1487990</xdr:colOff>
      <xdr:row>88</xdr:row>
      <xdr:rowOff>101258</xdr:rowOff>
    </xdr:to>
    <xdr:sp macro="" textlink="">
      <xdr:nvSpPr>
        <xdr:cNvPr id="3" name="角丸四角形吹き出し 2">
          <a:extLst>
            <a:ext uri="{FF2B5EF4-FFF2-40B4-BE49-F238E27FC236}">
              <a16:creationId xmlns:a16="http://schemas.microsoft.com/office/drawing/2014/main" id="{E3A8BD42-C5BD-4649-AB5A-6C2F37C57120}"/>
            </a:ext>
          </a:extLst>
        </xdr:cNvPr>
        <xdr:cNvSpPr/>
      </xdr:nvSpPr>
      <xdr:spPr>
        <a:xfrm>
          <a:off x="7133814" y="15098059"/>
          <a:ext cx="1422550" cy="1008377"/>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882650</xdr:colOff>
      <xdr:row>35</xdr:row>
      <xdr:rowOff>114300</xdr:rowOff>
    </xdr:from>
    <xdr:to>
      <xdr:col>13</xdr:col>
      <xdr:colOff>1384300</xdr:colOff>
      <xdr:row>40</xdr:row>
      <xdr:rowOff>12700</xdr:rowOff>
    </xdr:to>
    <xdr:grpSp>
      <xdr:nvGrpSpPr>
        <xdr:cNvPr id="7170" name="グループ化 8">
          <a:extLst>
            <a:ext uri="{FF2B5EF4-FFF2-40B4-BE49-F238E27FC236}">
              <a16:creationId xmlns:a16="http://schemas.microsoft.com/office/drawing/2014/main" id="{FF5A0E6E-3D0D-456F-BA78-BC1E358A25E8}"/>
            </a:ext>
          </a:extLst>
        </xdr:cNvPr>
        <xdr:cNvGrpSpPr>
          <a:grpSpLocks/>
        </xdr:cNvGrpSpPr>
      </xdr:nvGrpSpPr>
      <xdr:grpSpPr bwMode="auto">
        <a:xfrm>
          <a:off x="882650" y="7874000"/>
          <a:ext cx="7689850" cy="749300"/>
          <a:chOff x="863817" y="6239725"/>
          <a:chExt cx="10379934" cy="696079"/>
        </a:xfrm>
      </xdr:grpSpPr>
      <xdr:sp macro="" textlink="">
        <xdr:nvSpPr>
          <xdr:cNvPr id="4" name="角丸四角形吹き出し 3">
            <a:extLst>
              <a:ext uri="{FF2B5EF4-FFF2-40B4-BE49-F238E27FC236}">
                <a16:creationId xmlns:a16="http://schemas.microsoft.com/office/drawing/2014/main" id="{DB3F7B95-6D98-4A57-BE33-1B3942DF403A}"/>
              </a:ext>
            </a:extLst>
          </xdr:cNvPr>
          <xdr:cNvSpPr/>
        </xdr:nvSpPr>
        <xdr:spPr>
          <a:xfrm>
            <a:off x="8578054" y="6239725"/>
            <a:ext cx="2665697"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7" name="直線コネクタ 6">
            <a:extLst>
              <a:ext uri="{FF2B5EF4-FFF2-40B4-BE49-F238E27FC236}">
                <a16:creationId xmlns:a16="http://schemas.microsoft.com/office/drawing/2014/main" id="{69AD2FAD-0C61-4511-A40B-86FEC7779914}"/>
              </a:ext>
            </a:extLst>
          </xdr:cNvPr>
          <xdr:cNvCxnSpPr>
            <a:stCxn id="4" idx="1"/>
          </xdr:cNvCxnSpPr>
        </xdr:nvCxnSpPr>
        <xdr:spPr>
          <a:xfrm flipH="1">
            <a:off x="863817" y="6493381"/>
            <a:ext cx="7714237" cy="442423"/>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10</xdr:col>
      <xdr:colOff>206162</xdr:colOff>
      <xdr:row>0</xdr:row>
      <xdr:rowOff>210731</xdr:rowOff>
    </xdr:from>
    <xdr:to>
      <xdr:col>13</xdr:col>
      <xdr:colOff>1184552</xdr:colOff>
      <xdr:row>3</xdr:row>
      <xdr:rowOff>263913</xdr:rowOff>
    </xdr:to>
    <xdr:sp macro="" textlink="">
      <xdr:nvSpPr>
        <xdr:cNvPr id="8" name="角丸四角形吹き出し 7">
          <a:extLst>
            <a:ext uri="{FF2B5EF4-FFF2-40B4-BE49-F238E27FC236}">
              <a16:creationId xmlns:a16="http://schemas.microsoft.com/office/drawing/2014/main" id="{8D29DF40-2165-4520-A912-33ED13317A5C}"/>
            </a:ext>
          </a:extLst>
        </xdr:cNvPr>
        <xdr:cNvSpPr/>
      </xdr:nvSpPr>
      <xdr:spPr bwMode="auto">
        <a:xfrm>
          <a:off x="7709322" y="210731"/>
          <a:ext cx="2409370" cy="7961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0</xdr:col>
      <xdr:colOff>914400</xdr:colOff>
      <xdr:row>21</xdr:row>
      <xdr:rowOff>69850</xdr:rowOff>
    </xdr:from>
    <xdr:to>
      <xdr:col>13</xdr:col>
      <xdr:colOff>1498600</xdr:colOff>
      <xdr:row>30</xdr:row>
      <xdr:rowOff>50800</xdr:rowOff>
    </xdr:to>
    <xdr:grpSp>
      <xdr:nvGrpSpPr>
        <xdr:cNvPr id="7172" name="グループ化 8">
          <a:extLst>
            <a:ext uri="{FF2B5EF4-FFF2-40B4-BE49-F238E27FC236}">
              <a16:creationId xmlns:a16="http://schemas.microsoft.com/office/drawing/2014/main" id="{A1187338-D242-4A5A-A881-9E97C3F8DCDD}"/>
            </a:ext>
          </a:extLst>
        </xdr:cNvPr>
        <xdr:cNvGrpSpPr>
          <a:grpSpLocks/>
        </xdr:cNvGrpSpPr>
      </xdr:nvGrpSpPr>
      <xdr:grpSpPr bwMode="auto">
        <a:xfrm>
          <a:off x="914400" y="5372100"/>
          <a:ext cx="7772400" cy="1562100"/>
          <a:chOff x="-1423815" y="4532782"/>
          <a:chExt cx="10473306" cy="1263988"/>
        </a:xfrm>
      </xdr:grpSpPr>
      <xdr:sp macro="" textlink="">
        <xdr:nvSpPr>
          <xdr:cNvPr id="17" name="角丸四角形吹き出し 3">
            <a:extLst>
              <a:ext uri="{FF2B5EF4-FFF2-40B4-BE49-F238E27FC236}">
                <a16:creationId xmlns:a16="http://schemas.microsoft.com/office/drawing/2014/main" id="{C50E5A45-7F86-4150-866F-43235D434641}"/>
              </a:ext>
            </a:extLst>
          </xdr:cNvPr>
          <xdr:cNvSpPr/>
        </xdr:nvSpPr>
        <xdr:spPr>
          <a:xfrm>
            <a:off x="6217249" y="4532782"/>
            <a:ext cx="2832242" cy="98652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ja-JP" sz="1100" b="0" i="0">
                <a:solidFill>
                  <a:schemeClr val="tx1"/>
                </a:solidFill>
                <a:effectLst/>
                <a:latin typeface="+mn-lt"/>
                <a:ea typeface="+mn-ea"/>
                <a:cs typeface="+mn-cs"/>
              </a:rPr>
              <a:t>事業目的、事業目標、事業内容の記入例（</a:t>
            </a:r>
            <a:r>
              <a:rPr lang="en-US" altLang="ja-JP" sz="1100" b="0" i="0">
                <a:solidFill>
                  <a:schemeClr val="tx1"/>
                </a:solidFill>
                <a:effectLst/>
                <a:latin typeface="+mn-lt"/>
                <a:ea typeface="+mn-ea"/>
                <a:cs typeface="+mn-cs"/>
              </a:rPr>
              <a:t>PDF</a:t>
            </a:r>
            <a:r>
              <a:rPr lang="ja-JP" altLang="en-US" sz="1100" b="0" i="0">
                <a:solidFill>
                  <a:schemeClr val="tx1"/>
                </a:solidFill>
                <a:effectLst/>
                <a:latin typeface="+mn-lt"/>
                <a:ea typeface="+mn-ea"/>
                <a:cs typeface="+mn-cs"/>
              </a:rPr>
              <a:t>リンク</a:t>
            </a:r>
            <a:r>
              <a:rPr lang="ja-JP" altLang="ja-JP" sz="1100" b="0" i="0">
                <a:solidFill>
                  <a:schemeClr val="tx1"/>
                </a:solidFill>
                <a:effectLst/>
                <a:latin typeface="+mn-lt"/>
                <a:ea typeface="+mn-ea"/>
                <a:cs typeface="+mn-cs"/>
              </a:rPr>
              <a:t>）</a:t>
            </a:r>
            <a:endParaRPr lang="ja-JP" altLang="ja-JP">
              <a:solidFill>
                <a:schemeClr val="tx1"/>
              </a:solidFill>
              <a:effectLst/>
            </a:endParaRPr>
          </a:p>
          <a:p>
            <a:pPr>
              <a:lnSpc>
                <a:spcPts val="1300"/>
              </a:lnSpc>
            </a:pPr>
            <a:r>
              <a:rPr kumimoji="1" lang="en-US" altLang="ja-JP" sz="1100" b="0" i="0">
                <a:solidFill>
                  <a:schemeClr val="tx1"/>
                </a:solidFill>
                <a:effectLst/>
                <a:latin typeface="+mn-lt"/>
                <a:ea typeface="+mn-ea"/>
                <a:cs typeface="+mn-cs"/>
              </a:rPr>
              <a:t>2</a:t>
            </a:r>
            <a:r>
              <a:rPr kumimoji="1" lang="ja-JP" altLang="ja-JP" sz="1100" b="0" i="0">
                <a:solidFill>
                  <a:schemeClr val="tx1"/>
                </a:solidFill>
                <a:effectLst/>
                <a:latin typeface="+mn-lt"/>
                <a:ea typeface="+mn-ea"/>
                <a:cs typeface="+mn-cs"/>
              </a:rPr>
              <a:t>ページ目を参考に、事業内容を記載して下さい。</a:t>
            </a:r>
            <a:endParaRPr lang="ja-JP" altLang="ja-JP">
              <a:solidFill>
                <a:schemeClr val="tx1"/>
              </a:solidFill>
              <a:effectLst/>
            </a:endParaRPr>
          </a:p>
        </xdr:txBody>
      </xdr:sp>
      <xdr:cxnSp macro="">
        <xdr:nvCxnSpPr>
          <xdr:cNvPr id="18" name="直線コネクタ 17">
            <a:extLst>
              <a:ext uri="{FF2B5EF4-FFF2-40B4-BE49-F238E27FC236}">
                <a16:creationId xmlns:a16="http://schemas.microsoft.com/office/drawing/2014/main" id="{3F596EA9-ADDD-450A-A683-CCC7A1140CB4}"/>
              </a:ext>
            </a:extLst>
          </xdr:cNvPr>
          <xdr:cNvCxnSpPr>
            <a:stCxn id="17" idx="1"/>
          </xdr:cNvCxnSpPr>
        </xdr:nvCxnSpPr>
        <xdr:spPr>
          <a:xfrm flipH="1">
            <a:off x="-1423815" y="5031184"/>
            <a:ext cx="7641064" cy="76558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882650</xdr:colOff>
      <xdr:row>28</xdr:row>
      <xdr:rowOff>133350</xdr:rowOff>
    </xdr:from>
    <xdr:to>
      <xdr:col>13</xdr:col>
      <xdr:colOff>1479550</xdr:colOff>
      <xdr:row>36</xdr:row>
      <xdr:rowOff>0</xdr:rowOff>
    </xdr:to>
    <xdr:grpSp>
      <xdr:nvGrpSpPr>
        <xdr:cNvPr id="7173" name="グループ化 8">
          <a:extLst>
            <a:ext uri="{FF2B5EF4-FFF2-40B4-BE49-F238E27FC236}">
              <a16:creationId xmlns:a16="http://schemas.microsoft.com/office/drawing/2014/main" id="{66578350-1D1B-4421-AF52-32919D8D53A5}"/>
            </a:ext>
          </a:extLst>
        </xdr:cNvPr>
        <xdr:cNvGrpSpPr>
          <a:grpSpLocks/>
        </xdr:cNvGrpSpPr>
      </xdr:nvGrpSpPr>
      <xdr:grpSpPr bwMode="auto">
        <a:xfrm>
          <a:off x="882650" y="6661150"/>
          <a:ext cx="7785100" cy="1276350"/>
          <a:chOff x="863818" y="6239725"/>
          <a:chExt cx="10504428" cy="696079"/>
        </a:xfrm>
      </xdr:grpSpPr>
      <xdr:sp macro="" textlink="">
        <xdr:nvSpPr>
          <xdr:cNvPr id="31" name="角丸四角形吹き出し 3">
            <a:extLst>
              <a:ext uri="{FF2B5EF4-FFF2-40B4-BE49-F238E27FC236}">
                <a16:creationId xmlns:a16="http://schemas.microsoft.com/office/drawing/2014/main" id="{6F3D423D-ADE1-4B36-A092-A8E321C88E62}"/>
              </a:ext>
            </a:extLst>
          </xdr:cNvPr>
          <xdr:cNvSpPr/>
        </xdr:nvSpPr>
        <xdr:spPr>
          <a:xfrm>
            <a:off x="8575062" y="6239725"/>
            <a:ext cx="2793184" cy="61296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全事業に共通する支出はこのように記載しこのようにてください。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明細の事業番号欄にも同じように記載してください。</a:t>
            </a:r>
            <a:endParaRPr kumimoji="1" lang="en-US" altLang="ja-JP" sz="1100">
              <a:solidFill>
                <a:sysClr val="windowText" lastClr="000000"/>
              </a:solidFill>
            </a:endParaRPr>
          </a:p>
        </xdr:txBody>
      </xdr:sp>
      <xdr:cxnSp macro="">
        <xdr:nvCxnSpPr>
          <xdr:cNvPr id="32" name="直線コネクタ 31">
            <a:extLst>
              <a:ext uri="{FF2B5EF4-FFF2-40B4-BE49-F238E27FC236}">
                <a16:creationId xmlns:a16="http://schemas.microsoft.com/office/drawing/2014/main" id="{928A30EE-A4AF-4CE2-9E6E-AD319661D21D}"/>
              </a:ext>
            </a:extLst>
          </xdr:cNvPr>
          <xdr:cNvCxnSpPr>
            <a:stCxn id="31" idx="1"/>
          </xdr:cNvCxnSpPr>
        </xdr:nvCxnSpPr>
        <xdr:spPr>
          <a:xfrm flipH="1">
            <a:off x="863818" y="6551402"/>
            <a:ext cx="7711244" cy="38440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367331</xdr:colOff>
      <xdr:row>4</xdr:row>
      <xdr:rowOff>98256</xdr:rowOff>
    </xdr:from>
    <xdr:to>
      <xdr:col>12</xdr:col>
      <xdr:colOff>545122</xdr:colOff>
      <xdr:row>7</xdr:row>
      <xdr:rowOff>97963</xdr:rowOff>
    </xdr:to>
    <xdr:sp macro="" textlink="">
      <xdr:nvSpPr>
        <xdr:cNvPr id="2" name="正方形/長方形 1">
          <a:extLst>
            <a:ext uri="{FF2B5EF4-FFF2-40B4-BE49-F238E27FC236}">
              <a16:creationId xmlns:a16="http://schemas.microsoft.com/office/drawing/2014/main" id="{58FF8505-77BC-42DC-A0B6-F4C9CB2237A3}"/>
            </a:ext>
          </a:extLst>
        </xdr:cNvPr>
        <xdr:cNvSpPr/>
      </xdr:nvSpPr>
      <xdr:spPr>
        <a:xfrm>
          <a:off x="1349910" y="1221203"/>
          <a:ext cx="5598686" cy="1296444"/>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rgbClr val="FF0000"/>
              </a:solidFill>
            </a:rPr>
            <a:t>※</a:t>
          </a:r>
          <a:r>
            <a:rPr kumimoji="1" lang="ja-JP" altLang="en-US" sz="1200" b="1">
              <a:solidFill>
                <a:srgbClr val="FF0000"/>
              </a:solidFill>
            </a:rPr>
            <a:t>このファイルを保存する際に、ファイル名を、団体名にしてください</a:t>
          </a:r>
          <a:endParaRPr kumimoji="1" lang="en-US" altLang="ja-JP" sz="1200" b="1">
            <a:solidFill>
              <a:srgbClr val="FF0000"/>
            </a:solidFill>
          </a:endParaRPr>
        </a:p>
        <a:p>
          <a:pPr algn="l"/>
          <a:r>
            <a:rPr kumimoji="1" lang="ja-JP" altLang="en-US" sz="1200" b="1">
              <a:solidFill>
                <a:srgbClr val="FF0000"/>
              </a:solidFill>
            </a:rPr>
            <a:t>　（例：</a:t>
          </a:r>
          <a:r>
            <a:rPr kumimoji="1" lang="en-US" altLang="ja-JP" sz="1200" b="1">
              <a:solidFill>
                <a:srgbClr val="FF0000"/>
              </a:solidFill>
            </a:rPr>
            <a:t>NPO</a:t>
          </a:r>
          <a:r>
            <a:rPr kumimoji="1" lang="ja-JP" altLang="en-US" sz="1200" b="1">
              <a:solidFill>
                <a:srgbClr val="FF0000"/>
              </a:solidFill>
            </a:rPr>
            <a:t>法人　赤坂会</a:t>
          </a:r>
          <a:r>
            <a:rPr kumimoji="1" lang="en-US" altLang="ja-JP" sz="1200" b="1">
              <a:solidFill>
                <a:srgbClr val="FF0000"/>
              </a:solidFill>
            </a:rPr>
            <a:t>.xls</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複数申請する場合は適宜通し番号をつけてください。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入力内容については、別シート「入力例」を参考にしてください。</a:t>
          </a:r>
          <a:endParaRPr kumimoji="1" lang="en-US" altLang="ja-JP" sz="1200" b="1">
            <a:solidFill>
              <a:srgbClr val="FF0000"/>
            </a:solidFill>
          </a:endParaRPr>
        </a:p>
        <a:p>
          <a:pPr algn="l"/>
          <a:r>
            <a:rPr kumimoji="1" lang="en-US" altLang="ja-JP" sz="1200">
              <a:solidFill>
                <a:sysClr val="windowText" lastClr="000000"/>
              </a:solidFill>
            </a:rPr>
            <a:t>※</a:t>
          </a:r>
          <a:r>
            <a:rPr kumimoji="1" lang="ja-JP" altLang="en-US" sz="1200">
              <a:solidFill>
                <a:sysClr val="windowText" lastClr="000000"/>
              </a:solidFill>
            </a:rPr>
            <a:t>青色のセルが記入エリアです。</a:t>
          </a:r>
          <a:endParaRPr kumimoji="1" lang="en-US" altLang="ja-JP" sz="1200">
            <a:solidFill>
              <a:sysClr val="windowText" lastClr="000000"/>
            </a:solidFill>
          </a:endParaRPr>
        </a:p>
      </xdr:txBody>
    </xdr:sp>
    <xdr:clientData fPrintsWithSheet="0"/>
  </xdr:twoCellAnchor>
  <xdr:twoCellAnchor>
    <xdr:from>
      <xdr:col>0</xdr:col>
      <xdr:colOff>654050</xdr:colOff>
      <xdr:row>33</xdr:row>
      <xdr:rowOff>171450</xdr:rowOff>
    </xdr:from>
    <xdr:to>
      <xdr:col>13</xdr:col>
      <xdr:colOff>1162050</xdr:colOff>
      <xdr:row>40</xdr:row>
      <xdr:rowOff>88900</xdr:rowOff>
    </xdr:to>
    <xdr:grpSp>
      <xdr:nvGrpSpPr>
        <xdr:cNvPr id="3983" name="グループ化 8">
          <a:extLst>
            <a:ext uri="{FF2B5EF4-FFF2-40B4-BE49-F238E27FC236}">
              <a16:creationId xmlns:a16="http://schemas.microsoft.com/office/drawing/2014/main" id="{7AC6AE31-C1AB-4C8F-9541-18D60FDA30A2}"/>
            </a:ext>
          </a:extLst>
        </xdr:cNvPr>
        <xdr:cNvGrpSpPr>
          <a:grpSpLocks/>
        </xdr:cNvGrpSpPr>
      </xdr:nvGrpSpPr>
      <xdr:grpSpPr bwMode="auto">
        <a:xfrm>
          <a:off x="654050" y="7969250"/>
          <a:ext cx="7677150" cy="1123950"/>
          <a:chOff x="863817" y="6239725"/>
          <a:chExt cx="10379934" cy="696080"/>
        </a:xfrm>
      </xdr:grpSpPr>
      <xdr:sp macro="" textlink="">
        <xdr:nvSpPr>
          <xdr:cNvPr id="9" name="角丸四角形吹き出し 3">
            <a:extLst>
              <a:ext uri="{FF2B5EF4-FFF2-40B4-BE49-F238E27FC236}">
                <a16:creationId xmlns:a16="http://schemas.microsoft.com/office/drawing/2014/main" id="{A6F8B008-DF5D-48CB-A2BE-E06926BD9299}"/>
              </a:ext>
            </a:extLst>
          </xdr:cNvPr>
          <xdr:cNvSpPr/>
        </xdr:nvSpPr>
        <xdr:spPr>
          <a:xfrm>
            <a:off x="8573644" y="6239725"/>
            <a:ext cx="2670107" cy="515178"/>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10" name="直線コネクタ 9">
            <a:extLst>
              <a:ext uri="{FF2B5EF4-FFF2-40B4-BE49-F238E27FC236}">
                <a16:creationId xmlns:a16="http://schemas.microsoft.com/office/drawing/2014/main" id="{DED8AD19-2CD9-4378-86BB-B9A0374AD868}"/>
              </a:ext>
            </a:extLst>
          </xdr:cNvPr>
          <xdr:cNvCxnSpPr>
            <a:stCxn id="9" idx="1"/>
          </xdr:cNvCxnSpPr>
        </xdr:nvCxnSpPr>
        <xdr:spPr>
          <a:xfrm flipH="1">
            <a:off x="863817" y="6495348"/>
            <a:ext cx="7709827" cy="44045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xdr:col>
      <xdr:colOff>1365250</xdr:colOff>
      <xdr:row>21</xdr:row>
      <xdr:rowOff>25400</xdr:rowOff>
    </xdr:from>
    <xdr:to>
      <xdr:col>13</xdr:col>
      <xdr:colOff>1314450</xdr:colOff>
      <xdr:row>29</xdr:row>
      <xdr:rowOff>69850</xdr:rowOff>
    </xdr:to>
    <xdr:grpSp>
      <xdr:nvGrpSpPr>
        <xdr:cNvPr id="3984" name="グループ化 8">
          <a:extLst>
            <a:ext uri="{FF2B5EF4-FFF2-40B4-BE49-F238E27FC236}">
              <a16:creationId xmlns:a16="http://schemas.microsoft.com/office/drawing/2014/main" id="{B830E158-CCD9-47DB-85C9-9FE86704FDB9}"/>
            </a:ext>
          </a:extLst>
        </xdr:cNvPr>
        <xdr:cNvGrpSpPr>
          <a:grpSpLocks/>
        </xdr:cNvGrpSpPr>
      </xdr:nvGrpSpPr>
      <xdr:grpSpPr bwMode="auto">
        <a:xfrm>
          <a:off x="3435350" y="5708650"/>
          <a:ext cx="5048250" cy="1447800"/>
          <a:chOff x="2221414" y="4532782"/>
          <a:chExt cx="6828077" cy="1158341"/>
        </a:xfrm>
      </xdr:grpSpPr>
      <xdr:sp macro="" textlink="">
        <xdr:nvSpPr>
          <xdr:cNvPr id="12" name="角丸四角形吹き出し 3">
            <a:extLst>
              <a:ext uri="{FF2B5EF4-FFF2-40B4-BE49-F238E27FC236}">
                <a16:creationId xmlns:a16="http://schemas.microsoft.com/office/drawing/2014/main" id="{1F46ABCB-F1DE-4BC8-B47A-2C2F3426CA59}"/>
              </a:ext>
            </a:extLst>
          </xdr:cNvPr>
          <xdr:cNvSpPr/>
        </xdr:nvSpPr>
        <xdr:spPr>
          <a:xfrm>
            <a:off x="6223784" y="4532782"/>
            <a:ext cx="2825707" cy="90431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chemeClr val="tx1"/>
                </a:solidFill>
                <a:effectLst/>
                <a:latin typeface="+mn-lt"/>
                <a:ea typeface="+mn-ea"/>
                <a:cs typeface="+mn-cs"/>
              </a:rPr>
              <a:t>事業目的、事業目標、事業内容の記入例（</a:t>
            </a:r>
            <a:r>
              <a:rPr lang="en-US" altLang="ja-JP" sz="1100" b="0" i="0">
                <a:solidFill>
                  <a:schemeClr val="tx1"/>
                </a:solidFill>
                <a:effectLst/>
                <a:latin typeface="+mn-lt"/>
                <a:ea typeface="+mn-ea"/>
                <a:cs typeface="+mn-cs"/>
              </a:rPr>
              <a:t>PDF</a:t>
            </a:r>
            <a:r>
              <a:rPr lang="ja-JP" altLang="en-US" sz="1100" b="0" i="0">
                <a:solidFill>
                  <a:schemeClr val="tx1"/>
                </a:solidFill>
                <a:effectLst/>
                <a:latin typeface="+mn-lt"/>
                <a:ea typeface="+mn-ea"/>
                <a:cs typeface="+mn-cs"/>
              </a:rPr>
              <a:t>リンク</a:t>
            </a:r>
            <a:r>
              <a:rPr lang="ja-JP" altLang="ja-JP" sz="1100" b="0" i="0">
                <a:solidFill>
                  <a:schemeClr val="tx1"/>
                </a:solidFill>
                <a:effectLst/>
                <a:latin typeface="+mn-lt"/>
                <a:ea typeface="+mn-ea"/>
                <a:cs typeface="+mn-cs"/>
              </a:rPr>
              <a:t>）</a:t>
            </a:r>
            <a:endParaRPr lang="ja-JP" altLang="ja-JP">
              <a:solidFill>
                <a:schemeClr val="tx1"/>
              </a:solidFill>
              <a:effectLst/>
            </a:endParaRPr>
          </a:p>
          <a:p>
            <a:pPr>
              <a:lnSpc>
                <a:spcPts val="1300"/>
              </a:lnSpc>
            </a:pPr>
            <a:r>
              <a:rPr kumimoji="1" lang="en-US" altLang="ja-JP" sz="1100" b="0" i="0">
                <a:solidFill>
                  <a:schemeClr val="tx1"/>
                </a:solidFill>
                <a:effectLst/>
                <a:latin typeface="+mn-lt"/>
                <a:ea typeface="+mn-ea"/>
                <a:cs typeface="+mn-cs"/>
              </a:rPr>
              <a:t>2</a:t>
            </a:r>
            <a:r>
              <a:rPr kumimoji="1" lang="ja-JP" altLang="ja-JP" sz="1100" b="0" i="0">
                <a:solidFill>
                  <a:schemeClr val="tx1"/>
                </a:solidFill>
                <a:effectLst/>
                <a:latin typeface="+mn-lt"/>
                <a:ea typeface="+mn-ea"/>
                <a:cs typeface="+mn-cs"/>
              </a:rPr>
              <a:t>ページ目を参考に、事業内容を記載して下さい。</a:t>
            </a:r>
            <a:endParaRPr lang="ja-JP" altLang="ja-JP">
              <a:solidFill>
                <a:schemeClr val="tx1"/>
              </a:solidFill>
              <a:effectLst/>
            </a:endParaRPr>
          </a:p>
        </xdr:txBody>
      </xdr:sp>
      <xdr:cxnSp macro="">
        <xdr:nvCxnSpPr>
          <xdr:cNvPr id="13" name="直線コネクタ 12">
            <a:extLst>
              <a:ext uri="{FF2B5EF4-FFF2-40B4-BE49-F238E27FC236}">
                <a16:creationId xmlns:a16="http://schemas.microsoft.com/office/drawing/2014/main" id="{CD6DC2B0-BAC2-43E8-819A-27F10594D7AE}"/>
              </a:ext>
            </a:extLst>
          </xdr:cNvPr>
          <xdr:cNvCxnSpPr>
            <a:stCxn id="12" idx="1"/>
          </xdr:cNvCxnSpPr>
        </xdr:nvCxnSpPr>
        <xdr:spPr>
          <a:xfrm flipH="1">
            <a:off x="2221414" y="4984941"/>
            <a:ext cx="4002370" cy="70618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952500</xdr:colOff>
      <xdr:row>27</xdr:row>
      <xdr:rowOff>152400</xdr:rowOff>
    </xdr:from>
    <xdr:to>
      <xdr:col>13</xdr:col>
      <xdr:colOff>1282700</xdr:colOff>
      <xdr:row>35</xdr:row>
      <xdr:rowOff>44450</xdr:rowOff>
    </xdr:to>
    <xdr:grpSp>
      <xdr:nvGrpSpPr>
        <xdr:cNvPr id="3985" name="グループ化 8">
          <a:extLst>
            <a:ext uri="{FF2B5EF4-FFF2-40B4-BE49-F238E27FC236}">
              <a16:creationId xmlns:a16="http://schemas.microsoft.com/office/drawing/2014/main" id="{AB2FBED1-D094-4A91-BFA7-1C7B62367680}"/>
            </a:ext>
          </a:extLst>
        </xdr:cNvPr>
        <xdr:cNvGrpSpPr>
          <a:grpSpLocks/>
        </xdr:cNvGrpSpPr>
      </xdr:nvGrpSpPr>
      <xdr:grpSpPr bwMode="auto">
        <a:xfrm>
          <a:off x="952500" y="6908800"/>
          <a:ext cx="7499350" cy="1289050"/>
          <a:chOff x="1199297" y="6164934"/>
          <a:chExt cx="10153343" cy="935470"/>
        </a:xfrm>
      </xdr:grpSpPr>
      <xdr:sp macro="" textlink="">
        <xdr:nvSpPr>
          <xdr:cNvPr id="15" name="角丸四角形吹き出し 3">
            <a:extLst>
              <a:ext uri="{FF2B5EF4-FFF2-40B4-BE49-F238E27FC236}">
                <a16:creationId xmlns:a16="http://schemas.microsoft.com/office/drawing/2014/main" id="{0183D0D0-FD12-4DC6-A3E8-D52CD0978BB8}"/>
              </a:ext>
            </a:extLst>
          </xdr:cNvPr>
          <xdr:cNvSpPr/>
        </xdr:nvSpPr>
        <xdr:spPr>
          <a:xfrm>
            <a:off x="8558536" y="6164934"/>
            <a:ext cx="2794104" cy="70966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全事業に共通する支出はこのように記載してください。</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明細の事業番号欄にも同じように記載してください。（入力例参照）</a:t>
            </a:r>
            <a:endParaRPr kumimoji="1" lang="en-US" altLang="ja-JP" sz="1100">
              <a:solidFill>
                <a:sysClr val="windowText" lastClr="000000"/>
              </a:solidFill>
            </a:endParaRPr>
          </a:p>
        </xdr:txBody>
      </xdr:sp>
      <xdr:cxnSp macro="">
        <xdr:nvCxnSpPr>
          <xdr:cNvPr id="16" name="直線コネクタ 15">
            <a:extLst>
              <a:ext uri="{FF2B5EF4-FFF2-40B4-BE49-F238E27FC236}">
                <a16:creationId xmlns:a16="http://schemas.microsoft.com/office/drawing/2014/main" id="{6536B2A4-F995-47AB-A35B-76E11655AF4F}"/>
              </a:ext>
            </a:extLst>
          </xdr:cNvPr>
          <xdr:cNvCxnSpPr>
            <a:stCxn id="15" idx="1"/>
          </xdr:cNvCxnSpPr>
        </xdr:nvCxnSpPr>
        <xdr:spPr>
          <a:xfrm flipH="1">
            <a:off x="1199297" y="6515159"/>
            <a:ext cx="7359239" cy="58524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2" name="直線矢印コネクタ 1">
          <a:extLst>
            <a:ext uri="{FF2B5EF4-FFF2-40B4-BE49-F238E27FC236}">
              <a16:creationId xmlns:a16="http://schemas.microsoft.com/office/drawing/2014/main" id="{C77ABBE0-2706-4E5A-A32D-08D782236D3B}"/>
            </a:ext>
          </a:extLst>
        </xdr:cNvPr>
        <xdr:cNvCxnSpPr/>
      </xdr:nvCxnSpPr>
      <xdr:spPr>
        <a:xfrm flipV="1">
          <a:off x="4982152" y="2820314"/>
          <a:ext cx="383309"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524452</xdr:rowOff>
    </xdr:from>
    <xdr:to>
      <xdr:col>5</xdr:col>
      <xdr:colOff>5765</xdr:colOff>
      <xdr:row>11</xdr:row>
      <xdr:rowOff>524789</xdr:rowOff>
    </xdr:to>
    <xdr:cxnSp macro="">
      <xdr:nvCxnSpPr>
        <xdr:cNvPr id="3" name="直線矢印コネクタ 2">
          <a:extLst>
            <a:ext uri="{FF2B5EF4-FFF2-40B4-BE49-F238E27FC236}">
              <a16:creationId xmlns:a16="http://schemas.microsoft.com/office/drawing/2014/main" id="{2FC2B7F8-FC56-41C4-84BA-E741CBF5C63F}"/>
            </a:ext>
          </a:extLst>
        </xdr:cNvPr>
        <xdr:cNvCxnSpPr/>
      </xdr:nvCxnSpPr>
      <xdr:spPr>
        <a:xfrm flipV="1">
          <a:off x="7404677" y="5363152"/>
          <a:ext cx="633845"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1143915</xdr:rowOff>
    </xdr:from>
    <xdr:to>
      <xdr:col>2</xdr:col>
      <xdr:colOff>407372</xdr:colOff>
      <xdr:row>10</xdr:row>
      <xdr:rowOff>28</xdr:rowOff>
    </xdr:to>
    <xdr:cxnSp macro="">
      <xdr:nvCxnSpPr>
        <xdr:cNvPr id="4" name="直線矢印コネクタ 3">
          <a:extLst>
            <a:ext uri="{FF2B5EF4-FFF2-40B4-BE49-F238E27FC236}">
              <a16:creationId xmlns:a16="http://schemas.microsoft.com/office/drawing/2014/main" id="{87853FF8-38B1-406D-8888-B17E00B0D914}"/>
            </a:ext>
          </a:extLst>
        </xdr:cNvPr>
        <xdr:cNvCxnSpPr/>
      </xdr:nvCxnSpPr>
      <xdr:spPr>
        <a:xfrm flipH="1">
          <a:off x="4718627" y="3741065"/>
          <a:ext cx="612775" cy="538834"/>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739775</xdr:rowOff>
    </xdr:from>
    <xdr:to>
      <xdr:col>7</xdr:col>
      <xdr:colOff>2048164</xdr:colOff>
      <xdr:row>10</xdr:row>
      <xdr:rowOff>16438</xdr:rowOff>
    </xdr:to>
    <xdr:cxnSp macro="">
      <xdr:nvCxnSpPr>
        <xdr:cNvPr id="5" name="直線矢印コネクタ 4">
          <a:extLst>
            <a:ext uri="{FF2B5EF4-FFF2-40B4-BE49-F238E27FC236}">
              <a16:creationId xmlns:a16="http://schemas.microsoft.com/office/drawing/2014/main" id="{13209D68-2E97-4426-97CB-E4543F8D8A92}"/>
            </a:ext>
          </a:extLst>
        </xdr:cNvPr>
        <xdr:cNvCxnSpPr/>
      </xdr:nvCxnSpPr>
      <xdr:spPr>
        <a:xfrm flipV="1">
          <a:off x="12202102" y="4937125"/>
          <a:ext cx="5773" cy="397214"/>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6" name="直線矢印コネクタ 5">
          <a:extLst>
            <a:ext uri="{FF2B5EF4-FFF2-40B4-BE49-F238E27FC236}">
              <a16:creationId xmlns:a16="http://schemas.microsoft.com/office/drawing/2014/main" id="{1D1934EE-3384-4BF5-9F07-6D157F967C3D}"/>
            </a:ext>
          </a:extLst>
        </xdr:cNvPr>
        <xdr:cNvCxnSpPr/>
      </xdr:nvCxnSpPr>
      <xdr:spPr>
        <a:xfrm>
          <a:off x="4993698" y="1789304"/>
          <a:ext cx="5137726"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4441399</xdr:colOff>
      <xdr:row>0</xdr:row>
      <xdr:rowOff>588818</xdr:rowOff>
    </xdr:to>
    <xdr:sp macro="" textlink="">
      <xdr:nvSpPr>
        <xdr:cNvPr id="7" name="テキスト ボックス 2">
          <a:extLst>
            <a:ext uri="{FF2B5EF4-FFF2-40B4-BE49-F238E27FC236}">
              <a16:creationId xmlns:a16="http://schemas.microsoft.com/office/drawing/2014/main" id="{5CBF19C1-3251-4306-975E-66CBB3A1E504}"/>
            </a:ext>
          </a:extLst>
        </xdr:cNvPr>
        <xdr:cNvSpPr txBox="1">
          <a:spLocks noChangeArrowheads="1"/>
        </xdr:cNvSpPr>
      </xdr:nvSpPr>
      <xdr:spPr bwMode="auto">
        <a:xfrm>
          <a:off x="10189152" y="57727"/>
          <a:ext cx="4398818"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太枠内：インターネット申請画面で実際にご入力いただく項目です。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63500</xdr:colOff>
      <xdr:row>0</xdr:row>
      <xdr:rowOff>209550</xdr:rowOff>
    </xdr:from>
    <xdr:to>
      <xdr:col>10</xdr:col>
      <xdr:colOff>1466850</xdr:colOff>
      <xdr:row>6</xdr:row>
      <xdr:rowOff>69850</xdr:rowOff>
    </xdr:to>
    <xdr:grpSp>
      <xdr:nvGrpSpPr>
        <xdr:cNvPr id="6327" name="グループ化 7">
          <a:extLst>
            <a:ext uri="{FF2B5EF4-FFF2-40B4-BE49-F238E27FC236}">
              <a16:creationId xmlns:a16="http://schemas.microsoft.com/office/drawing/2014/main" id="{0164961A-064E-4EB5-B5F9-5A2E19F6CB91}"/>
            </a:ext>
          </a:extLst>
        </xdr:cNvPr>
        <xdr:cNvGrpSpPr>
          <a:grpSpLocks/>
        </xdr:cNvGrpSpPr>
      </xdr:nvGrpSpPr>
      <xdr:grpSpPr bwMode="auto">
        <a:xfrm>
          <a:off x="14744700" y="209550"/>
          <a:ext cx="2755900" cy="2152650"/>
          <a:chOff x="5097087" y="4532782"/>
          <a:chExt cx="3952407" cy="1596154"/>
        </a:xfrm>
      </xdr:grpSpPr>
      <xdr:sp macro="" textlink="">
        <xdr:nvSpPr>
          <xdr:cNvPr id="9" name="角丸四角形吹き出し 3">
            <a:extLst>
              <a:ext uri="{FF2B5EF4-FFF2-40B4-BE49-F238E27FC236}">
                <a16:creationId xmlns:a16="http://schemas.microsoft.com/office/drawing/2014/main" id="{F95B11BE-EBF4-41CE-92E4-A7B8D9AFE6E2}"/>
              </a:ext>
            </a:extLst>
          </xdr:cNvPr>
          <xdr:cNvSpPr/>
        </xdr:nvSpPr>
        <xdr:spPr>
          <a:xfrm>
            <a:off x="5561540" y="453278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本事業の実施によって団体が実現しようとすること、期待される波及効果を、社会的背景や解決したい課題を踏まえて</a:t>
            </a:r>
            <a:r>
              <a:rPr lang="en-US" altLang="ja-JP" sz="1100" b="0" i="0">
                <a:solidFill>
                  <a:schemeClr val="tx1"/>
                </a:solidFill>
                <a:effectLst/>
                <a:latin typeface="+mn-lt"/>
                <a:ea typeface="+mn-ea"/>
                <a:cs typeface="+mn-cs"/>
              </a:rPr>
              <a:t>350</a:t>
            </a:r>
            <a:r>
              <a:rPr lang="ja-JP" altLang="en-US" sz="1100" b="0" i="0">
                <a:solidFill>
                  <a:schemeClr val="tx1"/>
                </a:solidFill>
                <a:effectLst/>
                <a:latin typeface="+mn-lt"/>
                <a:ea typeface="+mn-ea"/>
                <a:cs typeface="+mn-cs"/>
              </a:rPr>
              <a:t>文字以内で記入してください。</a:t>
            </a:r>
          </a:p>
          <a:p>
            <a:pPr>
              <a:lnSpc>
                <a:spcPts val="1200"/>
              </a:lnSpc>
            </a:pPr>
            <a:r>
              <a:rPr lang="ja-JP" altLang="en-US" sz="1100" b="0" i="0">
                <a:solidFill>
                  <a:schemeClr val="tx1"/>
                </a:solidFill>
                <a:effectLst/>
                <a:latin typeface="+mn-lt"/>
                <a:ea typeface="+mn-ea"/>
                <a:cs typeface="+mn-cs"/>
              </a:rPr>
              <a:t>また、中長期目標と、何年後にその目標を達成する見込みかをあわせてご記入ください。</a:t>
            </a:r>
          </a:p>
        </xdr:txBody>
      </xdr:sp>
      <xdr:cxnSp macro="">
        <xdr:nvCxnSpPr>
          <xdr:cNvPr id="10" name="直線コネクタ 9">
            <a:extLst>
              <a:ext uri="{FF2B5EF4-FFF2-40B4-BE49-F238E27FC236}">
                <a16:creationId xmlns:a16="http://schemas.microsoft.com/office/drawing/2014/main" id="{F29AD062-5F8B-436C-93EA-C4705AF9DAA4}"/>
              </a:ext>
            </a:extLst>
          </xdr:cNvPr>
          <xdr:cNvCxnSpPr>
            <a:stCxn id="9" idx="1"/>
          </xdr:cNvCxnSpPr>
        </xdr:nvCxnSpPr>
        <xdr:spPr>
          <a:xfrm flipH="1">
            <a:off x="5097087" y="533321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10</xdr:col>
      <xdr:colOff>1631950</xdr:colOff>
      <xdr:row>11</xdr:row>
      <xdr:rowOff>2082800</xdr:rowOff>
    </xdr:to>
    <xdr:grpSp>
      <xdr:nvGrpSpPr>
        <xdr:cNvPr id="6328" name="グループ化 10">
          <a:extLst>
            <a:ext uri="{FF2B5EF4-FFF2-40B4-BE49-F238E27FC236}">
              <a16:creationId xmlns:a16="http://schemas.microsoft.com/office/drawing/2014/main" id="{5C0EF239-0DD1-431E-A55D-76A0F065F3EA}"/>
            </a:ext>
          </a:extLst>
        </xdr:cNvPr>
        <xdr:cNvGrpSpPr>
          <a:grpSpLocks/>
        </xdr:cNvGrpSpPr>
      </xdr:nvGrpSpPr>
      <xdr:grpSpPr bwMode="auto">
        <a:xfrm>
          <a:off x="14681200" y="5276850"/>
          <a:ext cx="2984500" cy="2667000"/>
          <a:chOff x="4766342" y="4532782"/>
          <a:chExt cx="4283154" cy="1961232"/>
        </a:xfrm>
      </xdr:grpSpPr>
      <xdr:sp macro="" textlink="">
        <xdr:nvSpPr>
          <xdr:cNvPr id="12" name="角丸四角形吹き出し 3">
            <a:extLst>
              <a:ext uri="{FF2B5EF4-FFF2-40B4-BE49-F238E27FC236}">
                <a16:creationId xmlns:a16="http://schemas.microsoft.com/office/drawing/2014/main" id="{2336EB3F-6011-4B37-A64B-0E5224D8B31A}"/>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事業目的を将来実現するための事業目標として、以下の</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点を明確に</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字以内で記入してください。</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年後の事業完了時点の到達目標として、何をどういう状態にするのか？　例えば、受益者にもたらされる状態や当初からの変化</a:t>
            </a:r>
          </a:p>
          <a:p>
            <a:pPr>
              <a:lnSpc>
                <a:spcPts val="13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）の事業成果を測定する際の根拠</a:t>
            </a:r>
          </a:p>
          <a:p>
            <a:pPr>
              <a:lnSpc>
                <a:spcPts val="1200"/>
              </a:lnSpc>
            </a:pPr>
            <a:r>
              <a:rPr lang="ja-JP" altLang="en-US" sz="1100" b="0" i="0">
                <a:solidFill>
                  <a:schemeClr val="tx1"/>
                </a:solidFill>
                <a:effectLst/>
                <a:latin typeface="+mn-lt"/>
                <a:ea typeface="+mn-ea"/>
                <a:cs typeface="+mn-cs"/>
              </a:rPr>
              <a:t>（どのように確認するのか？　数値目標がある場合、どのような方法で成果測定するのか？）</a:t>
            </a:r>
          </a:p>
        </xdr:txBody>
      </xdr:sp>
      <xdr:cxnSp macro="">
        <xdr:nvCxnSpPr>
          <xdr:cNvPr id="13" name="直線コネクタ 12">
            <a:extLst>
              <a:ext uri="{FF2B5EF4-FFF2-40B4-BE49-F238E27FC236}">
                <a16:creationId xmlns:a16="http://schemas.microsoft.com/office/drawing/2014/main" id="{08D51086-4563-467F-A0FD-D0A74622FC1D}"/>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215900</xdr:colOff>
      <xdr:row>11</xdr:row>
      <xdr:rowOff>393700</xdr:rowOff>
    </xdr:from>
    <xdr:to>
      <xdr:col>1</xdr:col>
      <xdr:colOff>3086100</xdr:colOff>
      <xdr:row>25</xdr:row>
      <xdr:rowOff>139700</xdr:rowOff>
    </xdr:to>
    <xdr:grpSp>
      <xdr:nvGrpSpPr>
        <xdr:cNvPr id="6329" name="グループ化 13">
          <a:extLst>
            <a:ext uri="{FF2B5EF4-FFF2-40B4-BE49-F238E27FC236}">
              <a16:creationId xmlns:a16="http://schemas.microsoft.com/office/drawing/2014/main" id="{E27E45C6-A3CE-4FC9-920C-FCDE9B926D96}"/>
            </a:ext>
          </a:extLst>
        </xdr:cNvPr>
        <xdr:cNvGrpSpPr>
          <a:grpSpLocks/>
        </xdr:cNvGrpSpPr>
      </xdr:nvGrpSpPr>
      <xdr:grpSpPr bwMode="auto">
        <a:xfrm>
          <a:off x="215900" y="6254750"/>
          <a:ext cx="4229100" cy="6096000"/>
          <a:chOff x="4766343" y="2843789"/>
          <a:chExt cx="3638199" cy="4091714"/>
        </a:xfrm>
      </xdr:grpSpPr>
      <xdr:sp macro="" textlink="">
        <xdr:nvSpPr>
          <xdr:cNvPr id="15" name="角丸四角形吹き出し 3">
            <a:extLst>
              <a:ext uri="{FF2B5EF4-FFF2-40B4-BE49-F238E27FC236}">
                <a16:creationId xmlns:a16="http://schemas.microsoft.com/office/drawing/2014/main" id="{00E28E28-B428-47FE-A205-A03C2A2EEC95}"/>
              </a:ext>
            </a:extLst>
          </xdr:cNvPr>
          <xdr:cNvSpPr/>
        </xdr:nvSpPr>
        <xdr:spPr>
          <a:xfrm>
            <a:off x="4766343" y="4974890"/>
            <a:ext cx="3638199" cy="196061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a:solidFill>
                  <a:schemeClr val="tx1"/>
                </a:solidFill>
                <a:effectLst/>
                <a:latin typeface="+mn-lt"/>
                <a:ea typeface="+mn-ea"/>
                <a:cs typeface="+mn-cs"/>
              </a:rPr>
              <a:t>助成金を使って行う事業・活動の内容を</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文字以内で記入してください。</a:t>
            </a:r>
          </a:p>
          <a:p>
            <a:r>
              <a:rPr lang="ja-JP" altLang="en-US" sz="1100" b="0" i="0">
                <a:solidFill>
                  <a:schemeClr val="tx1"/>
                </a:solidFill>
                <a:effectLst/>
                <a:latin typeface="+mn-lt"/>
                <a:ea typeface="+mn-ea"/>
                <a:cs typeface="+mn-cs"/>
              </a:rPr>
              <a:t>どこで、いつ、誰を対象に何を行うのかが明確にわかるよう、具体的な数字も含めて箇条書きで記入してください。</a:t>
            </a:r>
          </a:p>
          <a:p>
            <a:endParaRPr lang="ja-JP" altLang="en-US"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番号の振り方等の体裁は、記入例に必ず従ってください。</a:t>
            </a:r>
          </a:p>
          <a:p>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などの英数字、英文字は</a:t>
            </a:r>
            <a:r>
              <a:rPr lang="ja-JP" altLang="en-US" sz="1100" b="1" i="0">
                <a:solidFill>
                  <a:schemeClr val="tx1"/>
                </a:solidFill>
                <a:effectLst/>
                <a:latin typeface="+mn-lt"/>
                <a:ea typeface="+mn-ea"/>
                <a:cs typeface="+mn-cs"/>
              </a:rPr>
              <a:t>半角</a:t>
            </a:r>
            <a:r>
              <a:rPr lang="ja-JP" altLang="en-US" sz="1100" b="0" i="0">
                <a:solidFill>
                  <a:schemeClr val="tx1"/>
                </a:solidFill>
                <a:effectLst/>
                <a:latin typeface="+mn-lt"/>
                <a:ea typeface="+mn-ea"/>
                <a:cs typeface="+mn-cs"/>
              </a:rPr>
              <a:t>で、「．」「～」「：」「（）」などの記号は</a:t>
            </a:r>
            <a:r>
              <a:rPr lang="ja-JP" altLang="en-US" sz="1100" b="1" i="0">
                <a:solidFill>
                  <a:schemeClr val="tx1"/>
                </a:solidFill>
                <a:effectLst/>
                <a:latin typeface="+mn-lt"/>
                <a:ea typeface="+mn-ea"/>
                <a:cs typeface="+mn-cs"/>
              </a:rPr>
              <a:t>全角</a:t>
            </a:r>
            <a:r>
              <a:rPr lang="ja-JP" altLang="en-US" sz="1100" b="0" i="0">
                <a:solidFill>
                  <a:schemeClr val="tx1"/>
                </a:solidFill>
                <a:effectLst/>
                <a:latin typeface="+mn-lt"/>
                <a:ea typeface="+mn-ea"/>
                <a:cs typeface="+mn-cs"/>
              </a:rPr>
              <a:t>でご記入ください。</a:t>
            </a:r>
          </a:p>
          <a:p>
            <a:endParaRPr lang="ja-JP" altLang="en-US" sz="1100" b="0" i="0">
              <a:solidFill>
                <a:schemeClr val="tx1"/>
              </a:solidFill>
              <a:effectLst/>
              <a:latin typeface="+mn-lt"/>
              <a:ea typeface="+mn-ea"/>
              <a:cs typeface="+mn-cs"/>
            </a:endParaRPr>
          </a:p>
          <a:p>
            <a:r>
              <a:rPr lang="en-US"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なお、前年度からの継続事業でご申請される場合は、前年度の助成契約書に記載の事業内容にならって記入してください。</a:t>
            </a:r>
          </a:p>
        </xdr:txBody>
      </xdr:sp>
      <xdr:cxnSp macro="">
        <xdr:nvCxnSpPr>
          <xdr:cNvPr id="16" name="直線コネクタ 15">
            <a:extLst>
              <a:ext uri="{FF2B5EF4-FFF2-40B4-BE49-F238E27FC236}">
                <a16:creationId xmlns:a16="http://schemas.microsoft.com/office/drawing/2014/main" id="{39A18F82-24C7-4CB9-9992-EB265FC19C57}"/>
              </a:ext>
            </a:extLst>
          </xdr:cNvPr>
          <xdr:cNvCxnSpPr/>
        </xdr:nvCxnSpPr>
        <xdr:spPr>
          <a:xfrm flipV="1">
            <a:off x="5159662" y="2843789"/>
            <a:ext cx="568127" cy="213962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165100</xdr:colOff>
      <xdr:row>0</xdr:row>
      <xdr:rowOff>555625</xdr:rowOff>
    </xdr:from>
    <xdr:to>
      <xdr:col>1</xdr:col>
      <xdr:colOff>1139857</xdr:colOff>
      <xdr:row>3</xdr:row>
      <xdr:rowOff>28236</xdr:rowOff>
    </xdr:to>
    <xdr:sp macro="" textlink="">
      <xdr:nvSpPr>
        <xdr:cNvPr id="17" name="角丸四角形吹き出し 7">
          <a:extLst>
            <a:ext uri="{FF2B5EF4-FFF2-40B4-BE49-F238E27FC236}">
              <a16:creationId xmlns:a16="http://schemas.microsoft.com/office/drawing/2014/main" id="{05034B42-5FF3-4F65-8E48-CAFBD93292E3}"/>
            </a:ext>
          </a:extLst>
        </xdr:cNvPr>
        <xdr:cNvSpPr/>
      </xdr:nvSpPr>
      <xdr:spPr bwMode="auto">
        <a:xfrm>
          <a:off x="174625" y="555625"/>
          <a:ext cx="2327055" cy="8061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このシートは入力例です。</a:t>
          </a:r>
          <a:endParaRPr kumimoji="1" lang="en-US" altLang="ja-JP" sz="1100" b="1">
            <a:solidFill>
              <a:srgbClr val="FF0000"/>
            </a:solidFill>
          </a:endParaRPr>
        </a:p>
        <a:p>
          <a:pPr algn="l">
            <a:lnSpc>
              <a:spcPts val="1300"/>
            </a:lnSpc>
          </a:pPr>
          <a:r>
            <a:rPr kumimoji="1" lang="ja-JP" altLang="en-US" sz="1100" b="1">
              <a:solidFill>
                <a:srgbClr val="FF0000"/>
              </a:solidFill>
            </a:rPr>
            <a:t>入力フォームは隣のシートです。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2" name="直線矢印コネクタ 1">
          <a:extLst>
            <a:ext uri="{FF2B5EF4-FFF2-40B4-BE49-F238E27FC236}">
              <a16:creationId xmlns:a16="http://schemas.microsoft.com/office/drawing/2014/main" id="{35F7EB88-9F9D-4491-9976-5E2071809848}"/>
            </a:ext>
          </a:extLst>
        </xdr:cNvPr>
        <xdr:cNvCxnSpPr/>
      </xdr:nvCxnSpPr>
      <xdr:spPr>
        <a:xfrm flipV="1">
          <a:off x="3620943" y="2837632"/>
          <a:ext cx="381000"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537152</xdr:rowOff>
    </xdr:from>
    <xdr:to>
      <xdr:col>5</xdr:col>
      <xdr:colOff>5765</xdr:colOff>
      <xdr:row>11</xdr:row>
      <xdr:rowOff>537489</xdr:rowOff>
    </xdr:to>
    <xdr:cxnSp macro="">
      <xdr:nvCxnSpPr>
        <xdr:cNvPr id="3" name="直線矢印コネクタ 2">
          <a:extLst>
            <a:ext uri="{FF2B5EF4-FFF2-40B4-BE49-F238E27FC236}">
              <a16:creationId xmlns:a16="http://schemas.microsoft.com/office/drawing/2014/main" id="{3245BEA4-75C2-40F9-B1B2-8AEFCEB8E99F}"/>
            </a:ext>
          </a:extLst>
        </xdr:cNvPr>
        <xdr:cNvCxnSpPr/>
      </xdr:nvCxnSpPr>
      <xdr:spPr>
        <a:xfrm flipV="1">
          <a:off x="6044045" y="5390284"/>
          <a:ext cx="635000"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1137565</xdr:rowOff>
    </xdr:from>
    <xdr:to>
      <xdr:col>2</xdr:col>
      <xdr:colOff>407372</xdr:colOff>
      <xdr:row>10</xdr:row>
      <xdr:rowOff>-1</xdr:rowOff>
    </xdr:to>
    <xdr:cxnSp macro="">
      <xdr:nvCxnSpPr>
        <xdr:cNvPr id="4" name="直線矢印コネクタ 3">
          <a:extLst>
            <a:ext uri="{FF2B5EF4-FFF2-40B4-BE49-F238E27FC236}">
              <a16:creationId xmlns:a16="http://schemas.microsoft.com/office/drawing/2014/main" id="{DB1CBFC5-AF9A-41F7-8B94-434CB03442E9}"/>
            </a:ext>
          </a:extLst>
        </xdr:cNvPr>
        <xdr:cNvCxnSpPr/>
      </xdr:nvCxnSpPr>
      <xdr:spPr>
        <a:xfrm flipH="1">
          <a:off x="3359727" y="3758383"/>
          <a:ext cx="610466" cy="548071"/>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841375</xdr:rowOff>
    </xdr:from>
    <xdr:to>
      <xdr:col>7</xdr:col>
      <xdr:colOff>2080455</xdr:colOff>
      <xdr:row>10</xdr:row>
      <xdr:rowOff>16213</xdr:rowOff>
    </xdr:to>
    <xdr:cxnSp macro="">
      <xdr:nvCxnSpPr>
        <xdr:cNvPr id="5" name="直線矢印コネクタ 4">
          <a:extLst>
            <a:ext uri="{FF2B5EF4-FFF2-40B4-BE49-F238E27FC236}">
              <a16:creationId xmlns:a16="http://schemas.microsoft.com/office/drawing/2014/main" id="{6DFA7B91-0DD9-404D-A8E9-6E8476C6152E}"/>
            </a:ext>
          </a:extLst>
        </xdr:cNvPr>
        <xdr:cNvCxnSpPr/>
      </xdr:nvCxnSpPr>
      <xdr:spPr>
        <a:xfrm flipV="1">
          <a:off x="12202102" y="4905375"/>
          <a:ext cx="37523" cy="33371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6" name="直線矢印コネクタ 5">
          <a:extLst>
            <a:ext uri="{FF2B5EF4-FFF2-40B4-BE49-F238E27FC236}">
              <a16:creationId xmlns:a16="http://schemas.microsoft.com/office/drawing/2014/main" id="{169A3A75-D7C1-4F5B-A3B0-01A36E6D9EEA}"/>
            </a:ext>
          </a:extLst>
        </xdr:cNvPr>
        <xdr:cNvCxnSpPr/>
      </xdr:nvCxnSpPr>
      <xdr:spPr>
        <a:xfrm>
          <a:off x="3632489" y="1798540"/>
          <a:ext cx="5137726"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41852</xdr:colOff>
      <xdr:row>0</xdr:row>
      <xdr:rowOff>57727</xdr:rowOff>
    </xdr:from>
    <xdr:to>
      <xdr:col>7</xdr:col>
      <xdr:colOff>4441399</xdr:colOff>
      <xdr:row>0</xdr:row>
      <xdr:rowOff>588818</xdr:rowOff>
    </xdr:to>
    <xdr:sp macro="" textlink="">
      <xdr:nvSpPr>
        <xdr:cNvPr id="7" name="テキスト ボックス 2">
          <a:extLst>
            <a:ext uri="{FF2B5EF4-FFF2-40B4-BE49-F238E27FC236}">
              <a16:creationId xmlns:a16="http://schemas.microsoft.com/office/drawing/2014/main" id="{E6D02332-84F0-48FB-9A07-786A52D473C3}"/>
            </a:ext>
          </a:extLst>
        </xdr:cNvPr>
        <xdr:cNvSpPr txBox="1">
          <a:spLocks noChangeArrowheads="1"/>
        </xdr:cNvSpPr>
      </xdr:nvSpPr>
      <xdr:spPr bwMode="auto">
        <a:xfrm>
          <a:off x="8827943" y="57727"/>
          <a:ext cx="4398818"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太枠内：インターネット申請画面で実際にご入力いただく項目です。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63500</xdr:colOff>
      <xdr:row>0</xdr:row>
      <xdr:rowOff>209550</xdr:rowOff>
    </xdr:from>
    <xdr:to>
      <xdr:col>10</xdr:col>
      <xdr:colOff>1466850</xdr:colOff>
      <xdr:row>6</xdr:row>
      <xdr:rowOff>69850</xdr:rowOff>
    </xdr:to>
    <xdr:grpSp>
      <xdr:nvGrpSpPr>
        <xdr:cNvPr id="5321" name="グループ化 8">
          <a:extLst>
            <a:ext uri="{FF2B5EF4-FFF2-40B4-BE49-F238E27FC236}">
              <a16:creationId xmlns:a16="http://schemas.microsoft.com/office/drawing/2014/main" id="{51AC26B9-6E2F-46E3-9F03-EEF9AF17AB40}"/>
            </a:ext>
          </a:extLst>
        </xdr:cNvPr>
        <xdr:cNvGrpSpPr>
          <a:grpSpLocks/>
        </xdr:cNvGrpSpPr>
      </xdr:nvGrpSpPr>
      <xdr:grpSpPr bwMode="auto">
        <a:xfrm>
          <a:off x="14744700" y="209550"/>
          <a:ext cx="2755900" cy="2152650"/>
          <a:chOff x="5097087" y="4532782"/>
          <a:chExt cx="3952407" cy="1596154"/>
        </a:xfrm>
      </xdr:grpSpPr>
      <xdr:sp macro="" textlink="">
        <xdr:nvSpPr>
          <xdr:cNvPr id="10" name="角丸四角形吹き出し 3">
            <a:extLst>
              <a:ext uri="{FF2B5EF4-FFF2-40B4-BE49-F238E27FC236}">
                <a16:creationId xmlns:a16="http://schemas.microsoft.com/office/drawing/2014/main" id="{EA594B12-535F-4106-8971-90EF6045F4FB}"/>
              </a:ext>
            </a:extLst>
          </xdr:cNvPr>
          <xdr:cNvSpPr/>
        </xdr:nvSpPr>
        <xdr:spPr>
          <a:xfrm>
            <a:off x="5561540" y="453278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本事業の実施によって団体が実現しようとすること、期待される波及効果を、社会的背景や解決したい課題を踏まえて</a:t>
            </a:r>
            <a:r>
              <a:rPr lang="en-US" altLang="ja-JP" sz="1100" b="0" i="0">
                <a:solidFill>
                  <a:schemeClr val="tx1"/>
                </a:solidFill>
                <a:effectLst/>
                <a:latin typeface="+mn-lt"/>
                <a:ea typeface="+mn-ea"/>
                <a:cs typeface="+mn-cs"/>
              </a:rPr>
              <a:t>350</a:t>
            </a:r>
            <a:r>
              <a:rPr lang="ja-JP" altLang="en-US" sz="1100" b="0" i="0">
                <a:solidFill>
                  <a:schemeClr val="tx1"/>
                </a:solidFill>
                <a:effectLst/>
                <a:latin typeface="+mn-lt"/>
                <a:ea typeface="+mn-ea"/>
                <a:cs typeface="+mn-cs"/>
              </a:rPr>
              <a:t>文字以内で記入してください。</a:t>
            </a:r>
          </a:p>
          <a:p>
            <a:pPr>
              <a:lnSpc>
                <a:spcPts val="1200"/>
              </a:lnSpc>
            </a:pPr>
            <a:r>
              <a:rPr lang="ja-JP" altLang="en-US" sz="1100" b="0" i="0">
                <a:solidFill>
                  <a:schemeClr val="tx1"/>
                </a:solidFill>
                <a:effectLst/>
                <a:latin typeface="+mn-lt"/>
                <a:ea typeface="+mn-ea"/>
                <a:cs typeface="+mn-cs"/>
              </a:rPr>
              <a:t>また、中長期目標と、何年後にその目標を達成する見込みかをあわせてご記入ください。</a:t>
            </a:r>
          </a:p>
        </xdr:txBody>
      </xdr:sp>
      <xdr:cxnSp macro="">
        <xdr:nvCxnSpPr>
          <xdr:cNvPr id="11" name="直線コネクタ 10">
            <a:extLst>
              <a:ext uri="{FF2B5EF4-FFF2-40B4-BE49-F238E27FC236}">
                <a16:creationId xmlns:a16="http://schemas.microsoft.com/office/drawing/2014/main" id="{D749975E-CD6B-42E7-8A01-5375F2B8C30C}"/>
              </a:ext>
            </a:extLst>
          </xdr:cNvPr>
          <xdr:cNvCxnSpPr>
            <a:stCxn id="10" idx="1"/>
          </xdr:cNvCxnSpPr>
        </xdr:nvCxnSpPr>
        <xdr:spPr>
          <a:xfrm flipH="1">
            <a:off x="5097087" y="533321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10</xdr:col>
      <xdr:colOff>1631950</xdr:colOff>
      <xdr:row>11</xdr:row>
      <xdr:rowOff>2082800</xdr:rowOff>
    </xdr:to>
    <xdr:grpSp>
      <xdr:nvGrpSpPr>
        <xdr:cNvPr id="5322" name="グループ化 15">
          <a:extLst>
            <a:ext uri="{FF2B5EF4-FFF2-40B4-BE49-F238E27FC236}">
              <a16:creationId xmlns:a16="http://schemas.microsoft.com/office/drawing/2014/main" id="{0B377211-87DB-4218-B8DD-B248E532B71C}"/>
            </a:ext>
          </a:extLst>
        </xdr:cNvPr>
        <xdr:cNvGrpSpPr>
          <a:grpSpLocks/>
        </xdr:cNvGrpSpPr>
      </xdr:nvGrpSpPr>
      <xdr:grpSpPr bwMode="auto">
        <a:xfrm>
          <a:off x="14681200" y="5073650"/>
          <a:ext cx="2984500" cy="2667000"/>
          <a:chOff x="4766342" y="4532782"/>
          <a:chExt cx="4283154" cy="1961232"/>
        </a:xfrm>
      </xdr:grpSpPr>
      <xdr:sp macro="" textlink="">
        <xdr:nvSpPr>
          <xdr:cNvPr id="17" name="角丸四角形吹き出し 3">
            <a:extLst>
              <a:ext uri="{FF2B5EF4-FFF2-40B4-BE49-F238E27FC236}">
                <a16:creationId xmlns:a16="http://schemas.microsoft.com/office/drawing/2014/main" id="{E45AF7ED-F9B0-429D-8737-531F4EA05BFB}"/>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事業目的を将来実現するための事業目標として、以下の</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点を明確に</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字以内で記入してください。</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年後の事業完了時点の到達目標として、何をどういう状態にするのか？　例えば、受益者にもたらされる状態や当初からの変化</a:t>
            </a:r>
          </a:p>
          <a:p>
            <a:pPr>
              <a:lnSpc>
                <a:spcPts val="13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）の事業成果を測定する際の根拠</a:t>
            </a:r>
          </a:p>
          <a:p>
            <a:pPr>
              <a:lnSpc>
                <a:spcPts val="1200"/>
              </a:lnSpc>
            </a:pPr>
            <a:r>
              <a:rPr lang="ja-JP" altLang="en-US" sz="1100" b="0" i="0">
                <a:solidFill>
                  <a:schemeClr val="tx1"/>
                </a:solidFill>
                <a:effectLst/>
                <a:latin typeface="+mn-lt"/>
                <a:ea typeface="+mn-ea"/>
                <a:cs typeface="+mn-cs"/>
              </a:rPr>
              <a:t>（どのように確認するのか？　数値目標がある場合、どのような方法で成果測定するのか？）</a:t>
            </a:r>
          </a:p>
        </xdr:txBody>
      </xdr:sp>
      <xdr:cxnSp macro="">
        <xdr:nvCxnSpPr>
          <xdr:cNvPr id="18" name="直線コネクタ 17">
            <a:extLst>
              <a:ext uri="{FF2B5EF4-FFF2-40B4-BE49-F238E27FC236}">
                <a16:creationId xmlns:a16="http://schemas.microsoft.com/office/drawing/2014/main" id="{C6701217-C65C-417C-89B1-6ED42319FDBC}"/>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254000</xdr:colOff>
      <xdr:row>10</xdr:row>
      <xdr:rowOff>476250</xdr:rowOff>
    </xdr:from>
    <xdr:to>
      <xdr:col>1</xdr:col>
      <xdr:colOff>3117850</xdr:colOff>
      <xdr:row>27</xdr:row>
      <xdr:rowOff>6350</xdr:rowOff>
    </xdr:to>
    <xdr:grpSp>
      <xdr:nvGrpSpPr>
        <xdr:cNvPr id="5323" name="グループ化 26">
          <a:extLst>
            <a:ext uri="{FF2B5EF4-FFF2-40B4-BE49-F238E27FC236}">
              <a16:creationId xmlns:a16="http://schemas.microsoft.com/office/drawing/2014/main" id="{5F5CCFAD-B07E-43F8-92CD-D9E55E45FFF6}"/>
            </a:ext>
          </a:extLst>
        </xdr:cNvPr>
        <xdr:cNvGrpSpPr>
          <a:grpSpLocks/>
        </xdr:cNvGrpSpPr>
      </xdr:nvGrpSpPr>
      <xdr:grpSpPr bwMode="auto">
        <a:xfrm>
          <a:off x="254000" y="5568950"/>
          <a:ext cx="4222750" cy="7493000"/>
          <a:chOff x="4793635" y="2843790"/>
          <a:chExt cx="3638199" cy="4626346"/>
        </a:xfrm>
      </xdr:grpSpPr>
      <xdr:sp macro="" textlink="">
        <xdr:nvSpPr>
          <xdr:cNvPr id="28" name="角丸四角形吹き出し 3">
            <a:extLst>
              <a:ext uri="{FF2B5EF4-FFF2-40B4-BE49-F238E27FC236}">
                <a16:creationId xmlns:a16="http://schemas.microsoft.com/office/drawing/2014/main" id="{BE1AF46D-9589-4F54-9811-FD00B9FD5AAD}"/>
              </a:ext>
            </a:extLst>
          </xdr:cNvPr>
          <xdr:cNvSpPr/>
        </xdr:nvSpPr>
        <xdr:spPr>
          <a:xfrm>
            <a:off x="4793635" y="5505899"/>
            <a:ext cx="3638199" cy="196423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a:solidFill>
                  <a:schemeClr val="tx1"/>
                </a:solidFill>
                <a:effectLst/>
                <a:latin typeface="+mn-lt"/>
                <a:ea typeface="+mn-ea"/>
                <a:cs typeface="+mn-cs"/>
              </a:rPr>
              <a:t>助成金を使って行う事業・活動の内容を</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文字以内で記入してください。</a:t>
            </a:r>
          </a:p>
          <a:p>
            <a:r>
              <a:rPr lang="ja-JP" altLang="en-US" sz="1100" b="0" i="0">
                <a:solidFill>
                  <a:schemeClr val="tx1"/>
                </a:solidFill>
                <a:effectLst/>
                <a:latin typeface="+mn-lt"/>
                <a:ea typeface="+mn-ea"/>
                <a:cs typeface="+mn-cs"/>
              </a:rPr>
              <a:t>どこで、いつ、誰を対象に何を行うのかが明確にわかるよう、具体的な数字も含めて箇条書きで記入してください。</a:t>
            </a:r>
          </a:p>
          <a:p>
            <a:endParaRPr lang="ja-JP" altLang="en-US"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番号の振り方等の体裁は、記入例に必ず従ってください。</a:t>
            </a:r>
          </a:p>
          <a:p>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などの英数字、英文字は</a:t>
            </a:r>
            <a:r>
              <a:rPr lang="ja-JP" altLang="en-US" sz="1100" b="1" i="0">
                <a:solidFill>
                  <a:schemeClr val="tx1"/>
                </a:solidFill>
                <a:effectLst/>
                <a:latin typeface="+mn-lt"/>
                <a:ea typeface="+mn-ea"/>
                <a:cs typeface="+mn-cs"/>
              </a:rPr>
              <a:t>半角</a:t>
            </a:r>
            <a:r>
              <a:rPr lang="ja-JP" altLang="en-US" sz="1100" b="0" i="0">
                <a:solidFill>
                  <a:schemeClr val="tx1"/>
                </a:solidFill>
                <a:effectLst/>
                <a:latin typeface="+mn-lt"/>
                <a:ea typeface="+mn-ea"/>
                <a:cs typeface="+mn-cs"/>
              </a:rPr>
              <a:t>で、「．」「～」「：」「（）」などの記号は</a:t>
            </a:r>
            <a:r>
              <a:rPr lang="ja-JP" altLang="en-US" sz="1100" b="1" i="0">
                <a:solidFill>
                  <a:schemeClr val="tx1"/>
                </a:solidFill>
                <a:effectLst/>
                <a:latin typeface="+mn-lt"/>
                <a:ea typeface="+mn-ea"/>
                <a:cs typeface="+mn-cs"/>
              </a:rPr>
              <a:t>全角</a:t>
            </a:r>
            <a:r>
              <a:rPr lang="ja-JP" altLang="en-US" sz="1100" b="0" i="0">
                <a:solidFill>
                  <a:schemeClr val="tx1"/>
                </a:solidFill>
                <a:effectLst/>
                <a:latin typeface="+mn-lt"/>
                <a:ea typeface="+mn-ea"/>
                <a:cs typeface="+mn-cs"/>
              </a:rPr>
              <a:t>でご記入ください。</a:t>
            </a:r>
          </a:p>
          <a:p>
            <a:endParaRPr lang="ja-JP" altLang="en-US" sz="1100" b="0" i="0">
              <a:solidFill>
                <a:schemeClr val="tx1"/>
              </a:solidFill>
              <a:effectLst/>
              <a:latin typeface="+mn-lt"/>
              <a:ea typeface="+mn-ea"/>
              <a:cs typeface="+mn-cs"/>
            </a:endParaRPr>
          </a:p>
          <a:p>
            <a:r>
              <a:rPr lang="en-US"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なお、前年度からの継続事業でご申請される場合は、前年度の助成契約書に記載の事業内容にならって記入してください。</a:t>
            </a:r>
          </a:p>
        </xdr:txBody>
      </xdr:sp>
      <xdr:cxnSp macro="">
        <xdr:nvCxnSpPr>
          <xdr:cNvPr id="29" name="直線コネクタ 28">
            <a:extLst>
              <a:ext uri="{FF2B5EF4-FFF2-40B4-BE49-F238E27FC236}">
                <a16:creationId xmlns:a16="http://schemas.microsoft.com/office/drawing/2014/main" id="{B2985A2D-1B97-4C31-92C7-3EC2B7365030}"/>
              </a:ext>
            </a:extLst>
          </xdr:cNvPr>
          <xdr:cNvCxnSpPr/>
        </xdr:nvCxnSpPr>
        <xdr:spPr>
          <a:xfrm flipV="1">
            <a:off x="5121894" y="2843790"/>
            <a:ext cx="601807" cy="273268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N117"/>
  <sheetViews>
    <sheetView view="pageBreakPreview" topLeftCell="A22" zoomScaleNormal="70" zoomScaleSheetLayoutView="100" workbookViewId="0">
      <selection activeCell="A107" sqref="A107"/>
    </sheetView>
  </sheetViews>
  <sheetFormatPr defaultColWidth="9" defaultRowHeight="12" x14ac:dyDescent="0.2"/>
  <cols>
    <col min="1" max="1" width="14.08984375" style="1" customWidth="1"/>
    <col min="2" max="2" width="10.36328125" style="1" customWidth="1"/>
    <col min="3" max="3" width="5.453125" style="1" customWidth="1"/>
    <col min="4" max="4" width="21.453125" style="1" customWidth="1"/>
    <col min="5" max="5" width="8.36328125" style="1" customWidth="1"/>
    <col min="6" max="6" width="2.453125" style="2" customWidth="1"/>
    <col min="7" max="7" width="6.453125" style="1" customWidth="1"/>
    <col min="8" max="8" width="6" style="1" customWidth="1"/>
    <col min="9" max="9" width="2.453125" style="1" customWidth="1"/>
    <col min="10" max="10" width="6.453125" style="1" customWidth="1"/>
    <col min="11" max="11" width="6" style="1" customWidth="1"/>
    <col min="12" max="12" width="2.453125" style="2" customWidth="1"/>
    <col min="13" max="13" width="10.90625" style="1" customWidth="1"/>
    <col min="14" max="14" width="21.90625" style="1" customWidth="1"/>
    <col min="15" max="15" width="7.453125" style="1" customWidth="1"/>
    <col min="16" max="16" width="9" style="1"/>
    <col min="17" max="17" width="7.08984375" style="1" customWidth="1"/>
    <col min="18" max="16384" width="9" style="1"/>
  </cols>
  <sheetData>
    <row r="1" spans="1:14" ht="20.149999999999999" customHeight="1" x14ac:dyDescent="0.2">
      <c r="A1" s="21" t="s">
        <v>39</v>
      </c>
      <c r="B1" s="136" t="s">
        <v>155</v>
      </c>
      <c r="C1" s="136"/>
      <c r="D1" s="136"/>
      <c r="E1" s="136"/>
      <c r="F1" s="136"/>
      <c r="G1" s="136"/>
      <c r="H1" s="136"/>
      <c r="I1" s="136"/>
      <c r="J1" s="136"/>
      <c r="K1" s="136"/>
      <c r="L1" s="136"/>
      <c r="M1" s="136"/>
      <c r="N1" s="136"/>
    </row>
    <row r="2" spans="1:14" ht="20.149999999999999" customHeight="1" x14ac:dyDescent="0.2">
      <c r="A2" s="21" t="s">
        <v>40</v>
      </c>
      <c r="B2" s="136" t="s">
        <v>92</v>
      </c>
      <c r="C2" s="136"/>
      <c r="D2" s="136"/>
      <c r="E2" s="136"/>
      <c r="F2" s="136"/>
      <c r="G2" s="136"/>
      <c r="H2" s="136"/>
      <c r="I2" s="136"/>
      <c r="J2" s="136"/>
      <c r="K2" s="136"/>
      <c r="L2" s="136"/>
      <c r="M2" s="136"/>
      <c r="N2" s="136"/>
    </row>
    <row r="3" spans="1:14" ht="19" x14ac:dyDescent="0.2">
      <c r="A3" s="23"/>
      <c r="B3" s="23"/>
      <c r="C3" s="23"/>
      <c r="D3" s="23"/>
      <c r="E3" s="23"/>
      <c r="F3" s="28"/>
      <c r="G3" s="23"/>
      <c r="H3" s="23"/>
      <c r="I3" s="23"/>
      <c r="J3" s="23"/>
      <c r="K3" s="23"/>
      <c r="L3" s="28"/>
      <c r="M3" s="23"/>
      <c r="N3" s="23"/>
    </row>
    <row r="4" spans="1:14" ht="37.4" customHeight="1" x14ac:dyDescent="0.2">
      <c r="A4" s="141" t="s">
        <v>86</v>
      </c>
      <c r="B4" s="142"/>
      <c r="C4" s="143"/>
      <c r="D4" s="137" t="s">
        <v>82</v>
      </c>
      <c r="E4" s="137"/>
      <c r="F4" s="137"/>
      <c r="G4" s="137"/>
      <c r="H4" s="137"/>
      <c r="I4" s="137"/>
      <c r="J4" s="137"/>
      <c r="K4" s="137"/>
      <c r="L4" s="137"/>
      <c r="M4" s="137"/>
      <c r="N4" s="137"/>
    </row>
    <row r="5" spans="1:14" ht="19" x14ac:dyDescent="0.2">
      <c r="A5" s="23"/>
      <c r="B5" s="23"/>
      <c r="C5" s="23"/>
      <c r="D5" s="23"/>
      <c r="E5" s="23"/>
      <c r="F5" s="28"/>
      <c r="G5" s="23"/>
      <c r="H5" s="23"/>
      <c r="I5" s="23"/>
      <c r="J5" s="23"/>
      <c r="K5" s="23"/>
      <c r="L5" s="28"/>
      <c r="M5" s="23"/>
      <c r="N5" s="23"/>
    </row>
    <row r="6" spans="1:14" ht="19" x14ac:dyDescent="0.2">
      <c r="A6" s="23"/>
      <c r="B6" s="23"/>
      <c r="C6" s="23"/>
      <c r="D6" s="23"/>
      <c r="E6" s="23"/>
      <c r="F6" s="28"/>
      <c r="G6" s="23"/>
      <c r="H6" s="23"/>
      <c r="I6" s="23"/>
      <c r="J6" s="23"/>
      <c r="K6" s="23"/>
      <c r="L6" s="28"/>
      <c r="M6" s="23"/>
      <c r="N6" s="23"/>
    </row>
    <row r="7" spans="1:14" ht="19" x14ac:dyDescent="0.2">
      <c r="A7" s="23"/>
      <c r="B7" s="23"/>
      <c r="C7" s="23"/>
      <c r="D7" s="23"/>
      <c r="E7" s="23"/>
      <c r="F7" s="28"/>
      <c r="G7" s="23"/>
      <c r="H7" s="23"/>
      <c r="I7" s="23"/>
      <c r="J7" s="23"/>
      <c r="K7" s="23"/>
      <c r="L7" s="28"/>
      <c r="M7" s="23"/>
      <c r="N7" s="23"/>
    </row>
    <row r="8" spans="1:14" ht="19" x14ac:dyDescent="0.2">
      <c r="A8" s="22" t="s">
        <v>156</v>
      </c>
      <c r="B8" s="23"/>
      <c r="C8" s="23"/>
      <c r="D8" s="23"/>
      <c r="E8" s="23"/>
      <c r="F8" s="28"/>
      <c r="G8" s="23"/>
      <c r="H8" s="23"/>
      <c r="I8" s="23"/>
      <c r="J8" s="23"/>
      <c r="K8" s="23"/>
      <c r="L8" s="28"/>
      <c r="M8" s="23"/>
      <c r="N8" s="23"/>
    </row>
    <row r="9" spans="1:14" ht="24.75" customHeight="1" x14ac:dyDescent="0.2">
      <c r="A9" s="25" t="s">
        <v>41</v>
      </c>
      <c r="B9" s="138" t="s">
        <v>42</v>
      </c>
      <c r="C9" s="138"/>
      <c r="D9" s="24" t="s">
        <v>85</v>
      </c>
      <c r="E9" s="138" t="s">
        <v>43</v>
      </c>
      <c r="F9" s="138"/>
      <c r="G9" s="138"/>
      <c r="H9" s="138"/>
      <c r="I9" s="138"/>
      <c r="J9" s="138"/>
      <c r="K9" s="138"/>
      <c r="L9" s="138"/>
      <c r="M9" s="138"/>
      <c r="N9" s="138"/>
    </row>
    <row r="10" spans="1:14" ht="19" x14ac:dyDescent="0.2">
      <c r="A10" s="97" t="s">
        <v>44</v>
      </c>
      <c r="B10" s="136" t="s">
        <v>47</v>
      </c>
      <c r="C10" s="136"/>
      <c r="D10" s="97" t="s">
        <v>50</v>
      </c>
      <c r="E10" s="136" t="s">
        <v>93</v>
      </c>
      <c r="F10" s="136"/>
      <c r="G10" s="136"/>
      <c r="H10" s="136"/>
      <c r="I10" s="136"/>
      <c r="J10" s="136"/>
      <c r="K10" s="136"/>
      <c r="L10" s="136"/>
      <c r="M10" s="136"/>
      <c r="N10" s="136"/>
    </row>
    <row r="11" spans="1:14" ht="19" x14ac:dyDescent="0.2">
      <c r="A11" s="97" t="s">
        <v>46</v>
      </c>
      <c r="B11" s="136" t="s">
        <v>49</v>
      </c>
      <c r="C11" s="136"/>
      <c r="D11" s="97" t="s">
        <v>51</v>
      </c>
      <c r="E11" s="136" t="s">
        <v>73</v>
      </c>
      <c r="F11" s="136"/>
      <c r="G11" s="136"/>
      <c r="H11" s="136"/>
      <c r="I11" s="136"/>
      <c r="J11" s="136"/>
      <c r="K11" s="136"/>
      <c r="L11" s="136"/>
      <c r="M11" s="136"/>
      <c r="N11" s="136"/>
    </row>
    <row r="12" spans="1:14" ht="19" x14ac:dyDescent="0.2">
      <c r="A12" s="97" t="s">
        <v>45</v>
      </c>
      <c r="B12" s="136" t="s">
        <v>48</v>
      </c>
      <c r="C12" s="136"/>
      <c r="D12" s="97" t="s">
        <v>51</v>
      </c>
      <c r="E12" s="136" t="s">
        <v>52</v>
      </c>
      <c r="F12" s="136"/>
      <c r="G12" s="136"/>
      <c r="H12" s="136"/>
      <c r="I12" s="136"/>
      <c r="J12" s="136"/>
      <c r="K12" s="136"/>
      <c r="L12" s="136"/>
      <c r="M12" s="136"/>
      <c r="N12" s="136"/>
    </row>
    <row r="13" spans="1:14" ht="19" x14ac:dyDescent="0.2">
      <c r="A13" s="97"/>
      <c r="B13" s="136"/>
      <c r="C13" s="136"/>
      <c r="D13" s="97"/>
      <c r="E13" s="136"/>
      <c r="F13" s="136"/>
      <c r="G13" s="136"/>
      <c r="H13" s="136"/>
      <c r="I13" s="136"/>
      <c r="J13" s="136"/>
      <c r="K13" s="136"/>
      <c r="L13" s="136"/>
      <c r="M13" s="136"/>
      <c r="N13" s="136"/>
    </row>
    <row r="14" spans="1:14" ht="19" x14ac:dyDescent="0.2">
      <c r="A14" s="97"/>
      <c r="B14" s="136"/>
      <c r="C14" s="136"/>
      <c r="D14" s="97"/>
      <c r="E14" s="136"/>
      <c r="F14" s="136"/>
      <c r="G14" s="136"/>
      <c r="H14" s="136"/>
      <c r="I14" s="136"/>
      <c r="J14" s="136"/>
      <c r="K14" s="136"/>
      <c r="L14" s="136"/>
      <c r="M14" s="136"/>
      <c r="N14" s="136"/>
    </row>
    <row r="15" spans="1:14" ht="19" x14ac:dyDescent="0.2">
      <c r="A15" s="97"/>
      <c r="B15" s="136"/>
      <c r="C15" s="136"/>
      <c r="D15" s="97"/>
      <c r="E15" s="136"/>
      <c r="F15" s="136"/>
      <c r="G15" s="136"/>
      <c r="H15" s="136"/>
      <c r="I15" s="136"/>
      <c r="J15" s="136"/>
      <c r="K15" s="136"/>
      <c r="L15" s="136"/>
      <c r="M15" s="136"/>
      <c r="N15" s="136"/>
    </row>
    <row r="16" spans="1:14" ht="19" x14ac:dyDescent="0.2">
      <c r="A16" s="97"/>
      <c r="B16" s="136"/>
      <c r="C16" s="136"/>
      <c r="D16" s="97"/>
      <c r="E16" s="136"/>
      <c r="F16" s="136"/>
      <c r="G16" s="136"/>
      <c r="H16" s="136"/>
      <c r="I16" s="136"/>
      <c r="J16" s="136"/>
      <c r="K16" s="136"/>
      <c r="L16" s="136"/>
      <c r="M16" s="136"/>
      <c r="N16" s="136"/>
    </row>
    <row r="17" spans="1:14" ht="19" x14ac:dyDescent="0.2">
      <c r="A17" s="97"/>
      <c r="B17" s="136"/>
      <c r="C17" s="136"/>
      <c r="D17" s="97"/>
      <c r="E17" s="136"/>
      <c r="F17" s="136"/>
      <c r="G17" s="136"/>
      <c r="H17" s="136"/>
      <c r="I17" s="136"/>
      <c r="J17" s="136"/>
      <c r="K17" s="136"/>
      <c r="L17" s="136"/>
      <c r="M17" s="136"/>
      <c r="N17" s="136"/>
    </row>
    <row r="18" spans="1:14" ht="19" x14ac:dyDescent="0.2">
      <c r="A18" s="97"/>
      <c r="B18" s="136"/>
      <c r="C18" s="136"/>
      <c r="D18" s="97"/>
      <c r="E18" s="136"/>
      <c r="F18" s="136"/>
      <c r="G18" s="136"/>
      <c r="H18" s="136"/>
      <c r="I18" s="136"/>
      <c r="J18" s="136"/>
      <c r="K18" s="136"/>
      <c r="L18" s="136"/>
      <c r="M18" s="136"/>
      <c r="N18" s="136"/>
    </row>
    <row r="19" spans="1:14" ht="19" x14ac:dyDescent="0.2">
      <c r="A19" s="97"/>
      <c r="B19" s="136"/>
      <c r="C19" s="136"/>
      <c r="D19" s="97"/>
      <c r="E19" s="136"/>
      <c r="F19" s="136"/>
      <c r="G19" s="136"/>
      <c r="H19" s="136"/>
      <c r="I19" s="136"/>
      <c r="J19" s="136"/>
      <c r="K19" s="136"/>
      <c r="L19" s="136"/>
      <c r="M19" s="136"/>
      <c r="N19" s="136"/>
    </row>
    <row r="20" spans="1:14" ht="19" x14ac:dyDescent="0.2">
      <c r="A20" s="97"/>
      <c r="B20" s="136"/>
      <c r="C20" s="136"/>
      <c r="D20" s="97"/>
      <c r="E20" s="136"/>
      <c r="F20" s="136"/>
      <c r="G20" s="136"/>
      <c r="H20" s="136"/>
      <c r="I20" s="136"/>
      <c r="J20" s="136"/>
      <c r="K20" s="136"/>
      <c r="L20" s="136"/>
      <c r="M20" s="136"/>
      <c r="N20" s="136"/>
    </row>
    <row r="21" spans="1:14" ht="12" customHeight="1" x14ac:dyDescent="0.2"/>
    <row r="22" spans="1:14" ht="16.5" x14ac:dyDescent="0.2">
      <c r="A22" s="30" t="s">
        <v>55</v>
      </c>
      <c r="B22" s="7"/>
      <c r="C22" s="7"/>
      <c r="D22" s="3"/>
      <c r="E22" s="4"/>
      <c r="F22" s="4"/>
      <c r="G22" s="5"/>
      <c r="H22" s="6"/>
      <c r="I22" s="5"/>
    </row>
    <row r="23" spans="1:14" ht="14" x14ac:dyDescent="0.2">
      <c r="A23" s="147" t="s">
        <v>15</v>
      </c>
      <c r="B23" s="147"/>
      <c r="C23" s="147"/>
      <c r="D23" s="17" t="s">
        <v>19</v>
      </c>
      <c r="F23" s="1"/>
      <c r="J23" s="2"/>
      <c r="L23" s="1"/>
    </row>
    <row r="24" spans="1:14" ht="14" x14ac:dyDescent="0.2">
      <c r="A24" s="148" t="s">
        <v>16</v>
      </c>
      <c r="B24" s="148"/>
      <c r="C24" s="148"/>
      <c r="D24" s="98">
        <f>ROUNDDOWN(D26*D27,-4)</f>
        <v>1880000</v>
      </c>
      <c r="E24" s="144" t="s">
        <v>129</v>
      </c>
      <c r="F24" s="145"/>
      <c r="G24" s="145"/>
      <c r="H24" s="145"/>
      <c r="I24" s="145"/>
      <c r="J24" s="145"/>
      <c r="K24" s="145"/>
      <c r="L24" s="1"/>
    </row>
    <row r="25" spans="1:14" ht="13" customHeight="1" x14ac:dyDescent="0.2">
      <c r="A25" s="158" t="s">
        <v>17</v>
      </c>
      <c r="B25" s="158"/>
      <c r="C25" s="158"/>
      <c r="D25" s="18">
        <f>D26-D24</f>
        <v>480000</v>
      </c>
      <c r="E25" s="145" t="s">
        <v>36</v>
      </c>
      <c r="F25" s="145"/>
      <c r="J25" s="2"/>
      <c r="L25" s="1"/>
    </row>
    <row r="26" spans="1:14" ht="14" x14ac:dyDescent="0.2">
      <c r="A26" s="159" t="s">
        <v>22</v>
      </c>
      <c r="B26" s="159"/>
      <c r="C26" s="159"/>
      <c r="D26" s="19">
        <f>M100</f>
        <v>2360000</v>
      </c>
      <c r="E26" s="145" t="s">
        <v>36</v>
      </c>
      <c r="F26" s="145"/>
      <c r="J26" s="2"/>
      <c r="L26" s="1"/>
    </row>
    <row r="27" spans="1:14" ht="13.4" customHeight="1" x14ac:dyDescent="0.2">
      <c r="A27" s="159" t="s">
        <v>69</v>
      </c>
      <c r="B27" s="159"/>
      <c r="C27" s="159"/>
      <c r="D27" s="99">
        <v>0.8</v>
      </c>
      <c r="E27" s="145" t="s">
        <v>128</v>
      </c>
      <c r="F27" s="145"/>
      <c r="J27" s="2"/>
      <c r="L27" s="1"/>
    </row>
    <row r="29" spans="1:14" ht="14" x14ac:dyDescent="0.2">
      <c r="A29" s="169" t="s">
        <v>54</v>
      </c>
      <c r="B29" s="169"/>
      <c r="C29" s="169"/>
      <c r="D29" s="169"/>
      <c r="E29" s="169"/>
      <c r="F29" s="149" t="s">
        <v>114</v>
      </c>
      <c r="G29" s="150"/>
      <c r="H29" s="151"/>
      <c r="I29" s="168" t="s">
        <v>115</v>
      </c>
      <c r="J29" s="168"/>
      <c r="K29" s="168"/>
    </row>
    <row r="30" spans="1:14" ht="14" x14ac:dyDescent="0.2">
      <c r="A30" s="16" t="s">
        <v>88</v>
      </c>
      <c r="B30" s="156" t="s">
        <v>87</v>
      </c>
      <c r="C30" s="156"/>
      <c r="D30" s="156"/>
      <c r="E30" s="156"/>
      <c r="F30" s="152"/>
      <c r="G30" s="153"/>
      <c r="H30" s="154"/>
      <c r="I30" s="168"/>
      <c r="J30" s="168"/>
      <c r="K30" s="168"/>
    </row>
    <row r="31" spans="1:14" ht="13" customHeight="1" x14ac:dyDescent="0.2">
      <c r="A31" s="100">
        <v>1</v>
      </c>
      <c r="B31" s="146" t="s">
        <v>89</v>
      </c>
      <c r="C31" s="146"/>
      <c r="D31" s="146"/>
      <c r="E31" s="146"/>
      <c r="F31" s="157">
        <f>IF(SUMIF(C42:C101,A31,M42:M101)=0,"",SUMIF(C42:C101,A31,M42:M101))</f>
        <v>530000</v>
      </c>
      <c r="G31" s="157"/>
      <c r="H31" s="157"/>
      <c r="I31" s="140">
        <f t="shared" ref="I31:I36" si="0">IF(ISERROR(F31/F$38), "", F31/F$38)</f>
        <v>0.22457627118644069</v>
      </c>
      <c r="J31" s="140"/>
      <c r="K31" s="140"/>
    </row>
    <row r="32" spans="1:14" ht="14" x14ac:dyDescent="0.2">
      <c r="A32" s="100">
        <v>2</v>
      </c>
      <c r="B32" s="146" t="s">
        <v>90</v>
      </c>
      <c r="C32" s="146"/>
      <c r="D32" s="146"/>
      <c r="E32" s="146"/>
      <c r="F32" s="157">
        <f>IF(SUMIF(C42:C101,A32,M42:M101)=0,"",SUMIF(C42:C101,A32,M42:M101))</f>
        <v>715000</v>
      </c>
      <c r="G32" s="157"/>
      <c r="H32" s="157"/>
      <c r="I32" s="140">
        <f t="shared" si="0"/>
        <v>0.30296610169491528</v>
      </c>
      <c r="J32" s="140"/>
      <c r="K32" s="140"/>
    </row>
    <row r="33" spans="1:14" ht="14" x14ac:dyDescent="0.2">
      <c r="A33" s="100">
        <v>3</v>
      </c>
      <c r="B33" s="139" t="s">
        <v>91</v>
      </c>
      <c r="C33" s="139"/>
      <c r="D33" s="139"/>
      <c r="E33" s="139"/>
      <c r="F33" s="157">
        <f>IF(SUMIF(C42:C101,A33,M42:M101)=0,"",SUMIF(C42:C101,A33,M42:M101))</f>
        <v>630000</v>
      </c>
      <c r="G33" s="157"/>
      <c r="H33" s="157"/>
      <c r="I33" s="140">
        <f t="shared" si="0"/>
        <v>0.26694915254237289</v>
      </c>
      <c r="J33" s="140"/>
      <c r="K33" s="140"/>
    </row>
    <row r="34" spans="1:14" ht="14" x14ac:dyDescent="0.2">
      <c r="A34" s="100"/>
      <c r="B34" s="139"/>
      <c r="C34" s="139"/>
      <c r="D34" s="139"/>
      <c r="E34" s="139"/>
      <c r="F34" s="157" t="str">
        <f>IF(SUMIF(C42:C101,A34,M42:M101)=0,"",SUMIF(C42:C101,A34,M42:M101))</f>
        <v/>
      </c>
      <c r="G34" s="157"/>
      <c r="H34" s="157"/>
      <c r="I34" s="140" t="str">
        <f t="shared" si="0"/>
        <v/>
      </c>
      <c r="J34" s="140"/>
      <c r="K34" s="140"/>
    </row>
    <row r="35" spans="1:14" ht="14" x14ac:dyDescent="0.2">
      <c r="A35" s="100"/>
      <c r="B35" s="139"/>
      <c r="C35" s="139"/>
      <c r="D35" s="139"/>
      <c r="E35" s="139"/>
      <c r="F35" s="157" t="str">
        <f>IF(SUMIF(C42:C101,A35,M42:M101)=0,"",SUMIF(C42:C101,A35,M42:M101))</f>
        <v/>
      </c>
      <c r="G35" s="157"/>
      <c r="H35" s="157"/>
      <c r="I35" s="140" t="str">
        <f t="shared" si="0"/>
        <v/>
      </c>
      <c r="J35" s="140"/>
      <c r="K35" s="140"/>
    </row>
    <row r="36" spans="1:14" ht="14" x14ac:dyDescent="0.2">
      <c r="A36" s="100" t="s">
        <v>117</v>
      </c>
      <c r="B36" s="139" t="s">
        <v>118</v>
      </c>
      <c r="C36" s="139"/>
      <c r="D36" s="139"/>
      <c r="E36" s="139"/>
      <c r="F36" s="157">
        <f>IF(SUMIF(C42:C97,A36,M42:M97)=0,"",SUMIF(C42:C97,A36,M42:M97))</f>
        <v>488400</v>
      </c>
      <c r="G36" s="157"/>
      <c r="H36" s="157"/>
      <c r="I36" s="140">
        <f t="shared" si="0"/>
        <v>0.20694915254237289</v>
      </c>
      <c r="J36" s="140"/>
      <c r="K36" s="140"/>
    </row>
    <row r="37" spans="1:14" ht="14" x14ac:dyDescent="0.2">
      <c r="A37" s="20"/>
      <c r="B37" s="165" t="str">
        <f>B99</f>
        <v>申請時調整減額</v>
      </c>
      <c r="C37" s="166"/>
      <c r="D37" s="166"/>
      <c r="E37" s="167"/>
      <c r="F37" s="162">
        <f>M99</f>
        <v>-3400</v>
      </c>
      <c r="G37" s="163"/>
      <c r="H37" s="164"/>
      <c r="I37" s="140"/>
      <c r="J37" s="140"/>
      <c r="K37" s="140"/>
    </row>
    <row r="38" spans="1:14" ht="14" x14ac:dyDescent="0.2">
      <c r="A38" s="20"/>
      <c r="B38" s="165" t="s">
        <v>116</v>
      </c>
      <c r="C38" s="166"/>
      <c r="D38" s="166"/>
      <c r="E38" s="167"/>
      <c r="F38" s="162">
        <f>SUM(F31:H37)</f>
        <v>2360000</v>
      </c>
      <c r="G38" s="163"/>
      <c r="H38" s="164"/>
      <c r="I38" s="140">
        <f>SUM(I31:K37)</f>
        <v>1.0014406779661016</v>
      </c>
      <c r="J38" s="140"/>
      <c r="K38" s="140"/>
    </row>
    <row r="40" spans="1:14" s="2" customFormat="1" ht="13.4" customHeight="1" x14ac:dyDescent="0.2">
      <c r="A40" s="180" t="s">
        <v>10</v>
      </c>
      <c r="B40" s="178" t="s">
        <v>57</v>
      </c>
      <c r="C40" s="178" t="s">
        <v>88</v>
      </c>
      <c r="D40" s="172" t="s">
        <v>0</v>
      </c>
      <c r="E40" s="173"/>
      <c r="F40" s="173"/>
      <c r="G40" s="173"/>
      <c r="H40" s="173"/>
      <c r="I40" s="173"/>
      <c r="J40" s="173"/>
      <c r="K40" s="173"/>
      <c r="L40" s="173"/>
      <c r="M40" s="173"/>
      <c r="N40" s="174"/>
    </row>
    <row r="41" spans="1:14" s="2" customFormat="1" ht="24" x14ac:dyDescent="0.2">
      <c r="A41" s="181"/>
      <c r="B41" s="179"/>
      <c r="C41" s="179"/>
      <c r="D41" s="12" t="s">
        <v>6</v>
      </c>
      <c r="E41" s="51" t="s">
        <v>14</v>
      </c>
      <c r="F41" s="48" t="s">
        <v>7</v>
      </c>
      <c r="G41" s="48" t="s">
        <v>8</v>
      </c>
      <c r="H41" s="48" t="s">
        <v>5</v>
      </c>
      <c r="I41" s="48" t="s">
        <v>7</v>
      </c>
      <c r="J41" s="48" t="s">
        <v>8</v>
      </c>
      <c r="K41" s="48" t="s">
        <v>5</v>
      </c>
      <c r="L41" s="11"/>
      <c r="M41" s="49" t="s">
        <v>72</v>
      </c>
      <c r="N41" s="48" t="s">
        <v>1</v>
      </c>
    </row>
    <row r="42" spans="1:14" x14ac:dyDescent="0.2">
      <c r="A42" s="116" t="s">
        <v>34</v>
      </c>
      <c r="B42" s="31">
        <f>SUM(M42:M46)</f>
        <v>200000</v>
      </c>
      <c r="C42" s="101">
        <v>2</v>
      </c>
      <c r="D42" s="102" t="s">
        <v>26</v>
      </c>
      <c r="E42" s="103">
        <v>1000</v>
      </c>
      <c r="F42" s="39" t="str">
        <f t="shared" ref="F42:F63" si="1">IF(E42="","","×")</f>
        <v>×</v>
      </c>
      <c r="G42" s="110">
        <v>2</v>
      </c>
      <c r="H42" s="111" t="s">
        <v>9</v>
      </c>
      <c r="I42" s="39" t="str">
        <f>IF(G42="","","×")</f>
        <v>×</v>
      </c>
      <c r="J42" s="110">
        <v>100</v>
      </c>
      <c r="K42" s="111" t="s">
        <v>27</v>
      </c>
      <c r="L42" s="39" t="str">
        <f>IF(J42="","","＝")</f>
        <v>＝</v>
      </c>
      <c r="M42" s="52">
        <f>IF(E42*IF(G42="",1,G42)*IF(J42="",1,J42)=0,"",E42*IF(G42="",1,G42)*IF(J42="",1,J42))</f>
        <v>200000</v>
      </c>
      <c r="N42" s="118"/>
    </row>
    <row r="43" spans="1:14" x14ac:dyDescent="0.2">
      <c r="A43" s="34"/>
      <c r="B43" s="35"/>
      <c r="C43" s="104"/>
      <c r="D43" s="105"/>
      <c r="E43" s="106"/>
      <c r="F43" s="32" t="str">
        <f t="shared" si="1"/>
        <v/>
      </c>
      <c r="G43" s="112"/>
      <c r="H43" s="113"/>
      <c r="I43" s="32" t="str">
        <f t="shared" ref="I43:I97" si="2">IF(G43="","","×")</f>
        <v/>
      </c>
      <c r="J43" s="112"/>
      <c r="K43" s="113"/>
      <c r="L43" s="32" t="str">
        <f t="shared" ref="L43:L97" si="3">IF(J43="","","＝")</f>
        <v/>
      </c>
      <c r="M43" s="50" t="str">
        <f t="shared" ref="M43:M97" si="4">IF(E43*IF(G43="",1,G43)*IF(J43="",1,J43)=0,"",E43*IF(G43="",1,G43)*IF(J43="",1,J43))</f>
        <v/>
      </c>
      <c r="N43" s="119"/>
    </row>
    <row r="44" spans="1:14" x14ac:dyDescent="0.2">
      <c r="A44" s="34"/>
      <c r="B44" s="35"/>
      <c r="C44" s="104"/>
      <c r="D44" s="105"/>
      <c r="E44" s="106"/>
      <c r="F44" s="32" t="str">
        <f t="shared" si="1"/>
        <v/>
      </c>
      <c r="G44" s="112"/>
      <c r="H44" s="113"/>
      <c r="I44" s="32" t="str">
        <f t="shared" si="2"/>
        <v/>
      </c>
      <c r="J44" s="112"/>
      <c r="K44" s="113"/>
      <c r="L44" s="32" t="str">
        <f t="shared" si="3"/>
        <v/>
      </c>
      <c r="M44" s="50" t="str">
        <f t="shared" si="4"/>
        <v/>
      </c>
      <c r="N44" s="119"/>
    </row>
    <row r="45" spans="1:14" x14ac:dyDescent="0.2">
      <c r="A45" s="34"/>
      <c r="B45" s="35"/>
      <c r="C45" s="104"/>
      <c r="D45" s="105"/>
      <c r="E45" s="106"/>
      <c r="F45" s="32" t="str">
        <f t="shared" si="1"/>
        <v/>
      </c>
      <c r="G45" s="112"/>
      <c r="H45" s="113"/>
      <c r="I45" s="32" t="str">
        <f t="shared" si="2"/>
        <v/>
      </c>
      <c r="J45" s="112"/>
      <c r="K45" s="113"/>
      <c r="L45" s="32" t="str">
        <f t="shared" si="3"/>
        <v/>
      </c>
      <c r="M45" s="50" t="str">
        <f t="shared" si="4"/>
        <v/>
      </c>
      <c r="N45" s="119"/>
    </row>
    <row r="46" spans="1:14" x14ac:dyDescent="0.2">
      <c r="A46" s="34"/>
      <c r="B46" s="35"/>
      <c r="C46" s="104"/>
      <c r="D46" s="105"/>
      <c r="E46" s="107"/>
      <c r="F46" s="40" t="str">
        <f t="shared" si="1"/>
        <v/>
      </c>
      <c r="G46" s="114"/>
      <c r="H46" s="115"/>
      <c r="I46" s="40" t="str">
        <f t="shared" si="2"/>
        <v/>
      </c>
      <c r="J46" s="114"/>
      <c r="K46" s="115"/>
      <c r="L46" s="40" t="str">
        <f t="shared" si="3"/>
        <v/>
      </c>
      <c r="M46" s="53" t="str">
        <f t="shared" si="4"/>
        <v/>
      </c>
      <c r="N46" s="120"/>
    </row>
    <row r="47" spans="1:14" x14ac:dyDescent="0.2">
      <c r="A47" s="116" t="s">
        <v>24</v>
      </c>
      <c r="B47" s="31">
        <f>SUM(M47:M51)</f>
        <v>240000</v>
      </c>
      <c r="C47" s="101">
        <v>1</v>
      </c>
      <c r="D47" s="102" t="s">
        <v>106</v>
      </c>
      <c r="E47" s="106">
        <v>10000</v>
      </c>
      <c r="F47" s="32" t="str">
        <f t="shared" si="1"/>
        <v>×</v>
      </c>
      <c r="G47" s="112">
        <v>2</v>
      </c>
      <c r="H47" s="113" t="s">
        <v>9</v>
      </c>
      <c r="I47" s="32" t="str">
        <f>IF(G47="","","×")</f>
        <v>×</v>
      </c>
      <c r="J47" s="112">
        <v>8</v>
      </c>
      <c r="K47" s="113" t="s">
        <v>2</v>
      </c>
      <c r="L47" s="32" t="str">
        <f>IF(J47="","","＝")</f>
        <v>＝</v>
      </c>
      <c r="M47" s="50">
        <f t="shared" si="4"/>
        <v>160000</v>
      </c>
      <c r="N47" s="119"/>
    </row>
    <row r="48" spans="1:14" x14ac:dyDescent="0.2">
      <c r="A48" s="34"/>
      <c r="B48" s="35"/>
      <c r="C48" s="104">
        <v>2</v>
      </c>
      <c r="D48" s="105" t="s">
        <v>105</v>
      </c>
      <c r="E48" s="106">
        <v>20000</v>
      </c>
      <c r="F48" s="32" t="str">
        <f t="shared" si="1"/>
        <v>×</v>
      </c>
      <c r="G48" s="112">
        <v>2</v>
      </c>
      <c r="H48" s="113" t="s">
        <v>58</v>
      </c>
      <c r="I48" s="32" t="str">
        <f t="shared" si="2"/>
        <v>×</v>
      </c>
      <c r="J48" s="112">
        <v>1</v>
      </c>
      <c r="K48" s="113" t="s">
        <v>59</v>
      </c>
      <c r="L48" s="32" t="str">
        <f t="shared" si="3"/>
        <v>＝</v>
      </c>
      <c r="M48" s="50">
        <f t="shared" si="4"/>
        <v>40000</v>
      </c>
      <c r="N48" s="119"/>
    </row>
    <row r="49" spans="1:14" x14ac:dyDescent="0.2">
      <c r="A49" s="34"/>
      <c r="B49" s="35"/>
      <c r="C49" s="104">
        <v>3</v>
      </c>
      <c r="D49" s="105" t="s">
        <v>108</v>
      </c>
      <c r="E49" s="106">
        <v>20000</v>
      </c>
      <c r="F49" s="32" t="str">
        <f t="shared" si="1"/>
        <v>×</v>
      </c>
      <c r="G49" s="112">
        <v>2</v>
      </c>
      <c r="H49" s="113" t="s">
        <v>109</v>
      </c>
      <c r="I49" s="32" t="str">
        <f t="shared" si="2"/>
        <v>×</v>
      </c>
      <c r="J49" s="112">
        <v>1</v>
      </c>
      <c r="K49" s="113" t="s">
        <v>110</v>
      </c>
      <c r="L49" s="32" t="str">
        <f t="shared" si="3"/>
        <v>＝</v>
      </c>
      <c r="M49" s="50">
        <f t="shared" si="4"/>
        <v>40000</v>
      </c>
      <c r="N49" s="119"/>
    </row>
    <row r="50" spans="1:14" x14ac:dyDescent="0.2">
      <c r="A50" s="34"/>
      <c r="B50" s="35"/>
      <c r="C50" s="104"/>
      <c r="D50" s="105"/>
      <c r="E50" s="106"/>
      <c r="F50" s="32" t="str">
        <f t="shared" si="1"/>
        <v/>
      </c>
      <c r="G50" s="112"/>
      <c r="H50" s="113"/>
      <c r="I50" s="32" t="str">
        <f t="shared" si="2"/>
        <v/>
      </c>
      <c r="J50" s="112"/>
      <c r="K50" s="113"/>
      <c r="L50" s="32" t="str">
        <f t="shared" si="3"/>
        <v/>
      </c>
      <c r="M50" s="50" t="str">
        <f t="shared" si="4"/>
        <v/>
      </c>
      <c r="N50" s="119"/>
    </row>
    <row r="51" spans="1:14" x14ac:dyDescent="0.2">
      <c r="A51" s="34"/>
      <c r="B51" s="35"/>
      <c r="C51" s="104"/>
      <c r="D51" s="105"/>
      <c r="E51" s="106"/>
      <c r="F51" s="32" t="str">
        <f t="shared" si="1"/>
        <v/>
      </c>
      <c r="G51" s="112"/>
      <c r="H51" s="113"/>
      <c r="I51" s="32" t="str">
        <f t="shared" si="2"/>
        <v/>
      </c>
      <c r="J51" s="112"/>
      <c r="K51" s="113"/>
      <c r="L51" s="32" t="str">
        <f t="shared" si="3"/>
        <v/>
      </c>
      <c r="M51" s="50" t="str">
        <f t="shared" si="4"/>
        <v/>
      </c>
      <c r="N51" s="119"/>
    </row>
    <row r="52" spans="1:14" x14ac:dyDescent="0.2">
      <c r="A52" s="116" t="s">
        <v>23</v>
      </c>
      <c r="B52" s="31">
        <f>SUM(M52:M56)</f>
        <v>60000</v>
      </c>
      <c r="C52" s="101">
        <v>2</v>
      </c>
      <c r="D52" s="102" t="s">
        <v>103</v>
      </c>
      <c r="E52" s="103">
        <v>10000</v>
      </c>
      <c r="F52" s="39" t="str">
        <f t="shared" si="1"/>
        <v>×</v>
      </c>
      <c r="G52" s="110">
        <v>2</v>
      </c>
      <c r="H52" s="111" t="s">
        <v>33</v>
      </c>
      <c r="I52" s="39" t="str">
        <f>IF(G52="","","×")</f>
        <v>×</v>
      </c>
      <c r="J52" s="110">
        <v>1</v>
      </c>
      <c r="K52" s="111" t="s">
        <v>4</v>
      </c>
      <c r="L52" s="39" t="str">
        <f>IF(J52="","","＝")</f>
        <v>＝</v>
      </c>
      <c r="M52" s="52">
        <f t="shared" si="4"/>
        <v>20000</v>
      </c>
      <c r="N52" s="118"/>
    </row>
    <row r="53" spans="1:14" x14ac:dyDescent="0.2">
      <c r="A53" s="34"/>
      <c r="B53" s="35"/>
      <c r="C53" s="104">
        <v>2</v>
      </c>
      <c r="D53" s="105" t="s">
        <v>104</v>
      </c>
      <c r="E53" s="106">
        <v>1000</v>
      </c>
      <c r="F53" s="32" t="str">
        <f t="shared" si="1"/>
        <v>×</v>
      </c>
      <c r="G53" s="112">
        <v>30</v>
      </c>
      <c r="H53" s="113" t="s">
        <v>33</v>
      </c>
      <c r="I53" s="32" t="str">
        <f>IF(G53="","","×")</f>
        <v>×</v>
      </c>
      <c r="J53" s="112">
        <v>1</v>
      </c>
      <c r="K53" s="113" t="s">
        <v>2</v>
      </c>
      <c r="L53" s="32" t="str">
        <f>IF(J53="","","＝")</f>
        <v>＝</v>
      </c>
      <c r="M53" s="50">
        <f t="shared" si="4"/>
        <v>30000</v>
      </c>
      <c r="N53" s="119"/>
    </row>
    <row r="54" spans="1:14" x14ac:dyDescent="0.2">
      <c r="A54" s="34"/>
      <c r="B54" s="35"/>
      <c r="C54" s="104">
        <v>3</v>
      </c>
      <c r="D54" s="105" t="s">
        <v>60</v>
      </c>
      <c r="E54" s="106">
        <v>5000</v>
      </c>
      <c r="F54" s="32" t="str">
        <f t="shared" si="1"/>
        <v>×</v>
      </c>
      <c r="G54" s="112">
        <v>2</v>
      </c>
      <c r="H54" s="113" t="s">
        <v>58</v>
      </c>
      <c r="I54" s="32" t="str">
        <f>IF(G54="","","×")</f>
        <v>×</v>
      </c>
      <c r="J54" s="112">
        <v>1</v>
      </c>
      <c r="K54" s="113" t="s">
        <v>59</v>
      </c>
      <c r="L54" s="32" t="str">
        <f>IF(J54="","","＝")</f>
        <v>＝</v>
      </c>
      <c r="M54" s="50">
        <f t="shared" si="4"/>
        <v>10000</v>
      </c>
      <c r="N54" s="119"/>
    </row>
    <row r="55" spans="1:14" x14ac:dyDescent="0.2">
      <c r="A55" s="34"/>
      <c r="B55" s="35"/>
      <c r="C55" s="104"/>
      <c r="D55" s="105"/>
      <c r="E55" s="106"/>
      <c r="F55" s="32" t="str">
        <f t="shared" si="1"/>
        <v/>
      </c>
      <c r="G55" s="112"/>
      <c r="H55" s="113"/>
      <c r="I55" s="32" t="str">
        <f t="shared" si="2"/>
        <v/>
      </c>
      <c r="J55" s="112"/>
      <c r="K55" s="113"/>
      <c r="L55" s="32" t="str">
        <f t="shared" si="3"/>
        <v/>
      </c>
      <c r="M55" s="50" t="str">
        <f t="shared" si="4"/>
        <v/>
      </c>
      <c r="N55" s="119"/>
    </row>
    <row r="56" spans="1:14" x14ac:dyDescent="0.2">
      <c r="A56" s="41"/>
      <c r="B56" s="35"/>
      <c r="C56" s="108"/>
      <c r="D56" s="109"/>
      <c r="E56" s="107"/>
      <c r="F56" s="40" t="str">
        <f t="shared" si="1"/>
        <v/>
      </c>
      <c r="G56" s="114"/>
      <c r="H56" s="115"/>
      <c r="I56" s="40" t="str">
        <f t="shared" si="2"/>
        <v/>
      </c>
      <c r="J56" s="114"/>
      <c r="K56" s="115"/>
      <c r="L56" s="40" t="str">
        <f t="shared" si="3"/>
        <v/>
      </c>
      <c r="M56" s="53" t="str">
        <f t="shared" si="4"/>
        <v/>
      </c>
      <c r="N56" s="120"/>
    </row>
    <row r="57" spans="1:14" x14ac:dyDescent="0.2">
      <c r="A57" s="117" t="s">
        <v>11</v>
      </c>
      <c r="B57" s="31">
        <f>SUM(M57:M62)</f>
        <v>745000</v>
      </c>
      <c r="C57" s="104">
        <v>1</v>
      </c>
      <c r="D57" s="105" t="s">
        <v>61</v>
      </c>
      <c r="E57" s="106">
        <v>1000</v>
      </c>
      <c r="F57" s="32" t="str">
        <f t="shared" si="1"/>
        <v>×</v>
      </c>
      <c r="G57" s="112">
        <v>25</v>
      </c>
      <c r="H57" s="113" t="s">
        <v>65</v>
      </c>
      <c r="I57" s="32" t="str">
        <f>IF(G57="","","×")</f>
        <v>×</v>
      </c>
      <c r="J57" s="112">
        <v>8</v>
      </c>
      <c r="K57" s="113" t="s">
        <v>2</v>
      </c>
      <c r="L57" s="32" t="str">
        <f>IF(J57="","","＝")</f>
        <v>＝</v>
      </c>
      <c r="M57" s="50">
        <f t="shared" si="4"/>
        <v>200000</v>
      </c>
      <c r="N57" s="119"/>
    </row>
    <row r="58" spans="1:14" x14ac:dyDescent="0.2">
      <c r="A58" s="34"/>
      <c r="B58" s="35"/>
      <c r="C58" s="104">
        <v>2</v>
      </c>
      <c r="D58" s="105" t="s">
        <v>100</v>
      </c>
      <c r="E58" s="106">
        <v>500</v>
      </c>
      <c r="F58" s="32" t="str">
        <f t="shared" si="1"/>
        <v>×</v>
      </c>
      <c r="G58" s="112">
        <v>50</v>
      </c>
      <c r="H58" s="113" t="s">
        <v>12</v>
      </c>
      <c r="I58" s="32" t="str">
        <f t="shared" si="2"/>
        <v>×</v>
      </c>
      <c r="J58" s="112">
        <v>1</v>
      </c>
      <c r="K58" s="113" t="s">
        <v>59</v>
      </c>
      <c r="L58" s="32" t="str">
        <f t="shared" si="3"/>
        <v>＝</v>
      </c>
      <c r="M58" s="50">
        <f t="shared" si="4"/>
        <v>25000</v>
      </c>
      <c r="N58" s="119"/>
    </row>
    <row r="59" spans="1:14" x14ac:dyDescent="0.2">
      <c r="A59" s="34"/>
      <c r="B59" s="35"/>
      <c r="C59" s="104">
        <v>2</v>
      </c>
      <c r="D59" s="105" t="s">
        <v>101</v>
      </c>
      <c r="E59" s="106">
        <v>20</v>
      </c>
      <c r="F59" s="32" t="str">
        <f>IF(E59="","","×")</f>
        <v>×</v>
      </c>
      <c r="G59" s="112">
        <v>1000</v>
      </c>
      <c r="H59" s="113" t="s">
        <v>12</v>
      </c>
      <c r="I59" s="32" t="str">
        <f>IF(G59="","","×")</f>
        <v>×</v>
      </c>
      <c r="J59" s="112">
        <v>1</v>
      </c>
      <c r="K59" s="113" t="s">
        <v>2</v>
      </c>
      <c r="L59" s="32" t="str">
        <f>IF(J59="","","＝")</f>
        <v>＝</v>
      </c>
      <c r="M59" s="50">
        <f t="shared" si="4"/>
        <v>20000</v>
      </c>
      <c r="N59" s="119"/>
    </row>
    <row r="60" spans="1:14" x14ac:dyDescent="0.2">
      <c r="A60" s="34"/>
      <c r="B60" s="35"/>
      <c r="C60" s="104">
        <v>3</v>
      </c>
      <c r="D60" s="105" t="s">
        <v>102</v>
      </c>
      <c r="E60" s="106">
        <v>500</v>
      </c>
      <c r="F60" s="32" t="str">
        <f t="shared" si="1"/>
        <v>×</v>
      </c>
      <c r="G60" s="112">
        <v>1000</v>
      </c>
      <c r="H60" s="113" t="s">
        <v>65</v>
      </c>
      <c r="I60" s="32" t="str">
        <f>IF(G60="","","×")</f>
        <v>×</v>
      </c>
      <c r="J60" s="112">
        <v>1</v>
      </c>
      <c r="K60" s="113" t="s">
        <v>59</v>
      </c>
      <c r="L60" s="32" t="str">
        <f>IF(J60="","","＝")</f>
        <v>＝</v>
      </c>
      <c r="M60" s="50">
        <f t="shared" si="4"/>
        <v>500000</v>
      </c>
      <c r="N60" s="119"/>
    </row>
    <row r="61" spans="1:14" x14ac:dyDescent="0.2">
      <c r="A61" s="34"/>
      <c r="B61" s="35"/>
      <c r="C61" s="104"/>
      <c r="D61" s="105"/>
      <c r="E61" s="106"/>
      <c r="F61" s="32" t="str">
        <f t="shared" si="1"/>
        <v/>
      </c>
      <c r="G61" s="112"/>
      <c r="H61" s="113"/>
      <c r="I61" s="32" t="str">
        <f t="shared" si="2"/>
        <v/>
      </c>
      <c r="J61" s="112"/>
      <c r="K61" s="113"/>
      <c r="L61" s="32" t="str">
        <f t="shared" si="3"/>
        <v/>
      </c>
      <c r="M61" s="50" t="str">
        <f t="shared" si="4"/>
        <v/>
      </c>
      <c r="N61" s="119"/>
    </row>
    <row r="62" spans="1:14" ht="12" customHeight="1" x14ac:dyDescent="0.2">
      <c r="A62" s="34"/>
      <c r="B62" s="38"/>
      <c r="C62" s="108"/>
      <c r="D62" s="109"/>
      <c r="E62" s="106"/>
      <c r="F62" s="32" t="str">
        <f t="shared" si="1"/>
        <v/>
      </c>
      <c r="G62" s="112"/>
      <c r="H62" s="113"/>
      <c r="I62" s="32" t="str">
        <f t="shared" si="2"/>
        <v/>
      </c>
      <c r="J62" s="112"/>
      <c r="K62" s="113"/>
      <c r="L62" s="32" t="str">
        <f t="shared" si="3"/>
        <v/>
      </c>
      <c r="M62" s="50" t="str">
        <f t="shared" si="4"/>
        <v/>
      </c>
      <c r="N62" s="119"/>
    </row>
    <row r="63" spans="1:14" x14ac:dyDescent="0.2">
      <c r="A63" s="116" t="s">
        <v>3</v>
      </c>
      <c r="B63" s="35">
        <f>SUM(M63:M67)</f>
        <v>100000</v>
      </c>
      <c r="C63" s="104">
        <v>2</v>
      </c>
      <c r="D63" s="105" t="s">
        <v>107</v>
      </c>
      <c r="E63" s="103">
        <v>20000</v>
      </c>
      <c r="F63" s="39" t="str">
        <f t="shared" si="1"/>
        <v>×</v>
      </c>
      <c r="G63" s="110">
        <v>1</v>
      </c>
      <c r="H63" s="111" t="s">
        <v>64</v>
      </c>
      <c r="I63" s="39" t="str">
        <f>IF(G63="","","×")</f>
        <v>×</v>
      </c>
      <c r="J63" s="110">
        <v>1</v>
      </c>
      <c r="K63" s="111" t="s">
        <v>2</v>
      </c>
      <c r="L63" s="39" t="str">
        <f>IF(J63="","","＝")</f>
        <v>＝</v>
      </c>
      <c r="M63" s="52">
        <f t="shared" si="4"/>
        <v>20000</v>
      </c>
      <c r="N63" s="118"/>
    </row>
    <row r="64" spans="1:14" x14ac:dyDescent="0.2">
      <c r="A64" s="34"/>
      <c r="B64" s="35"/>
      <c r="C64" s="104">
        <v>3</v>
      </c>
      <c r="D64" s="105" t="s">
        <v>99</v>
      </c>
      <c r="E64" s="106">
        <v>80000</v>
      </c>
      <c r="F64" s="32" t="str">
        <f>IF(E64="","","×")</f>
        <v>×</v>
      </c>
      <c r="G64" s="112">
        <v>1</v>
      </c>
      <c r="H64" s="113" t="s">
        <v>64</v>
      </c>
      <c r="I64" s="32" t="str">
        <f>IF(G64="","","×")</f>
        <v>×</v>
      </c>
      <c r="J64" s="112">
        <v>1</v>
      </c>
      <c r="K64" s="113" t="s">
        <v>2</v>
      </c>
      <c r="L64" s="32" t="str">
        <f>IF(J64="","","＝")</f>
        <v>＝</v>
      </c>
      <c r="M64" s="50">
        <f t="shared" si="4"/>
        <v>80000</v>
      </c>
      <c r="N64" s="119"/>
    </row>
    <row r="65" spans="1:14" x14ac:dyDescent="0.2">
      <c r="A65" s="34"/>
      <c r="B65" s="35"/>
      <c r="C65" s="104"/>
      <c r="D65" s="105"/>
      <c r="E65" s="106"/>
      <c r="F65" s="32" t="str">
        <f t="shared" ref="F65:F97" si="5">IF(E65="","","×")</f>
        <v/>
      </c>
      <c r="G65" s="112"/>
      <c r="H65" s="113"/>
      <c r="I65" s="32" t="str">
        <f t="shared" si="2"/>
        <v/>
      </c>
      <c r="J65" s="112"/>
      <c r="K65" s="113"/>
      <c r="L65" s="32" t="str">
        <f t="shared" si="3"/>
        <v/>
      </c>
      <c r="M65" s="50" t="str">
        <f t="shared" si="4"/>
        <v/>
      </c>
      <c r="N65" s="119"/>
    </row>
    <row r="66" spans="1:14" x14ac:dyDescent="0.2">
      <c r="A66" s="34"/>
      <c r="B66" s="35"/>
      <c r="C66" s="104"/>
      <c r="D66" s="105"/>
      <c r="E66" s="106"/>
      <c r="F66" s="32" t="str">
        <f t="shared" si="5"/>
        <v/>
      </c>
      <c r="G66" s="112"/>
      <c r="H66" s="113"/>
      <c r="I66" s="32" t="str">
        <f t="shared" si="2"/>
        <v/>
      </c>
      <c r="J66" s="112"/>
      <c r="K66" s="113"/>
      <c r="L66" s="32" t="str">
        <f t="shared" si="3"/>
        <v/>
      </c>
      <c r="M66" s="50" t="str">
        <f t="shared" si="4"/>
        <v/>
      </c>
      <c r="N66" s="119"/>
    </row>
    <row r="67" spans="1:14" x14ac:dyDescent="0.2">
      <c r="A67" s="34"/>
      <c r="B67" s="35"/>
      <c r="C67" s="104"/>
      <c r="D67" s="105"/>
      <c r="E67" s="107"/>
      <c r="F67" s="40" t="str">
        <f t="shared" si="5"/>
        <v/>
      </c>
      <c r="G67" s="114"/>
      <c r="H67" s="115"/>
      <c r="I67" s="40" t="str">
        <f t="shared" si="2"/>
        <v/>
      </c>
      <c r="J67" s="114"/>
      <c r="K67" s="115"/>
      <c r="L67" s="40" t="str">
        <f t="shared" si="3"/>
        <v/>
      </c>
      <c r="M67" s="53" t="str">
        <f t="shared" si="4"/>
        <v/>
      </c>
      <c r="N67" s="120"/>
    </row>
    <row r="68" spans="1:14" x14ac:dyDescent="0.2">
      <c r="A68" s="116" t="s">
        <v>30</v>
      </c>
      <c r="B68" s="31">
        <f>SUM(M68:M72)</f>
        <v>360000</v>
      </c>
      <c r="C68" s="101">
        <v>1</v>
      </c>
      <c r="D68" s="102" t="s">
        <v>63</v>
      </c>
      <c r="E68" s="103">
        <v>20000</v>
      </c>
      <c r="F68" s="39" t="str">
        <f t="shared" si="5"/>
        <v>×</v>
      </c>
      <c r="G68" s="110">
        <v>1</v>
      </c>
      <c r="H68" s="111" t="s">
        <v>31</v>
      </c>
      <c r="I68" s="39" t="str">
        <f>IF(G68="","","×")</f>
        <v>×</v>
      </c>
      <c r="J68" s="110">
        <v>8</v>
      </c>
      <c r="K68" s="111" t="s">
        <v>32</v>
      </c>
      <c r="L68" s="39" t="str">
        <f>IF(J68="","","＝")</f>
        <v>＝</v>
      </c>
      <c r="M68" s="52">
        <f t="shared" si="4"/>
        <v>160000</v>
      </c>
      <c r="N68" s="118"/>
    </row>
    <row r="69" spans="1:14" x14ac:dyDescent="0.2">
      <c r="A69" s="34"/>
      <c r="B69" s="35"/>
      <c r="C69" s="104">
        <v>2</v>
      </c>
      <c r="D69" s="105" t="s">
        <v>111</v>
      </c>
      <c r="E69" s="106">
        <v>200000</v>
      </c>
      <c r="F69" s="32" t="str">
        <f t="shared" si="5"/>
        <v>×</v>
      </c>
      <c r="G69" s="112">
        <v>1</v>
      </c>
      <c r="H69" s="113" t="s">
        <v>62</v>
      </c>
      <c r="I69" s="32" t="str">
        <f t="shared" si="2"/>
        <v>×</v>
      </c>
      <c r="J69" s="112">
        <v>1</v>
      </c>
      <c r="K69" s="113" t="s">
        <v>59</v>
      </c>
      <c r="L69" s="32" t="str">
        <f t="shared" si="3"/>
        <v>＝</v>
      </c>
      <c r="M69" s="50">
        <f t="shared" si="4"/>
        <v>200000</v>
      </c>
      <c r="N69" s="119"/>
    </row>
    <row r="70" spans="1:14" x14ac:dyDescent="0.2">
      <c r="A70" s="34"/>
      <c r="B70" s="35"/>
      <c r="C70" s="104"/>
      <c r="D70" s="105"/>
      <c r="E70" s="106"/>
      <c r="F70" s="32" t="str">
        <f t="shared" si="5"/>
        <v/>
      </c>
      <c r="G70" s="112"/>
      <c r="H70" s="113"/>
      <c r="I70" s="32" t="str">
        <f t="shared" si="2"/>
        <v/>
      </c>
      <c r="J70" s="112"/>
      <c r="K70" s="113"/>
      <c r="L70" s="32" t="str">
        <f t="shared" si="3"/>
        <v/>
      </c>
      <c r="M70" s="50" t="str">
        <f t="shared" si="4"/>
        <v/>
      </c>
      <c r="N70" s="119"/>
    </row>
    <row r="71" spans="1:14" x14ac:dyDescent="0.2">
      <c r="A71" s="34"/>
      <c r="B71" s="35"/>
      <c r="C71" s="104"/>
      <c r="D71" s="105"/>
      <c r="E71" s="106"/>
      <c r="F71" s="32" t="str">
        <f t="shared" si="5"/>
        <v/>
      </c>
      <c r="G71" s="112"/>
      <c r="H71" s="113"/>
      <c r="I71" s="32" t="str">
        <f t="shared" si="2"/>
        <v/>
      </c>
      <c r="J71" s="112"/>
      <c r="K71" s="113"/>
      <c r="L71" s="32" t="str">
        <f t="shared" si="3"/>
        <v/>
      </c>
      <c r="M71" s="50" t="str">
        <f t="shared" si="4"/>
        <v/>
      </c>
      <c r="N71" s="119"/>
    </row>
    <row r="72" spans="1:14" x14ac:dyDescent="0.2">
      <c r="A72" s="41"/>
      <c r="B72" s="35"/>
      <c r="C72" s="108"/>
      <c r="D72" s="109"/>
      <c r="E72" s="107"/>
      <c r="F72" s="40" t="str">
        <f t="shared" si="5"/>
        <v/>
      </c>
      <c r="G72" s="114"/>
      <c r="H72" s="115"/>
      <c r="I72" s="40" t="str">
        <f t="shared" si="2"/>
        <v/>
      </c>
      <c r="J72" s="114"/>
      <c r="K72" s="115"/>
      <c r="L72" s="40" t="str">
        <f t="shared" si="3"/>
        <v/>
      </c>
      <c r="M72" s="53" t="str">
        <f t="shared" si="4"/>
        <v/>
      </c>
      <c r="N72" s="120"/>
    </row>
    <row r="73" spans="1:14" x14ac:dyDescent="0.2">
      <c r="A73" s="117" t="s">
        <v>28</v>
      </c>
      <c r="B73" s="31">
        <f>SUM(M73:M77)</f>
        <v>20000</v>
      </c>
      <c r="C73" s="104">
        <v>1</v>
      </c>
      <c r="D73" s="102" t="s">
        <v>112</v>
      </c>
      <c r="E73" s="103">
        <v>10000</v>
      </c>
      <c r="F73" s="39" t="str">
        <f t="shared" si="5"/>
        <v>×</v>
      </c>
      <c r="G73" s="110">
        <v>1</v>
      </c>
      <c r="H73" s="111" t="s">
        <v>64</v>
      </c>
      <c r="I73" s="39" t="str">
        <f>IF(G73="","","×")</f>
        <v>×</v>
      </c>
      <c r="J73" s="110">
        <v>1</v>
      </c>
      <c r="K73" s="111" t="s">
        <v>32</v>
      </c>
      <c r="L73" s="39" t="str">
        <f>IF(J73="","","＝")</f>
        <v>＝</v>
      </c>
      <c r="M73" s="52">
        <f t="shared" si="4"/>
        <v>10000</v>
      </c>
      <c r="N73" s="118"/>
    </row>
    <row r="74" spans="1:14" x14ac:dyDescent="0.2">
      <c r="A74" s="34"/>
      <c r="B74" s="35"/>
      <c r="C74" s="104">
        <v>2</v>
      </c>
      <c r="D74" s="105" t="s">
        <v>67</v>
      </c>
      <c r="E74" s="106">
        <v>10000</v>
      </c>
      <c r="F74" s="32" t="str">
        <f t="shared" si="5"/>
        <v>×</v>
      </c>
      <c r="G74" s="112">
        <v>1</v>
      </c>
      <c r="H74" s="113" t="s">
        <v>68</v>
      </c>
      <c r="I74" s="32" t="str">
        <f t="shared" si="2"/>
        <v>×</v>
      </c>
      <c r="J74" s="112">
        <v>1</v>
      </c>
      <c r="K74" s="113" t="s">
        <v>59</v>
      </c>
      <c r="L74" s="32" t="str">
        <f t="shared" si="3"/>
        <v>＝</v>
      </c>
      <c r="M74" s="50">
        <f t="shared" si="4"/>
        <v>10000</v>
      </c>
      <c r="N74" s="119"/>
    </row>
    <row r="75" spans="1:14" x14ac:dyDescent="0.2">
      <c r="A75" s="34"/>
      <c r="B75" s="35"/>
      <c r="C75" s="104"/>
      <c r="D75" s="105"/>
      <c r="E75" s="106"/>
      <c r="F75" s="32" t="str">
        <f t="shared" si="5"/>
        <v/>
      </c>
      <c r="G75" s="112"/>
      <c r="H75" s="113"/>
      <c r="I75" s="32" t="str">
        <f t="shared" si="2"/>
        <v/>
      </c>
      <c r="J75" s="112"/>
      <c r="K75" s="113"/>
      <c r="L75" s="32" t="str">
        <f t="shared" si="3"/>
        <v/>
      </c>
      <c r="M75" s="50" t="str">
        <f t="shared" si="4"/>
        <v/>
      </c>
      <c r="N75" s="119"/>
    </row>
    <row r="76" spans="1:14" x14ac:dyDescent="0.2">
      <c r="A76" s="34"/>
      <c r="B76" s="35"/>
      <c r="C76" s="104"/>
      <c r="D76" s="105"/>
      <c r="E76" s="106"/>
      <c r="F76" s="32" t="str">
        <f t="shared" si="5"/>
        <v/>
      </c>
      <c r="G76" s="112"/>
      <c r="H76" s="113"/>
      <c r="I76" s="32" t="str">
        <f t="shared" si="2"/>
        <v/>
      </c>
      <c r="J76" s="112"/>
      <c r="K76" s="113"/>
      <c r="L76" s="32" t="str">
        <f t="shared" si="3"/>
        <v/>
      </c>
      <c r="M76" s="50" t="str">
        <f t="shared" si="4"/>
        <v/>
      </c>
      <c r="N76" s="119"/>
    </row>
    <row r="77" spans="1:14" x14ac:dyDescent="0.2">
      <c r="A77" s="34"/>
      <c r="B77" s="35"/>
      <c r="C77" s="104"/>
      <c r="D77" s="109"/>
      <c r="E77" s="107"/>
      <c r="F77" s="40" t="str">
        <f t="shared" si="5"/>
        <v/>
      </c>
      <c r="G77" s="114"/>
      <c r="H77" s="115"/>
      <c r="I77" s="40" t="str">
        <f t="shared" si="2"/>
        <v/>
      </c>
      <c r="J77" s="114"/>
      <c r="K77" s="115"/>
      <c r="L77" s="40" t="str">
        <f t="shared" si="3"/>
        <v/>
      </c>
      <c r="M77" s="53" t="str">
        <f t="shared" si="4"/>
        <v/>
      </c>
      <c r="N77" s="120"/>
    </row>
    <row r="78" spans="1:14" x14ac:dyDescent="0.2">
      <c r="A78" s="116" t="s">
        <v>70</v>
      </c>
      <c r="B78" s="31">
        <f>SUM(M78:M82)</f>
        <v>100000</v>
      </c>
      <c r="C78" s="101" t="s">
        <v>117</v>
      </c>
      <c r="D78" s="102" t="s">
        <v>113</v>
      </c>
      <c r="E78" s="103">
        <v>100000</v>
      </c>
      <c r="F78" s="39" t="str">
        <f t="shared" si="5"/>
        <v>×</v>
      </c>
      <c r="G78" s="110">
        <v>1</v>
      </c>
      <c r="H78" s="111" t="s">
        <v>64</v>
      </c>
      <c r="I78" s="39" t="str">
        <f>IF(G78="","","×")</f>
        <v>×</v>
      </c>
      <c r="J78" s="110">
        <v>1</v>
      </c>
      <c r="K78" s="111" t="s">
        <v>32</v>
      </c>
      <c r="L78" s="39" t="str">
        <f>IF(J78="","","＝")</f>
        <v>＝</v>
      </c>
      <c r="M78" s="52">
        <f t="shared" si="4"/>
        <v>100000</v>
      </c>
      <c r="N78" s="118"/>
    </row>
    <row r="79" spans="1:14" x14ac:dyDescent="0.2">
      <c r="A79" s="34"/>
      <c r="B79" s="35"/>
      <c r="C79" s="104"/>
      <c r="D79" s="105"/>
      <c r="E79" s="106"/>
      <c r="F79" s="32"/>
      <c r="G79" s="112"/>
      <c r="H79" s="113"/>
      <c r="I79" s="32"/>
      <c r="J79" s="112"/>
      <c r="K79" s="113"/>
      <c r="L79" s="32"/>
      <c r="M79" s="50" t="str">
        <f t="shared" si="4"/>
        <v/>
      </c>
      <c r="N79" s="119"/>
    </row>
    <row r="80" spans="1:14" x14ac:dyDescent="0.2">
      <c r="A80" s="34"/>
      <c r="B80" s="35"/>
      <c r="C80" s="104"/>
      <c r="D80" s="105"/>
      <c r="E80" s="106"/>
      <c r="F80" s="32"/>
      <c r="G80" s="112"/>
      <c r="H80" s="113"/>
      <c r="I80" s="32"/>
      <c r="J80" s="112"/>
      <c r="K80" s="113"/>
      <c r="L80" s="32"/>
      <c r="M80" s="50" t="str">
        <f t="shared" si="4"/>
        <v/>
      </c>
      <c r="N80" s="119"/>
    </row>
    <row r="81" spans="1:14" x14ac:dyDescent="0.2">
      <c r="A81" s="34"/>
      <c r="B81" s="35"/>
      <c r="C81" s="104"/>
      <c r="D81" s="105"/>
      <c r="E81" s="106"/>
      <c r="F81" s="32" t="str">
        <f t="shared" si="5"/>
        <v/>
      </c>
      <c r="G81" s="112"/>
      <c r="H81" s="113"/>
      <c r="I81" s="32" t="str">
        <f t="shared" si="2"/>
        <v/>
      </c>
      <c r="J81" s="112"/>
      <c r="K81" s="113"/>
      <c r="L81" s="32" t="str">
        <f t="shared" si="3"/>
        <v/>
      </c>
      <c r="M81" s="50" t="str">
        <f t="shared" si="4"/>
        <v/>
      </c>
      <c r="N81" s="119"/>
    </row>
    <row r="82" spans="1:14" x14ac:dyDescent="0.2">
      <c r="A82" s="41"/>
      <c r="B82" s="35"/>
      <c r="C82" s="108"/>
      <c r="D82" s="109"/>
      <c r="E82" s="107"/>
      <c r="F82" s="40" t="str">
        <f t="shared" si="5"/>
        <v/>
      </c>
      <c r="G82" s="114"/>
      <c r="H82" s="115"/>
      <c r="I82" s="40" t="str">
        <f t="shared" si="2"/>
        <v/>
      </c>
      <c r="J82" s="114"/>
      <c r="K82" s="115"/>
      <c r="L82" s="40" t="str">
        <f t="shared" si="3"/>
        <v/>
      </c>
      <c r="M82" s="53" t="str">
        <f t="shared" si="4"/>
        <v/>
      </c>
      <c r="N82" s="120"/>
    </row>
    <row r="83" spans="1:14" x14ac:dyDescent="0.2">
      <c r="A83" s="116" t="s">
        <v>29</v>
      </c>
      <c r="B83" s="31">
        <f>SUM(M83:M87)</f>
        <v>18400</v>
      </c>
      <c r="C83" s="101" t="s">
        <v>117</v>
      </c>
      <c r="D83" s="105" t="s">
        <v>53</v>
      </c>
      <c r="E83" s="106">
        <v>92</v>
      </c>
      <c r="F83" s="32" t="str">
        <f t="shared" si="5"/>
        <v>×</v>
      </c>
      <c r="G83" s="112">
        <v>200</v>
      </c>
      <c r="H83" s="113" t="s">
        <v>33</v>
      </c>
      <c r="I83" s="32" t="str">
        <f t="shared" ref="I83:I88" si="6">IF(G83="","","×")</f>
        <v>×</v>
      </c>
      <c r="J83" s="112">
        <v>1</v>
      </c>
      <c r="K83" s="113" t="s">
        <v>2</v>
      </c>
      <c r="L83" s="32" t="str">
        <f t="shared" ref="L83:L88" si="7">IF(J83="","","＝")</f>
        <v>＝</v>
      </c>
      <c r="M83" s="50">
        <f t="shared" si="4"/>
        <v>18400</v>
      </c>
      <c r="N83" s="119"/>
    </row>
    <row r="84" spans="1:14" x14ac:dyDescent="0.2">
      <c r="A84" s="34"/>
      <c r="B84" s="35"/>
      <c r="C84" s="104"/>
      <c r="D84" s="105"/>
      <c r="E84" s="106"/>
      <c r="F84" s="32" t="str">
        <f t="shared" si="5"/>
        <v/>
      </c>
      <c r="G84" s="112"/>
      <c r="H84" s="113"/>
      <c r="I84" s="32" t="str">
        <f t="shared" si="6"/>
        <v/>
      </c>
      <c r="J84" s="112"/>
      <c r="K84" s="113"/>
      <c r="L84" s="32" t="str">
        <f t="shared" si="7"/>
        <v/>
      </c>
      <c r="M84" s="50" t="str">
        <f t="shared" si="4"/>
        <v/>
      </c>
      <c r="N84" s="119"/>
    </row>
    <row r="85" spans="1:14" x14ac:dyDescent="0.2">
      <c r="A85" s="34"/>
      <c r="B85" s="35"/>
      <c r="C85" s="104"/>
      <c r="D85" s="105"/>
      <c r="E85" s="106"/>
      <c r="F85" s="32" t="str">
        <f t="shared" si="5"/>
        <v/>
      </c>
      <c r="G85" s="112"/>
      <c r="H85" s="113"/>
      <c r="I85" s="32" t="str">
        <f t="shared" si="6"/>
        <v/>
      </c>
      <c r="J85" s="112"/>
      <c r="K85" s="113"/>
      <c r="L85" s="32" t="str">
        <f t="shared" si="7"/>
        <v/>
      </c>
      <c r="M85" s="50" t="str">
        <f t="shared" si="4"/>
        <v/>
      </c>
      <c r="N85" s="119"/>
    </row>
    <row r="86" spans="1:14" x14ac:dyDescent="0.2">
      <c r="A86" s="34"/>
      <c r="B86" s="35"/>
      <c r="C86" s="104"/>
      <c r="D86" s="105"/>
      <c r="E86" s="106"/>
      <c r="F86" s="32" t="str">
        <f t="shared" si="5"/>
        <v/>
      </c>
      <c r="G86" s="112"/>
      <c r="H86" s="113"/>
      <c r="I86" s="32" t="str">
        <f t="shared" si="6"/>
        <v/>
      </c>
      <c r="J86" s="112"/>
      <c r="K86" s="113"/>
      <c r="L86" s="32" t="str">
        <f t="shared" si="7"/>
        <v/>
      </c>
      <c r="M86" s="50" t="str">
        <f t="shared" si="4"/>
        <v/>
      </c>
      <c r="N86" s="119"/>
    </row>
    <row r="87" spans="1:14" x14ac:dyDescent="0.2">
      <c r="A87" s="41"/>
      <c r="B87" s="35"/>
      <c r="C87" s="108"/>
      <c r="D87" s="105"/>
      <c r="E87" s="106"/>
      <c r="F87" s="32" t="str">
        <f t="shared" si="5"/>
        <v/>
      </c>
      <c r="G87" s="112"/>
      <c r="H87" s="113"/>
      <c r="I87" s="32" t="str">
        <f t="shared" si="6"/>
        <v/>
      </c>
      <c r="J87" s="112"/>
      <c r="K87" s="113"/>
      <c r="L87" s="32" t="str">
        <f t="shared" si="7"/>
        <v/>
      </c>
      <c r="M87" s="50" t="str">
        <f t="shared" si="4"/>
        <v/>
      </c>
      <c r="N87" s="119"/>
    </row>
    <row r="88" spans="1:14" x14ac:dyDescent="0.2">
      <c r="A88" s="116" t="s">
        <v>13</v>
      </c>
      <c r="B88" s="31">
        <f>SUM(M88:M92)</f>
        <v>10000</v>
      </c>
      <c r="C88" s="101" t="s">
        <v>117</v>
      </c>
      <c r="D88" s="102" t="s">
        <v>66</v>
      </c>
      <c r="E88" s="103">
        <v>10000</v>
      </c>
      <c r="F88" s="39" t="str">
        <f t="shared" si="5"/>
        <v>×</v>
      </c>
      <c r="G88" s="110">
        <v>1</v>
      </c>
      <c r="H88" s="111" t="s">
        <v>64</v>
      </c>
      <c r="I88" s="39" t="str">
        <f t="shared" si="6"/>
        <v>×</v>
      </c>
      <c r="J88" s="110">
        <v>1</v>
      </c>
      <c r="K88" s="111" t="s">
        <v>2</v>
      </c>
      <c r="L88" s="39" t="str">
        <f t="shared" si="7"/>
        <v>＝</v>
      </c>
      <c r="M88" s="52">
        <f t="shared" si="4"/>
        <v>10000</v>
      </c>
      <c r="N88" s="118"/>
    </row>
    <row r="89" spans="1:14" x14ac:dyDescent="0.2">
      <c r="A89" s="34"/>
      <c r="B89" s="35"/>
      <c r="C89" s="104"/>
      <c r="D89" s="105"/>
      <c r="E89" s="106"/>
      <c r="F89" s="32" t="str">
        <f t="shared" si="5"/>
        <v/>
      </c>
      <c r="G89" s="112"/>
      <c r="H89" s="113"/>
      <c r="I89" s="32" t="str">
        <f t="shared" si="2"/>
        <v/>
      </c>
      <c r="J89" s="112"/>
      <c r="K89" s="113"/>
      <c r="L89" s="32" t="str">
        <f t="shared" si="3"/>
        <v/>
      </c>
      <c r="M89" s="50" t="str">
        <f t="shared" si="4"/>
        <v/>
      </c>
      <c r="N89" s="119"/>
    </row>
    <row r="90" spans="1:14" x14ac:dyDescent="0.2">
      <c r="A90" s="34"/>
      <c r="B90" s="35"/>
      <c r="C90" s="104"/>
      <c r="D90" s="105"/>
      <c r="E90" s="106"/>
      <c r="F90" s="32" t="str">
        <f t="shared" si="5"/>
        <v/>
      </c>
      <c r="G90" s="112"/>
      <c r="H90" s="113"/>
      <c r="I90" s="32" t="str">
        <f t="shared" si="2"/>
        <v/>
      </c>
      <c r="J90" s="112"/>
      <c r="K90" s="113"/>
      <c r="L90" s="32" t="str">
        <f t="shared" si="3"/>
        <v/>
      </c>
      <c r="M90" s="50" t="str">
        <f t="shared" si="4"/>
        <v/>
      </c>
      <c r="N90" s="119"/>
    </row>
    <row r="91" spans="1:14" x14ac:dyDescent="0.2">
      <c r="A91" s="34"/>
      <c r="B91" s="35"/>
      <c r="C91" s="104"/>
      <c r="D91" s="105"/>
      <c r="E91" s="106"/>
      <c r="F91" s="32" t="str">
        <f t="shared" si="5"/>
        <v/>
      </c>
      <c r="G91" s="112"/>
      <c r="H91" s="113"/>
      <c r="I91" s="32" t="str">
        <f t="shared" si="2"/>
        <v/>
      </c>
      <c r="J91" s="112"/>
      <c r="K91" s="113"/>
      <c r="L91" s="32" t="str">
        <f t="shared" si="3"/>
        <v/>
      </c>
      <c r="M91" s="50" t="str">
        <f t="shared" si="4"/>
        <v/>
      </c>
      <c r="N91" s="119"/>
    </row>
    <row r="92" spans="1:14" x14ac:dyDescent="0.2">
      <c r="A92" s="41"/>
      <c r="B92" s="35"/>
      <c r="C92" s="108"/>
      <c r="D92" s="109"/>
      <c r="E92" s="107"/>
      <c r="F92" s="40" t="str">
        <f t="shared" si="5"/>
        <v/>
      </c>
      <c r="G92" s="114"/>
      <c r="H92" s="115"/>
      <c r="I92" s="40" t="str">
        <f t="shared" si="2"/>
        <v/>
      </c>
      <c r="J92" s="114"/>
      <c r="K92" s="115"/>
      <c r="L92" s="40" t="str">
        <f t="shared" si="3"/>
        <v/>
      </c>
      <c r="M92" s="53" t="str">
        <f t="shared" si="4"/>
        <v/>
      </c>
      <c r="N92" s="120"/>
    </row>
    <row r="93" spans="1:14" ht="54" customHeight="1" x14ac:dyDescent="0.2">
      <c r="A93" s="116" t="s">
        <v>35</v>
      </c>
      <c r="B93" s="31">
        <f>SUM(M93:M97)</f>
        <v>510000</v>
      </c>
      <c r="C93" s="101" t="s">
        <v>117</v>
      </c>
      <c r="D93" s="102" t="s">
        <v>98</v>
      </c>
      <c r="E93" s="103">
        <v>300000</v>
      </c>
      <c r="F93" s="39" t="str">
        <f t="shared" si="5"/>
        <v>×</v>
      </c>
      <c r="G93" s="110">
        <v>12</v>
      </c>
      <c r="H93" s="111" t="s">
        <v>96</v>
      </c>
      <c r="I93" s="39" t="str">
        <f>IF(G93="","","×")</f>
        <v>×</v>
      </c>
      <c r="J93" s="110">
        <v>0.1</v>
      </c>
      <c r="K93" s="111" t="s">
        <v>71</v>
      </c>
      <c r="L93" s="39" t="str">
        <f>IF(J93="","","＝")</f>
        <v>＝</v>
      </c>
      <c r="M93" s="52">
        <f t="shared" si="4"/>
        <v>360000</v>
      </c>
      <c r="N93" s="118" t="s">
        <v>97</v>
      </c>
    </row>
    <row r="94" spans="1:14" ht="24" x14ac:dyDescent="0.2">
      <c r="A94" s="34"/>
      <c r="B94" s="35"/>
      <c r="C94" s="104">
        <v>2</v>
      </c>
      <c r="D94" s="105" t="s">
        <v>95</v>
      </c>
      <c r="E94" s="106">
        <v>300000</v>
      </c>
      <c r="F94" s="32" t="str">
        <f t="shared" si="5"/>
        <v>×</v>
      </c>
      <c r="G94" s="112">
        <v>1</v>
      </c>
      <c r="H94" s="113" t="s">
        <v>96</v>
      </c>
      <c r="I94" s="32" t="str">
        <f t="shared" si="2"/>
        <v>×</v>
      </c>
      <c r="J94" s="112">
        <v>0.5</v>
      </c>
      <c r="K94" s="113" t="s">
        <v>71</v>
      </c>
      <c r="L94" s="32" t="str">
        <f t="shared" si="3"/>
        <v>＝</v>
      </c>
      <c r="M94" s="50">
        <f t="shared" si="4"/>
        <v>150000</v>
      </c>
      <c r="N94" s="119" t="s">
        <v>94</v>
      </c>
    </row>
    <row r="95" spans="1:14" x14ac:dyDescent="0.2">
      <c r="A95" s="34"/>
      <c r="B95" s="35"/>
      <c r="C95" s="104"/>
      <c r="D95" s="105"/>
      <c r="E95" s="106"/>
      <c r="F95" s="32" t="str">
        <f t="shared" si="5"/>
        <v/>
      </c>
      <c r="G95" s="112"/>
      <c r="H95" s="113"/>
      <c r="I95" s="32" t="str">
        <f t="shared" si="2"/>
        <v/>
      </c>
      <c r="J95" s="112"/>
      <c r="K95" s="113"/>
      <c r="L95" s="32" t="str">
        <f t="shared" si="3"/>
        <v/>
      </c>
      <c r="M95" s="50" t="str">
        <f t="shared" si="4"/>
        <v/>
      </c>
      <c r="N95" s="121"/>
    </row>
    <row r="96" spans="1:14" x14ac:dyDescent="0.2">
      <c r="A96" s="34"/>
      <c r="B96" s="35"/>
      <c r="C96" s="104"/>
      <c r="D96" s="105"/>
      <c r="E96" s="106"/>
      <c r="F96" s="32" t="str">
        <f t="shared" si="5"/>
        <v/>
      </c>
      <c r="G96" s="112"/>
      <c r="H96" s="113"/>
      <c r="I96" s="32" t="str">
        <f t="shared" si="2"/>
        <v/>
      </c>
      <c r="J96" s="112"/>
      <c r="K96" s="113"/>
      <c r="L96" s="32" t="str">
        <f t="shared" si="3"/>
        <v/>
      </c>
      <c r="M96" s="50" t="str">
        <f t="shared" si="4"/>
        <v/>
      </c>
      <c r="N96" s="121"/>
    </row>
    <row r="97" spans="1:14" ht="11.9" customHeight="1" x14ac:dyDescent="0.2">
      <c r="A97" s="41"/>
      <c r="B97" s="35"/>
      <c r="C97" s="108"/>
      <c r="D97" s="109"/>
      <c r="E97" s="107"/>
      <c r="F97" s="40" t="str">
        <f t="shared" si="5"/>
        <v/>
      </c>
      <c r="G97" s="114"/>
      <c r="H97" s="115"/>
      <c r="I97" s="40" t="str">
        <f t="shared" si="2"/>
        <v/>
      </c>
      <c r="J97" s="114"/>
      <c r="K97" s="115"/>
      <c r="L97" s="40" t="str">
        <f t="shared" si="3"/>
        <v/>
      </c>
      <c r="M97" s="53" t="str">
        <f t="shared" si="4"/>
        <v/>
      </c>
      <c r="N97" s="120"/>
    </row>
    <row r="98" spans="1:14" x14ac:dyDescent="0.2">
      <c r="A98" s="160" t="s">
        <v>18</v>
      </c>
      <c r="B98" s="160"/>
      <c r="C98" s="161"/>
      <c r="D98" s="161"/>
      <c r="E98" s="161"/>
      <c r="F98" s="161"/>
      <c r="G98" s="161"/>
      <c r="H98" s="161"/>
      <c r="I98" s="161"/>
      <c r="J98" s="161"/>
      <c r="K98" s="161"/>
      <c r="L98" s="161"/>
      <c r="M98" s="38">
        <f>IF(SUM(M42:M97)=SUM(B42:B97),SUM(M42:M97),"ERROR：費目合計と小計が一致していません")</f>
        <v>2363400</v>
      </c>
      <c r="N98" s="54" t="s">
        <v>20</v>
      </c>
    </row>
    <row r="99" spans="1:14" ht="13" customHeight="1" x14ac:dyDescent="0.2">
      <c r="A99" s="43"/>
      <c r="B99" s="170" t="s">
        <v>25</v>
      </c>
      <c r="C99" s="170"/>
      <c r="D99" s="170"/>
      <c r="E99" s="170"/>
      <c r="F99" s="170"/>
      <c r="G99" s="170"/>
      <c r="H99" s="170"/>
      <c r="I99" s="170"/>
      <c r="J99" s="170"/>
      <c r="K99" s="170"/>
      <c r="L99" s="171"/>
      <c r="M99" s="42">
        <f>M100-M98</f>
        <v>-3400</v>
      </c>
      <c r="N99" s="9" t="s">
        <v>20</v>
      </c>
    </row>
    <row r="100" spans="1:14" ht="13" customHeight="1" x14ac:dyDescent="0.2">
      <c r="A100" s="175" t="s">
        <v>21</v>
      </c>
      <c r="B100" s="176"/>
      <c r="C100" s="176"/>
      <c r="D100" s="176"/>
      <c r="E100" s="176"/>
      <c r="F100" s="176"/>
      <c r="G100" s="176"/>
      <c r="H100" s="176"/>
      <c r="I100" s="176"/>
      <c r="J100" s="176"/>
      <c r="K100" s="176"/>
      <c r="L100" s="177"/>
      <c r="M100" s="44">
        <f>ROUNDDOWN(M98,-4)</f>
        <v>2360000</v>
      </c>
      <c r="N100" s="10" t="s">
        <v>20</v>
      </c>
    </row>
    <row r="102" spans="1:14" ht="19" x14ac:dyDescent="0.2">
      <c r="A102" s="27" t="s">
        <v>56</v>
      </c>
      <c r="B102" s="23"/>
      <c r="C102" s="23"/>
      <c r="D102" s="23"/>
      <c r="E102" s="23"/>
      <c r="F102" s="28"/>
      <c r="G102" s="23"/>
      <c r="H102" s="23"/>
      <c r="I102" s="23"/>
      <c r="J102" s="23"/>
      <c r="K102" s="23"/>
      <c r="L102" s="28"/>
    </row>
    <row r="103" spans="1:14" ht="108.65" customHeight="1" x14ac:dyDescent="0.2">
      <c r="A103" s="24" t="s">
        <v>84</v>
      </c>
      <c r="B103" s="24" t="s">
        <v>83</v>
      </c>
      <c r="C103" s="24" t="s">
        <v>88</v>
      </c>
      <c r="D103" s="138" t="s">
        <v>37</v>
      </c>
      <c r="E103" s="138"/>
      <c r="F103" s="138"/>
      <c r="G103" s="138" t="s">
        <v>38</v>
      </c>
      <c r="H103" s="138"/>
      <c r="I103" s="138"/>
      <c r="J103" s="138"/>
      <c r="K103" s="138"/>
      <c r="L103" s="138"/>
      <c r="M103" s="138"/>
      <c r="N103" s="138"/>
    </row>
    <row r="104" spans="1:14" ht="22" customHeight="1" x14ac:dyDescent="0.2">
      <c r="A104" s="122">
        <v>43575</v>
      </c>
      <c r="B104" s="123" t="s">
        <v>119</v>
      </c>
      <c r="C104" s="124">
        <v>1</v>
      </c>
      <c r="D104" s="184" t="s">
        <v>120</v>
      </c>
      <c r="E104" s="185"/>
      <c r="F104" s="186"/>
      <c r="G104" s="155" t="s">
        <v>159</v>
      </c>
      <c r="H104" s="155"/>
      <c r="I104" s="155"/>
      <c r="J104" s="155"/>
      <c r="K104" s="155"/>
      <c r="L104" s="155"/>
      <c r="M104" s="155"/>
      <c r="N104" s="155"/>
    </row>
    <row r="105" spans="1:14" ht="22" customHeight="1" x14ac:dyDescent="0.2">
      <c r="A105" s="122">
        <v>43675</v>
      </c>
      <c r="B105" s="123"/>
      <c r="C105" s="124">
        <v>2</v>
      </c>
      <c r="D105" s="183" t="s">
        <v>121</v>
      </c>
      <c r="E105" s="183"/>
      <c r="F105" s="183"/>
      <c r="G105" s="155"/>
      <c r="H105" s="155"/>
      <c r="I105" s="155"/>
      <c r="J105" s="155"/>
      <c r="K105" s="155"/>
      <c r="L105" s="155"/>
      <c r="M105" s="155"/>
      <c r="N105" s="155"/>
    </row>
    <row r="106" spans="1:14" ht="22" customHeight="1" x14ac:dyDescent="0.2">
      <c r="A106" s="122">
        <v>43646</v>
      </c>
      <c r="B106" s="123" t="s">
        <v>119</v>
      </c>
      <c r="C106" s="124">
        <v>3</v>
      </c>
      <c r="D106" s="182" t="s">
        <v>122</v>
      </c>
      <c r="E106" s="182"/>
      <c r="F106" s="182"/>
      <c r="G106" s="155"/>
      <c r="H106" s="155"/>
      <c r="I106" s="155"/>
      <c r="J106" s="155"/>
      <c r="K106" s="155"/>
      <c r="L106" s="155"/>
      <c r="M106" s="155"/>
      <c r="N106" s="155"/>
    </row>
    <row r="107" spans="1:14" ht="22" customHeight="1" x14ac:dyDescent="0.2">
      <c r="A107" s="122"/>
      <c r="B107" s="123"/>
      <c r="C107" s="124"/>
      <c r="D107" s="182"/>
      <c r="E107" s="182"/>
      <c r="F107" s="182"/>
      <c r="G107" s="155"/>
      <c r="H107" s="155"/>
      <c r="I107" s="155"/>
      <c r="J107" s="155"/>
      <c r="K107" s="155"/>
      <c r="L107" s="155"/>
      <c r="M107" s="155"/>
      <c r="N107" s="155"/>
    </row>
    <row r="108" spans="1:14" ht="22" customHeight="1" x14ac:dyDescent="0.2">
      <c r="A108" s="122"/>
      <c r="B108" s="123"/>
      <c r="C108" s="124"/>
      <c r="D108" s="182"/>
      <c r="E108" s="182"/>
      <c r="F108" s="182"/>
      <c r="G108" s="155"/>
      <c r="H108" s="155"/>
      <c r="I108" s="155"/>
      <c r="J108" s="155"/>
      <c r="K108" s="155"/>
      <c r="L108" s="155"/>
      <c r="M108" s="155"/>
      <c r="N108" s="155"/>
    </row>
    <row r="109" spans="1:14" ht="22" customHeight="1" x14ac:dyDescent="0.2">
      <c r="A109" s="122"/>
      <c r="B109" s="123"/>
      <c r="C109" s="124"/>
      <c r="D109" s="182"/>
      <c r="E109" s="182"/>
      <c r="F109" s="182"/>
      <c r="G109" s="155"/>
      <c r="H109" s="155"/>
      <c r="I109" s="155"/>
      <c r="J109" s="155"/>
      <c r="K109" s="155"/>
      <c r="L109" s="155"/>
      <c r="M109" s="155"/>
      <c r="N109" s="155"/>
    </row>
    <row r="110" spans="1:14" ht="22" customHeight="1" x14ac:dyDescent="0.2">
      <c r="A110" s="122"/>
      <c r="B110" s="123"/>
      <c r="C110" s="124"/>
      <c r="D110" s="182"/>
      <c r="E110" s="182"/>
      <c r="F110" s="182"/>
      <c r="G110" s="155"/>
      <c r="H110" s="155"/>
      <c r="I110" s="155"/>
      <c r="J110" s="155"/>
      <c r="K110" s="155"/>
      <c r="L110" s="155"/>
      <c r="M110" s="155"/>
      <c r="N110" s="155"/>
    </row>
    <row r="111" spans="1:14" ht="22" customHeight="1" x14ac:dyDescent="0.2">
      <c r="A111" s="122"/>
      <c r="B111" s="123"/>
      <c r="C111" s="124"/>
      <c r="D111" s="182"/>
      <c r="E111" s="182"/>
      <c r="F111" s="182"/>
      <c r="G111" s="155"/>
      <c r="H111" s="155"/>
      <c r="I111" s="155"/>
      <c r="J111" s="155"/>
      <c r="K111" s="155"/>
      <c r="L111" s="155"/>
      <c r="M111" s="155"/>
      <c r="N111" s="155"/>
    </row>
    <row r="112" spans="1:14" ht="22" customHeight="1" x14ac:dyDescent="0.2">
      <c r="A112" s="122"/>
      <c r="B112" s="123"/>
      <c r="C112" s="124"/>
      <c r="D112" s="182"/>
      <c r="E112" s="182"/>
      <c r="F112" s="182"/>
      <c r="G112" s="155"/>
      <c r="H112" s="155"/>
      <c r="I112" s="155"/>
      <c r="J112" s="155"/>
      <c r="K112" s="155"/>
      <c r="L112" s="155"/>
      <c r="M112" s="155"/>
      <c r="N112" s="155"/>
    </row>
    <row r="113" spans="1:14" ht="22" customHeight="1" x14ac:dyDescent="0.2">
      <c r="A113" s="122"/>
      <c r="B113" s="123"/>
      <c r="C113" s="124"/>
      <c r="D113" s="182"/>
      <c r="E113" s="182"/>
      <c r="F113" s="182"/>
      <c r="G113" s="155"/>
      <c r="H113" s="155"/>
      <c r="I113" s="155"/>
      <c r="J113" s="155"/>
      <c r="K113" s="155"/>
      <c r="L113" s="155"/>
      <c r="M113" s="155"/>
      <c r="N113" s="155"/>
    </row>
    <row r="114" spans="1:14" ht="22" customHeight="1" x14ac:dyDescent="0.2">
      <c r="A114" s="122"/>
      <c r="B114" s="123"/>
      <c r="C114" s="124"/>
      <c r="D114" s="182"/>
      <c r="E114" s="182"/>
      <c r="F114" s="182"/>
      <c r="G114" s="155"/>
      <c r="H114" s="155"/>
      <c r="I114" s="155"/>
      <c r="J114" s="155"/>
      <c r="K114" s="155"/>
      <c r="L114" s="155"/>
      <c r="M114" s="155"/>
      <c r="N114" s="155"/>
    </row>
    <row r="115" spans="1:14" ht="22" customHeight="1" x14ac:dyDescent="0.2">
      <c r="A115" s="122"/>
      <c r="B115" s="123"/>
      <c r="C115" s="124"/>
      <c r="D115" s="182"/>
      <c r="E115" s="182"/>
      <c r="F115" s="182"/>
      <c r="G115" s="155"/>
      <c r="H115" s="155"/>
      <c r="I115" s="155"/>
      <c r="J115" s="155"/>
      <c r="K115" s="155"/>
      <c r="L115" s="155"/>
      <c r="M115" s="155"/>
      <c r="N115" s="155"/>
    </row>
    <row r="116" spans="1:14" ht="22" customHeight="1" x14ac:dyDescent="0.2">
      <c r="A116" s="122"/>
      <c r="B116" s="123"/>
      <c r="C116" s="124"/>
      <c r="D116" s="182"/>
      <c r="E116" s="182"/>
      <c r="F116" s="182"/>
      <c r="G116" s="155"/>
      <c r="H116" s="155"/>
      <c r="I116" s="155"/>
      <c r="J116" s="155"/>
      <c r="K116" s="155"/>
      <c r="L116" s="155"/>
      <c r="M116" s="155"/>
      <c r="N116" s="155"/>
    </row>
    <row r="117" spans="1:14" ht="22" customHeight="1" x14ac:dyDescent="0.2">
      <c r="A117" s="122"/>
      <c r="B117" s="123"/>
      <c r="C117" s="124"/>
      <c r="D117" s="182"/>
      <c r="E117" s="182"/>
      <c r="F117" s="182"/>
      <c r="G117" s="155"/>
      <c r="H117" s="155"/>
      <c r="I117" s="155"/>
      <c r="J117" s="155"/>
      <c r="K117" s="155"/>
      <c r="L117" s="155"/>
      <c r="M117" s="155"/>
      <c r="N117" s="155"/>
    </row>
  </sheetData>
  <sheetProtection selectLockedCells="1"/>
  <mergeCells count="102">
    <mergeCell ref="D116:F116"/>
    <mergeCell ref="G117:N117"/>
    <mergeCell ref="D103:F103"/>
    <mergeCell ref="D105:F105"/>
    <mergeCell ref="D106:F106"/>
    <mergeCell ref="D107:F107"/>
    <mergeCell ref="D108:F108"/>
    <mergeCell ref="D109:F109"/>
    <mergeCell ref="D110:F110"/>
    <mergeCell ref="G111:N111"/>
    <mergeCell ref="D117:F117"/>
    <mergeCell ref="D104:F104"/>
    <mergeCell ref="D111:F111"/>
    <mergeCell ref="D112:F112"/>
    <mergeCell ref="D113:F113"/>
    <mergeCell ref="D114:F114"/>
    <mergeCell ref="D115:F115"/>
    <mergeCell ref="G112:N112"/>
    <mergeCell ref="G113:N113"/>
    <mergeCell ref="G114:N114"/>
    <mergeCell ref="G115:N115"/>
    <mergeCell ref="G116:N116"/>
    <mergeCell ref="G105:N105"/>
    <mergeCell ref="G106:N106"/>
    <mergeCell ref="G109:N109"/>
    <mergeCell ref="G110:N110"/>
    <mergeCell ref="B19:C19"/>
    <mergeCell ref="B20:C20"/>
    <mergeCell ref="A29:E29"/>
    <mergeCell ref="E20:N20"/>
    <mergeCell ref="B13:C13"/>
    <mergeCell ref="E19:N19"/>
    <mergeCell ref="B99:L99"/>
    <mergeCell ref="D40:N40"/>
    <mergeCell ref="A100:L100"/>
    <mergeCell ref="B40:B41"/>
    <mergeCell ref="A40:A41"/>
    <mergeCell ref="C40:C41"/>
    <mergeCell ref="B37:E37"/>
    <mergeCell ref="F32:H32"/>
    <mergeCell ref="F33:H33"/>
    <mergeCell ref="F36:H36"/>
    <mergeCell ref="I32:K32"/>
    <mergeCell ref="I33:K33"/>
    <mergeCell ref="I36:K36"/>
    <mergeCell ref="B34:E34"/>
    <mergeCell ref="I34:K34"/>
    <mergeCell ref="F35:H35"/>
    <mergeCell ref="G108:N108"/>
    <mergeCell ref="G104:N104"/>
    <mergeCell ref="G103:N103"/>
    <mergeCell ref="B36:E36"/>
    <mergeCell ref="B33:E33"/>
    <mergeCell ref="B30:E30"/>
    <mergeCell ref="F31:H31"/>
    <mergeCell ref="A25:C25"/>
    <mergeCell ref="E25:F25"/>
    <mergeCell ref="A26:C26"/>
    <mergeCell ref="E26:F26"/>
    <mergeCell ref="A27:C27"/>
    <mergeCell ref="A98:L98"/>
    <mergeCell ref="F38:H38"/>
    <mergeCell ref="I31:K31"/>
    <mergeCell ref="F34:H34"/>
    <mergeCell ref="F37:H37"/>
    <mergeCell ref="I38:K38"/>
    <mergeCell ref="B38:E38"/>
    <mergeCell ref="I37:K37"/>
    <mergeCell ref="I29:K30"/>
    <mergeCell ref="B12:C12"/>
    <mergeCell ref="B18:C18"/>
    <mergeCell ref="E14:N14"/>
    <mergeCell ref="E15:N15"/>
    <mergeCell ref="E16:N16"/>
    <mergeCell ref="E18:N18"/>
    <mergeCell ref="E12:N12"/>
    <mergeCell ref="F29:H30"/>
    <mergeCell ref="G107:N107"/>
    <mergeCell ref="B2:N2"/>
    <mergeCell ref="D4:N4"/>
    <mergeCell ref="B9:C9"/>
    <mergeCell ref="E9:N9"/>
    <mergeCell ref="E13:N13"/>
    <mergeCell ref="E10:N10"/>
    <mergeCell ref="B35:E35"/>
    <mergeCell ref="I35:K35"/>
    <mergeCell ref="B1:N1"/>
    <mergeCell ref="A4:C4"/>
    <mergeCell ref="E24:K24"/>
    <mergeCell ref="E27:F27"/>
    <mergeCell ref="B32:E32"/>
    <mergeCell ref="A23:C23"/>
    <mergeCell ref="A24:C24"/>
    <mergeCell ref="B31:E31"/>
    <mergeCell ref="E11:N11"/>
    <mergeCell ref="B10:C10"/>
    <mergeCell ref="B14:C14"/>
    <mergeCell ref="B15:C15"/>
    <mergeCell ref="B11:C11"/>
    <mergeCell ref="B16:C16"/>
    <mergeCell ref="B17:C17"/>
    <mergeCell ref="E17:N17"/>
  </mergeCells>
  <phoneticPr fontId="2"/>
  <pageMargins left="0.23622047244094491" right="0.23622047244094491" top="0.35" bottom="0.16" header="0.16" footer="0.16"/>
  <pageSetup paperSize="9" scale="81" fitToWidth="0" fitToHeight="0" orientation="portrait" r:id="rId1"/>
  <headerFooter>
    <oddHeader>&amp;R印刷日：&amp;D</oddHeader>
  </headerFooter>
  <rowBreaks count="2" manualBreakCount="2">
    <brk id="21" max="13" man="1"/>
    <brk id="100"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21"/>
  <sheetViews>
    <sheetView tabSelected="1" view="pageBreakPreview" zoomScaleNormal="55" zoomScaleSheetLayoutView="100" workbookViewId="0">
      <selection activeCell="A3" sqref="A3"/>
    </sheetView>
  </sheetViews>
  <sheetFormatPr defaultColWidth="9" defaultRowHeight="12" x14ac:dyDescent="0.2"/>
  <cols>
    <col min="1" max="1" width="14.08984375" style="1" customWidth="1"/>
    <col min="2" max="2" width="10.08984375" style="1" customWidth="1"/>
    <col min="3" max="3" width="5.453125" style="1" customWidth="1"/>
    <col min="4" max="4" width="21.453125" style="1" customWidth="1"/>
    <col min="5" max="5" width="8.36328125" style="1" customWidth="1"/>
    <col min="6" max="6" width="2.453125" style="2" customWidth="1"/>
    <col min="7" max="7" width="6.453125" style="1" customWidth="1"/>
    <col min="8" max="8" width="6" style="1" customWidth="1"/>
    <col min="9" max="9" width="2.453125" style="1" customWidth="1"/>
    <col min="10" max="10" width="6.453125" style="1" customWidth="1"/>
    <col min="11" max="11" width="6" style="1" customWidth="1"/>
    <col min="12" max="12" width="2.453125" style="2" customWidth="1"/>
    <col min="13" max="13" width="10.90625" style="1" customWidth="1"/>
    <col min="14" max="14" width="21.90625" style="1" customWidth="1"/>
    <col min="15" max="27" width="9" style="1" hidden="1" customWidth="1"/>
    <col min="28" max="30" width="9" style="1" customWidth="1"/>
    <col min="31" max="16384" width="9" style="1"/>
  </cols>
  <sheetData>
    <row r="1" spans="1:27" ht="20.149999999999999" customHeight="1" x14ac:dyDescent="0.2">
      <c r="A1" s="21" t="s">
        <v>39</v>
      </c>
      <c r="B1" s="193" t="s">
        <v>165</v>
      </c>
      <c r="C1" s="193"/>
      <c r="D1" s="193"/>
      <c r="E1" s="193"/>
      <c r="F1" s="193"/>
      <c r="G1" s="193"/>
      <c r="H1" s="193"/>
      <c r="I1" s="193"/>
      <c r="J1" s="193"/>
      <c r="K1" s="193"/>
      <c r="L1" s="193"/>
      <c r="M1" s="193"/>
      <c r="N1" s="193"/>
      <c r="P1" s="1" t="s">
        <v>75</v>
      </c>
      <c r="Q1" s="1" t="s">
        <v>76</v>
      </c>
      <c r="R1" s="1" t="s">
        <v>77</v>
      </c>
      <c r="S1" s="1" t="s">
        <v>78</v>
      </c>
      <c r="T1" s="1" t="s">
        <v>79</v>
      </c>
      <c r="U1" s="1" t="s">
        <v>80</v>
      </c>
      <c r="V1" s="1" t="s">
        <v>82</v>
      </c>
      <c r="W1" s="1" t="s">
        <v>74</v>
      </c>
      <c r="X1" s="1" t="s">
        <v>81</v>
      </c>
      <c r="Y1" s="1" t="s">
        <v>161</v>
      </c>
      <c r="Z1" s="1" t="s">
        <v>162</v>
      </c>
      <c r="AA1" s="1" t="s">
        <v>163</v>
      </c>
    </row>
    <row r="2" spans="1:27" ht="20.149999999999999" customHeight="1" x14ac:dyDescent="0.2">
      <c r="A2" s="21" t="s">
        <v>40</v>
      </c>
      <c r="B2" s="193" t="s">
        <v>166</v>
      </c>
      <c r="C2" s="193"/>
      <c r="D2" s="193"/>
      <c r="E2" s="193"/>
      <c r="F2" s="193"/>
      <c r="G2" s="193"/>
      <c r="H2" s="193"/>
      <c r="I2" s="193"/>
      <c r="J2" s="193"/>
      <c r="K2" s="193"/>
      <c r="L2" s="193"/>
      <c r="M2" s="193"/>
      <c r="N2" s="193"/>
    </row>
    <row r="4" spans="1:27" ht="36.65" customHeight="1" x14ac:dyDescent="0.2">
      <c r="A4" s="141" t="s">
        <v>148</v>
      </c>
      <c r="B4" s="142"/>
      <c r="C4" s="143"/>
      <c r="D4" s="194" t="s">
        <v>74</v>
      </c>
      <c r="E4" s="194"/>
      <c r="F4" s="194"/>
      <c r="G4" s="194"/>
      <c r="H4" s="194"/>
      <c r="I4" s="194"/>
      <c r="J4" s="194"/>
      <c r="K4" s="194"/>
      <c r="L4" s="194"/>
      <c r="M4" s="194"/>
      <c r="N4" s="194"/>
    </row>
    <row r="7" spans="1:27" ht="78" customHeight="1" x14ac:dyDescent="0.2"/>
    <row r="8" spans="1:27" ht="19" x14ac:dyDescent="0.2">
      <c r="A8" s="22" t="s">
        <v>156</v>
      </c>
      <c r="B8" s="23"/>
      <c r="C8" s="23"/>
      <c r="D8" s="23"/>
      <c r="E8" s="23"/>
    </row>
    <row r="9" spans="1:27" ht="24.75" customHeight="1" x14ac:dyDescent="0.2">
      <c r="A9" s="25" t="s">
        <v>41</v>
      </c>
      <c r="B9" s="198" t="s">
        <v>42</v>
      </c>
      <c r="C9" s="199"/>
      <c r="D9" s="26" t="s">
        <v>85</v>
      </c>
      <c r="E9" s="138" t="s">
        <v>149</v>
      </c>
      <c r="F9" s="138"/>
      <c r="G9" s="138"/>
      <c r="H9" s="138"/>
      <c r="I9" s="138"/>
      <c r="J9" s="138"/>
      <c r="K9" s="138"/>
      <c r="L9" s="138"/>
      <c r="M9" s="138"/>
      <c r="N9" s="138"/>
    </row>
    <row r="10" spans="1:27" ht="19" x14ac:dyDescent="0.2">
      <c r="A10" s="74" t="s">
        <v>167</v>
      </c>
      <c r="B10" s="195" t="s">
        <v>170</v>
      </c>
      <c r="C10" s="196"/>
      <c r="D10" s="74" t="s">
        <v>174</v>
      </c>
      <c r="E10" s="197" t="s">
        <v>224</v>
      </c>
      <c r="F10" s="197"/>
      <c r="G10" s="197"/>
      <c r="H10" s="197"/>
      <c r="I10" s="197"/>
      <c r="J10" s="197"/>
      <c r="K10" s="197"/>
      <c r="L10" s="197"/>
      <c r="M10" s="197"/>
      <c r="N10" s="197"/>
    </row>
    <row r="11" spans="1:27" ht="19" x14ac:dyDescent="0.2">
      <c r="A11" s="74" t="s">
        <v>168</v>
      </c>
      <c r="B11" s="195" t="s">
        <v>172</v>
      </c>
      <c r="C11" s="196"/>
      <c r="D11" s="125" t="s">
        <v>175</v>
      </c>
      <c r="E11" s="197" t="s">
        <v>225</v>
      </c>
      <c r="F11" s="197"/>
      <c r="G11" s="197"/>
      <c r="H11" s="197"/>
      <c r="I11" s="197"/>
      <c r="J11" s="197"/>
      <c r="K11" s="197"/>
      <c r="L11" s="197"/>
      <c r="M11" s="197"/>
      <c r="N11" s="197"/>
    </row>
    <row r="12" spans="1:27" ht="19" x14ac:dyDescent="0.2">
      <c r="A12" s="74" t="s">
        <v>168</v>
      </c>
      <c r="B12" s="195" t="s">
        <v>171</v>
      </c>
      <c r="C12" s="196"/>
      <c r="D12" s="125" t="s">
        <v>175</v>
      </c>
      <c r="E12" s="197" t="s">
        <v>226</v>
      </c>
      <c r="F12" s="197"/>
      <c r="G12" s="197"/>
      <c r="H12" s="197"/>
      <c r="I12" s="197"/>
      <c r="J12" s="197"/>
      <c r="K12" s="197"/>
      <c r="L12" s="197"/>
      <c r="M12" s="197"/>
      <c r="N12" s="197"/>
    </row>
    <row r="13" spans="1:27" ht="19" x14ac:dyDescent="0.2">
      <c r="A13" s="74" t="s">
        <v>169</v>
      </c>
      <c r="B13" s="195" t="s">
        <v>173</v>
      </c>
      <c r="C13" s="196"/>
      <c r="D13" s="125" t="s">
        <v>175</v>
      </c>
      <c r="E13" s="197" t="s">
        <v>227</v>
      </c>
      <c r="F13" s="197"/>
      <c r="G13" s="197"/>
      <c r="H13" s="197"/>
      <c r="I13" s="197"/>
      <c r="J13" s="197"/>
      <c r="K13" s="197"/>
      <c r="L13" s="197"/>
      <c r="M13" s="197"/>
      <c r="N13" s="197"/>
    </row>
    <row r="14" spans="1:27" ht="19" x14ac:dyDescent="0.2">
      <c r="A14" s="74"/>
      <c r="B14" s="195"/>
      <c r="C14" s="196"/>
      <c r="D14" s="74"/>
      <c r="E14" s="197"/>
      <c r="F14" s="197"/>
      <c r="G14" s="197"/>
      <c r="H14" s="197"/>
      <c r="I14" s="197"/>
      <c r="J14" s="197"/>
      <c r="K14" s="197"/>
      <c r="L14" s="197"/>
      <c r="M14" s="197"/>
      <c r="N14" s="197"/>
    </row>
    <row r="15" spans="1:27" ht="19" x14ac:dyDescent="0.2">
      <c r="A15" s="74"/>
      <c r="B15" s="195"/>
      <c r="C15" s="196"/>
      <c r="D15" s="74"/>
      <c r="E15" s="197"/>
      <c r="F15" s="197"/>
      <c r="G15" s="197"/>
      <c r="H15" s="197"/>
      <c r="I15" s="197"/>
      <c r="J15" s="197"/>
      <c r="K15" s="197"/>
      <c r="L15" s="197"/>
      <c r="M15" s="197"/>
      <c r="N15" s="197"/>
    </row>
    <row r="16" spans="1:27" ht="19" x14ac:dyDescent="0.2">
      <c r="A16" s="74"/>
      <c r="B16" s="195"/>
      <c r="C16" s="196"/>
      <c r="D16" s="74"/>
      <c r="E16" s="197"/>
      <c r="F16" s="197"/>
      <c r="G16" s="197"/>
      <c r="H16" s="197"/>
      <c r="I16" s="197"/>
      <c r="J16" s="197"/>
      <c r="K16" s="197"/>
      <c r="L16" s="197"/>
      <c r="M16" s="197"/>
      <c r="N16" s="197"/>
    </row>
    <row r="17" spans="1:14" ht="19" x14ac:dyDescent="0.2">
      <c r="A17" s="74"/>
      <c r="B17" s="195"/>
      <c r="C17" s="196"/>
      <c r="D17" s="74"/>
      <c r="E17" s="197"/>
      <c r="F17" s="197"/>
      <c r="G17" s="197"/>
      <c r="H17" s="197"/>
      <c r="I17" s="197"/>
      <c r="J17" s="197"/>
      <c r="K17" s="197"/>
      <c r="L17" s="197"/>
      <c r="M17" s="197"/>
      <c r="N17" s="197"/>
    </row>
    <row r="18" spans="1:14" ht="19" x14ac:dyDescent="0.2">
      <c r="A18" s="74"/>
      <c r="B18" s="195"/>
      <c r="C18" s="196"/>
      <c r="D18" s="74"/>
      <c r="E18" s="197"/>
      <c r="F18" s="197"/>
      <c r="G18" s="197"/>
      <c r="H18" s="197"/>
      <c r="I18" s="197"/>
      <c r="J18" s="197"/>
      <c r="K18" s="197"/>
      <c r="L18" s="197"/>
      <c r="M18" s="197"/>
      <c r="N18" s="197"/>
    </row>
    <row r="19" spans="1:14" ht="19" x14ac:dyDescent="0.2">
      <c r="A19" s="74"/>
      <c r="B19" s="195"/>
      <c r="C19" s="196"/>
      <c r="D19" s="74"/>
      <c r="E19" s="197"/>
      <c r="F19" s="197"/>
      <c r="G19" s="197"/>
      <c r="H19" s="197"/>
      <c r="I19" s="197"/>
      <c r="J19" s="197"/>
      <c r="K19" s="197"/>
      <c r="L19" s="197"/>
      <c r="M19" s="197"/>
      <c r="N19" s="197"/>
    </row>
    <row r="20" spans="1:14" ht="19" x14ac:dyDescent="0.2">
      <c r="A20" s="74"/>
      <c r="B20" s="195"/>
      <c r="C20" s="196"/>
      <c r="D20" s="74"/>
      <c r="E20" s="197"/>
      <c r="F20" s="197"/>
      <c r="G20" s="197"/>
      <c r="H20" s="197"/>
      <c r="I20" s="197"/>
      <c r="J20" s="197"/>
      <c r="K20" s="197"/>
      <c r="L20" s="197"/>
      <c r="M20" s="197"/>
      <c r="N20" s="197"/>
    </row>
    <row r="21" spans="1:14" ht="4.75" customHeight="1" x14ac:dyDescent="0.2"/>
    <row r="22" spans="1:14" ht="16.5" x14ac:dyDescent="0.2">
      <c r="A22" s="45" t="s">
        <v>55</v>
      </c>
      <c r="B22" s="7"/>
      <c r="C22" s="8"/>
      <c r="D22" s="3"/>
      <c r="E22" s="4"/>
      <c r="F22" s="4"/>
      <c r="G22" s="5"/>
      <c r="H22" s="6"/>
      <c r="I22" s="5"/>
    </row>
    <row r="23" spans="1:14" ht="14" x14ac:dyDescent="0.2">
      <c r="A23" s="147" t="s">
        <v>15</v>
      </c>
      <c r="B23" s="147"/>
      <c r="C23" s="147"/>
      <c r="D23" s="17" t="s">
        <v>19</v>
      </c>
      <c r="F23" s="1"/>
      <c r="J23" s="2"/>
      <c r="L23" s="1"/>
    </row>
    <row r="24" spans="1:14" ht="14" x14ac:dyDescent="0.2">
      <c r="A24" s="148" t="s">
        <v>16</v>
      </c>
      <c r="B24" s="148"/>
      <c r="C24" s="148"/>
      <c r="D24" s="75">
        <f>ROUNDDOWN(D26*D27,-4)</f>
        <v>6730000</v>
      </c>
      <c r="E24" s="144" t="s">
        <v>150</v>
      </c>
      <c r="F24" s="145"/>
      <c r="G24" s="145"/>
      <c r="H24" s="145"/>
      <c r="I24" s="145"/>
      <c r="J24" s="145"/>
      <c r="K24" s="145"/>
      <c r="L24" s="1"/>
    </row>
    <row r="25" spans="1:14" ht="13" customHeight="1" x14ac:dyDescent="0.2">
      <c r="A25" s="158" t="s">
        <v>17</v>
      </c>
      <c r="B25" s="158"/>
      <c r="C25" s="158"/>
      <c r="D25" s="18">
        <f>D26-D24</f>
        <v>1690000</v>
      </c>
      <c r="E25" s="191" t="s">
        <v>36</v>
      </c>
      <c r="F25" s="192"/>
      <c r="J25" s="2"/>
      <c r="L25" s="1"/>
    </row>
    <row r="26" spans="1:14" ht="14" x14ac:dyDescent="0.2">
      <c r="A26" s="159" t="s">
        <v>22</v>
      </c>
      <c r="B26" s="159"/>
      <c r="C26" s="159"/>
      <c r="D26" s="19">
        <f>M104</f>
        <v>8420000</v>
      </c>
      <c r="E26" s="191" t="s">
        <v>36</v>
      </c>
      <c r="F26" s="192"/>
      <c r="J26" s="2"/>
      <c r="L26" s="1"/>
    </row>
    <row r="27" spans="1:14" ht="13.4" customHeight="1" x14ac:dyDescent="0.2">
      <c r="A27" s="159" t="s">
        <v>69</v>
      </c>
      <c r="B27" s="159"/>
      <c r="C27" s="159"/>
      <c r="D27" s="92">
        <v>0.8</v>
      </c>
      <c r="E27" s="191" t="s">
        <v>128</v>
      </c>
      <c r="F27" s="192"/>
      <c r="J27" s="2"/>
      <c r="L27" s="1"/>
    </row>
    <row r="29" spans="1:14" ht="14" x14ac:dyDescent="0.2">
      <c r="A29" s="169" t="s">
        <v>54</v>
      </c>
      <c r="B29" s="169"/>
      <c r="C29" s="169"/>
      <c r="D29" s="169"/>
      <c r="E29" s="169"/>
      <c r="F29" s="211" t="s">
        <v>125</v>
      </c>
      <c r="G29" s="212"/>
      <c r="H29" s="213"/>
      <c r="I29" s="217" t="s">
        <v>126</v>
      </c>
      <c r="J29" s="218"/>
      <c r="K29" s="219"/>
    </row>
    <row r="30" spans="1:14" ht="14" x14ac:dyDescent="0.2">
      <c r="A30" s="16" t="s">
        <v>88</v>
      </c>
      <c r="B30" s="156" t="s">
        <v>87</v>
      </c>
      <c r="C30" s="156"/>
      <c r="D30" s="156"/>
      <c r="E30" s="156"/>
      <c r="F30" s="214"/>
      <c r="G30" s="215"/>
      <c r="H30" s="216"/>
      <c r="I30" s="220"/>
      <c r="J30" s="221"/>
      <c r="K30" s="222"/>
    </row>
    <row r="31" spans="1:14" ht="14" x14ac:dyDescent="0.2">
      <c r="A31" s="93">
        <v>1</v>
      </c>
      <c r="B31" s="187" t="s">
        <v>176</v>
      </c>
      <c r="C31" s="187"/>
      <c r="D31" s="187"/>
      <c r="E31" s="187"/>
      <c r="F31" s="223">
        <f>IF(SUMIF(C42:C101,A31,M42:M101)=0,"",SUMIF(C42:C101,A31,M42:M101))</f>
        <v>1187000</v>
      </c>
      <c r="G31" s="223"/>
      <c r="H31" s="223"/>
      <c r="I31" s="190">
        <f t="shared" ref="I31:I36" si="0">IF(ISERROR(F31/F$38), "", F31/F$38)</f>
        <v>0.14097387173396675</v>
      </c>
      <c r="J31" s="190"/>
      <c r="K31" s="190"/>
    </row>
    <row r="32" spans="1:14" ht="14" x14ac:dyDescent="0.2">
      <c r="A32" s="93">
        <v>2</v>
      </c>
      <c r="B32" s="187" t="s">
        <v>177</v>
      </c>
      <c r="C32" s="187"/>
      <c r="D32" s="187"/>
      <c r="E32" s="187"/>
      <c r="F32" s="223">
        <f>IF(SUMIF(C42:C101,A32,M42:M101)=0,"",SUMIF(C42:C101,A32,M42:M101))</f>
        <v>390000</v>
      </c>
      <c r="G32" s="223"/>
      <c r="H32" s="223"/>
      <c r="I32" s="190">
        <f t="shared" si="0"/>
        <v>4.631828978622328E-2</v>
      </c>
      <c r="J32" s="190"/>
      <c r="K32" s="190"/>
    </row>
    <row r="33" spans="1:14" ht="14" x14ac:dyDescent="0.2">
      <c r="A33" s="93">
        <v>3</v>
      </c>
      <c r="B33" s="187" t="s">
        <v>249</v>
      </c>
      <c r="C33" s="187"/>
      <c r="D33" s="187"/>
      <c r="E33" s="187"/>
      <c r="F33" s="223">
        <f>IF(SUMIF(C42:C101,A33,M42:M101)=0,"",SUMIF(C42:C101,A33,M42:M101))</f>
        <v>334000</v>
      </c>
      <c r="G33" s="223"/>
      <c r="H33" s="223"/>
      <c r="I33" s="190">
        <f t="shared" si="0"/>
        <v>3.9667458432304036E-2</v>
      </c>
      <c r="J33" s="190"/>
      <c r="K33" s="190"/>
    </row>
    <row r="34" spans="1:14" ht="14" x14ac:dyDescent="0.2">
      <c r="A34" s="93">
        <v>4</v>
      </c>
      <c r="B34" s="187" t="s">
        <v>178</v>
      </c>
      <c r="C34" s="187"/>
      <c r="D34" s="187"/>
      <c r="E34" s="187"/>
      <c r="F34" s="223">
        <f>IF(SUMIF(C42:C101,A34,M42:M101)=0,"",SUMIF(C42:C101,A34,M42:M101))</f>
        <v>485000</v>
      </c>
      <c r="G34" s="223"/>
      <c r="H34" s="223"/>
      <c r="I34" s="190">
        <f t="shared" si="0"/>
        <v>5.7600950118764843E-2</v>
      </c>
      <c r="J34" s="190"/>
      <c r="K34" s="190"/>
    </row>
    <row r="35" spans="1:14" ht="14" x14ac:dyDescent="0.2">
      <c r="A35" s="93">
        <v>5</v>
      </c>
      <c r="B35" s="187" t="s">
        <v>179</v>
      </c>
      <c r="C35" s="187"/>
      <c r="D35" s="187"/>
      <c r="E35" s="187"/>
      <c r="F35" s="223">
        <f>IF(SUMIF(C42:C101,A35,M42:M101)=0,"",SUMIF(C42:C101,A35,M42:M101))</f>
        <v>890000</v>
      </c>
      <c r="G35" s="223"/>
      <c r="H35" s="223"/>
      <c r="I35" s="190">
        <f t="shared" si="0"/>
        <v>0.10570071258907364</v>
      </c>
      <c r="J35" s="190"/>
      <c r="K35" s="190"/>
    </row>
    <row r="36" spans="1:14" ht="14" x14ac:dyDescent="0.2">
      <c r="A36" s="93" t="s">
        <v>146</v>
      </c>
      <c r="B36" s="187" t="s">
        <v>127</v>
      </c>
      <c r="C36" s="187"/>
      <c r="D36" s="187"/>
      <c r="E36" s="187"/>
      <c r="F36" s="223">
        <f>IF(SUMIF(C42:C101,A36,M42:M101)=0,"",SUMIF(C42:C101,A36,M42:M101))</f>
        <v>5136000</v>
      </c>
      <c r="G36" s="223"/>
      <c r="H36" s="223"/>
      <c r="I36" s="190">
        <f t="shared" si="0"/>
        <v>0.60997624703087883</v>
      </c>
      <c r="J36" s="190"/>
      <c r="K36" s="190"/>
    </row>
    <row r="37" spans="1:14" ht="14" x14ac:dyDescent="0.2">
      <c r="A37" s="20"/>
      <c r="B37" s="188" t="s">
        <v>123</v>
      </c>
      <c r="C37" s="188"/>
      <c r="D37" s="188"/>
      <c r="E37" s="188"/>
      <c r="F37" s="223">
        <f>IF(M103=0,"",M103)</f>
        <v>-2000</v>
      </c>
      <c r="G37" s="223"/>
      <c r="H37" s="223"/>
      <c r="I37" s="223"/>
      <c r="J37" s="223"/>
      <c r="K37" s="223"/>
    </row>
    <row r="38" spans="1:14" ht="14" x14ac:dyDescent="0.2">
      <c r="A38" s="20"/>
      <c r="B38" s="189" t="s">
        <v>124</v>
      </c>
      <c r="C38" s="189"/>
      <c r="D38" s="189"/>
      <c r="E38" s="189"/>
      <c r="F38" s="223">
        <f>IF(SUM(F31:H37)=0,"",SUM(F31:H37))</f>
        <v>8420000</v>
      </c>
      <c r="G38" s="223"/>
      <c r="H38" s="223"/>
      <c r="I38" s="190">
        <f>IF(SUM(I31:K36)=0,"",SUM(I31:K36))</f>
        <v>1.0002375296912114</v>
      </c>
      <c r="J38" s="190"/>
      <c r="K38" s="190"/>
    </row>
    <row r="40" spans="1:14" s="2" customFormat="1" ht="13.4" customHeight="1" x14ac:dyDescent="0.2">
      <c r="A40" s="180" t="s">
        <v>10</v>
      </c>
      <c r="B40" s="178" t="s">
        <v>57</v>
      </c>
      <c r="C40" s="178" t="s">
        <v>88</v>
      </c>
      <c r="D40" s="172" t="s">
        <v>0</v>
      </c>
      <c r="E40" s="173"/>
      <c r="F40" s="173"/>
      <c r="G40" s="173"/>
      <c r="H40" s="173"/>
      <c r="I40" s="173"/>
      <c r="J40" s="173"/>
      <c r="K40" s="173"/>
      <c r="L40" s="173"/>
      <c r="M40" s="173"/>
      <c r="N40" s="174"/>
    </row>
    <row r="41" spans="1:14" s="2" customFormat="1" ht="24" x14ac:dyDescent="0.2">
      <c r="A41" s="181"/>
      <c r="B41" s="179"/>
      <c r="C41" s="179"/>
      <c r="D41" s="14" t="s">
        <v>6</v>
      </c>
      <c r="E41" s="15" t="s">
        <v>151</v>
      </c>
      <c r="F41" s="14" t="s">
        <v>7</v>
      </c>
      <c r="G41" s="14" t="s">
        <v>8</v>
      </c>
      <c r="H41" s="14" t="s">
        <v>5</v>
      </c>
      <c r="I41" s="14" t="s">
        <v>7</v>
      </c>
      <c r="J41" s="14" t="s">
        <v>8</v>
      </c>
      <c r="K41" s="14" t="s">
        <v>5</v>
      </c>
      <c r="L41" s="11"/>
      <c r="M41" s="13" t="s">
        <v>72</v>
      </c>
      <c r="N41" s="14" t="s">
        <v>154</v>
      </c>
    </row>
    <row r="42" spans="1:14" x14ac:dyDescent="0.2">
      <c r="A42" s="80" t="s">
        <v>180</v>
      </c>
      <c r="B42" s="31">
        <f>IF(SUM(M42:M46)=0,"",SUM(M42:M46))</f>
        <v>612000</v>
      </c>
      <c r="C42" s="94" t="s">
        <v>189</v>
      </c>
      <c r="D42" s="80" t="s">
        <v>190</v>
      </c>
      <c r="E42" s="81">
        <v>1200</v>
      </c>
      <c r="F42" s="32" t="str">
        <f t="shared" ref="F42:F56" si="1">IF(E42="","","×")</f>
        <v>×</v>
      </c>
      <c r="G42" s="86">
        <v>2</v>
      </c>
      <c r="H42" s="87" t="s">
        <v>191</v>
      </c>
      <c r="I42" s="32" t="str">
        <f t="shared" ref="I42:I56" si="2">IF(G42="","","×")</f>
        <v>×</v>
      </c>
      <c r="J42" s="86">
        <v>80</v>
      </c>
      <c r="K42" s="87" t="s">
        <v>192</v>
      </c>
      <c r="L42" s="33" t="str">
        <f t="shared" ref="L42:L56" si="3">IF(J42="","","＝")</f>
        <v>＝</v>
      </c>
      <c r="M42" s="31">
        <f>IF(E42*IF(G42="",1,G42)*IF(J42="",1,J42)=0,"",E42*IF(G42="",1,G42)*IF(J42="",1,J42))</f>
        <v>192000</v>
      </c>
      <c r="N42" s="76"/>
    </row>
    <row r="43" spans="1:14" x14ac:dyDescent="0.2">
      <c r="A43" s="126"/>
      <c r="B43" s="35"/>
      <c r="C43" s="95" t="s">
        <v>201</v>
      </c>
      <c r="D43" s="82" t="s">
        <v>190</v>
      </c>
      <c r="E43" s="83">
        <v>1200</v>
      </c>
      <c r="F43" s="32" t="str">
        <f t="shared" si="1"/>
        <v>×</v>
      </c>
      <c r="G43" s="88">
        <v>3</v>
      </c>
      <c r="H43" s="89" t="s">
        <v>191</v>
      </c>
      <c r="I43" s="32" t="str">
        <f t="shared" si="2"/>
        <v>×</v>
      </c>
      <c r="J43" s="88">
        <v>60</v>
      </c>
      <c r="K43" s="89" t="s">
        <v>192</v>
      </c>
      <c r="L43" s="36" t="str">
        <f t="shared" si="3"/>
        <v>＝</v>
      </c>
      <c r="M43" s="35">
        <f t="shared" ref="M43:M101" si="4">IF(E43*IF(G43="",1,G43)*IF(J43="",1,J43)=0,"",E43*IF(G43="",1,G43)*IF(J43="",1,J43))</f>
        <v>216000</v>
      </c>
      <c r="N43" s="77"/>
    </row>
    <row r="44" spans="1:14" x14ac:dyDescent="0.2">
      <c r="A44" s="126"/>
      <c r="B44" s="35"/>
      <c r="C44" s="95" t="s">
        <v>195</v>
      </c>
      <c r="D44" s="82" t="s">
        <v>190</v>
      </c>
      <c r="E44" s="83">
        <v>1200</v>
      </c>
      <c r="F44" s="32" t="str">
        <f t="shared" si="1"/>
        <v>×</v>
      </c>
      <c r="G44" s="88">
        <v>2</v>
      </c>
      <c r="H44" s="89" t="s">
        <v>191</v>
      </c>
      <c r="I44" s="32" t="str">
        <f t="shared" si="2"/>
        <v>×</v>
      </c>
      <c r="J44" s="88">
        <v>60</v>
      </c>
      <c r="K44" s="89" t="s">
        <v>192</v>
      </c>
      <c r="L44" s="36" t="str">
        <f t="shared" si="3"/>
        <v>＝</v>
      </c>
      <c r="M44" s="35">
        <f t="shared" si="4"/>
        <v>144000</v>
      </c>
      <c r="N44" s="77"/>
    </row>
    <row r="45" spans="1:14" x14ac:dyDescent="0.2">
      <c r="A45" s="126"/>
      <c r="B45" s="35"/>
      <c r="C45" s="95" t="s">
        <v>194</v>
      </c>
      <c r="D45" s="82" t="s">
        <v>190</v>
      </c>
      <c r="E45" s="83">
        <v>1200</v>
      </c>
      <c r="F45" s="32" t="str">
        <f t="shared" si="1"/>
        <v>×</v>
      </c>
      <c r="G45" s="88">
        <v>1</v>
      </c>
      <c r="H45" s="89" t="s">
        <v>191</v>
      </c>
      <c r="I45" s="32" t="str">
        <f t="shared" si="2"/>
        <v>×</v>
      </c>
      <c r="J45" s="88">
        <v>50</v>
      </c>
      <c r="K45" s="89" t="s">
        <v>192</v>
      </c>
      <c r="L45" s="36" t="str">
        <f t="shared" si="3"/>
        <v>＝</v>
      </c>
      <c r="M45" s="35">
        <f t="shared" si="4"/>
        <v>60000</v>
      </c>
      <c r="N45" s="77"/>
    </row>
    <row r="46" spans="1:14" x14ac:dyDescent="0.2">
      <c r="A46" s="126"/>
      <c r="B46" s="35"/>
      <c r="C46" s="95"/>
      <c r="D46" s="82"/>
      <c r="E46" s="83"/>
      <c r="F46" s="32" t="str">
        <f t="shared" si="1"/>
        <v/>
      </c>
      <c r="G46" s="88"/>
      <c r="H46" s="89"/>
      <c r="I46" s="32" t="str">
        <f t="shared" si="2"/>
        <v/>
      </c>
      <c r="J46" s="88"/>
      <c r="K46" s="89"/>
      <c r="L46" s="37" t="str">
        <f t="shared" si="3"/>
        <v/>
      </c>
      <c r="M46" s="38" t="str">
        <f t="shared" si="4"/>
        <v/>
      </c>
      <c r="N46" s="77"/>
    </row>
    <row r="47" spans="1:14" x14ac:dyDescent="0.2">
      <c r="A47" s="127" t="s">
        <v>182</v>
      </c>
      <c r="B47" s="31">
        <f>IF(SUM(M47:M51)=0,"",SUM(M47:M51))</f>
        <v>730000</v>
      </c>
      <c r="C47" s="94" t="s">
        <v>189</v>
      </c>
      <c r="D47" s="80" t="s">
        <v>197</v>
      </c>
      <c r="E47" s="81">
        <v>50000</v>
      </c>
      <c r="F47" s="39" t="str">
        <f t="shared" si="1"/>
        <v>×</v>
      </c>
      <c r="G47" s="86">
        <v>2</v>
      </c>
      <c r="H47" s="87" t="s">
        <v>191</v>
      </c>
      <c r="I47" s="39" t="str">
        <f t="shared" si="2"/>
        <v>×</v>
      </c>
      <c r="J47" s="86">
        <v>1</v>
      </c>
      <c r="K47" s="87" t="s">
        <v>203</v>
      </c>
      <c r="L47" s="33" t="str">
        <f t="shared" si="3"/>
        <v>＝</v>
      </c>
      <c r="M47" s="31">
        <f t="shared" si="4"/>
        <v>100000</v>
      </c>
      <c r="N47" s="76"/>
    </row>
    <row r="48" spans="1:14" x14ac:dyDescent="0.2">
      <c r="A48" s="128"/>
      <c r="B48" s="35"/>
      <c r="C48" s="95" t="s">
        <v>193</v>
      </c>
      <c r="D48" s="82" t="s">
        <v>200</v>
      </c>
      <c r="E48" s="83">
        <v>30000</v>
      </c>
      <c r="F48" s="32" t="str">
        <f t="shared" si="1"/>
        <v>×</v>
      </c>
      <c r="G48" s="88">
        <v>2</v>
      </c>
      <c r="H48" s="89" t="s">
        <v>191</v>
      </c>
      <c r="I48" s="32" t="str">
        <f t="shared" si="2"/>
        <v>×</v>
      </c>
      <c r="J48" s="88">
        <v>5</v>
      </c>
      <c r="K48" s="89" t="s">
        <v>203</v>
      </c>
      <c r="L48" s="36" t="str">
        <f t="shared" si="3"/>
        <v>＝</v>
      </c>
      <c r="M48" s="35">
        <f t="shared" si="4"/>
        <v>300000</v>
      </c>
      <c r="N48" s="77"/>
    </row>
    <row r="49" spans="1:14" x14ac:dyDescent="0.2">
      <c r="A49" s="128"/>
      <c r="B49" s="35"/>
      <c r="C49" s="95" t="s">
        <v>195</v>
      </c>
      <c r="D49" s="82" t="s">
        <v>250</v>
      </c>
      <c r="E49" s="83">
        <v>50000</v>
      </c>
      <c r="F49" s="32" t="str">
        <f t="shared" si="1"/>
        <v>×</v>
      </c>
      <c r="G49" s="88">
        <v>2</v>
      </c>
      <c r="H49" s="89" t="s">
        <v>191</v>
      </c>
      <c r="I49" s="32" t="str">
        <f t="shared" si="2"/>
        <v>×</v>
      </c>
      <c r="J49" s="88">
        <v>1</v>
      </c>
      <c r="K49" s="89" t="s">
        <v>203</v>
      </c>
      <c r="L49" s="36" t="str">
        <f t="shared" si="3"/>
        <v>＝</v>
      </c>
      <c r="M49" s="35">
        <f t="shared" si="4"/>
        <v>100000</v>
      </c>
      <c r="N49" s="77"/>
    </row>
    <row r="50" spans="1:14" x14ac:dyDescent="0.2">
      <c r="A50" s="128"/>
      <c r="B50" s="35"/>
      <c r="C50" s="95" t="s">
        <v>194</v>
      </c>
      <c r="D50" s="82" t="s">
        <v>251</v>
      </c>
      <c r="E50" s="83">
        <v>30000</v>
      </c>
      <c r="F50" s="32" t="str">
        <f t="shared" si="1"/>
        <v>×</v>
      </c>
      <c r="G50" s="88">
        <v>2</v>
      </c>
      <c r="H50" s="89" t="s">
        <v>191</v>
      </c>
      <c r="I50" s="32" t="str">
        <f t="shared" si="2"/>
        <v>×</v>
      </c>
      <c r="J50" s="88">
        <v>3</v>
      </c>
      <c r="K50" s="89" t="s">
        <v>203</v>
      </c>
      <c r="L50" s="36" t="str">
        <f t="shared" si="3"/>
        <v>＝</v>
      </c>
      <c r="M50" s="35">
        <f t="shared" si="4"/>
        <v>180000</v>
      </c>
      <c r="N50" s="77"/>
    </row>
    <row r="51" spans="1:14" x14ac:dyDescent="0.2">
      <c r="A51" s="128"/>
      <c r="B51" s="35"/>
      <c r="C51" s="95" t="s">
        <v>194</v>
      </c>
      <c r="D51" s="82" t="s">
        <v>196</v>
      </c>
      <c r="E51" s="84">
        <v>50000</v>
      </c>
      <c r="F51" s="40" t="str">
        <f t="shared" si="1"/>
        <v>×</v>
      </c>
      <c r="G51" s="88">
        <v>1</v>
      </c>
      <c r="H51" s="89" t="s">
        <v>191</v>
      </c>
      <c r="I51" s="40" t="str">
        <f t="shared" si="2"/>
        <v>×</v>
      </c>
      <c r="J51" s="88">
        <v>1</v>
      </c>
      <c r="K51" s="89" t="s">
        <v>203</v>
      </c>
      <c r="L51" s="37" t="str">
        <f t="shared" si="3"/>
        <v>＝</v>
      </c>
      <c r="M51" s="38">
        <f t="shared" si="4"/>
        <v>50000</v>
      </c>
      <c r="N51" s="78"/>
    </row>
    <row r="52" spans="1:14" x14ac:dyDescent="0.2">
      <c r="A52" s="127" t="s">
        <v>23</v>
      </c>
      <c r="B52" s="31">
        <f>IF(SUM(M52:M56)=0,"",SUM(M52:M56))</f>
        <v>217000</v>
      </c>
      <c r="C52" s="94" t="s">
        <v>201</v>
      </c>
      <c r="D52" s="80" t="s">
        <v>202</v>
      </c>
      <c r="E52" s="83">
        <v>1000</v>
      </c>
      <c r="F52" s="32" t="str">
        <f t="shared" si="1"/>
        <v>×</v>
      </c>
      <c r="G52" s="86">
        <v>4</v>
      </c>
      <c r="H52" s="87" t="s">
        <v>191</v>
      </c>
      <c r="I52" s="32" t="str">
        <f t="shared" si="2"/>
        <v>×</v>
      </c>
      <c r="J52" s="86">
        <v>40</v>
      </c>
      <c r="K52" s="87" t="s">
        <v>203</v>
      </c>
      <c r="L52" s="33" t="str">
        <f t="shared" si="3"/>
        <v>＝</v>
      </c>
      <c r="M52" s="31">
        <f t="shared" si="4"/>
        <v>160000</v>
      </c>
      <c r="N52" s="76"/>
    </row>
    <row r="53" spans="1:14" x14ac:dyDescent="0.2">
      <c r="A53" s="128"/>
      <c r="B53" s="35"/>
      <c r="C53" s="95" t="s">
        <v>195</v>
      </c>
      <c r="D53" s="82" t="s">
        <v>202</v>
      </c>
      <c r="E53" s="83">
        <v>1000</v>
      </c>
      <c r="F53" s="32" t="str">
        <f t="shared" si="1"/>
        <v>×</v>
      </c>
      <c r="G53" s="88">
        <v>4</v>
      </c>
      <c r="H53" s="89" t="s">
        <v>191</v>
      </c>
      <c r="I53" s="32" t="str">
        <f t="shared" si="2"/>
        <v>×</v>
      </c>
      <c r="J53" s="88">
        <v>3</v>
      </c>
      <c r="K53" s="89" t="s">
        <v>203</v>
      </c>
      <c r="L53" s="36" t="str">
        <f t="shared" si="3"/>
        <v>＝</v>
      </c>
      <c r="M53" s="35">
        <f t="shared" si="4"/>
        <v>12000</v>
      </c>
      <c r="N53" s="77"/>
    </row>
    <row r="54" spans="1:14" x14ac:dyDescent="0.2">
      <c r="A54" s="128"/>
      <c r="B54" s="35"/>
      <c r="C54" s="95" t="s">
        <v>193</v>
      </c>
      <c r="D54" s="82" t="s">
        <v>204</v>
      </c>
      <c r="E54" s="83">
        <v>10000</v>
      </c>
      <c r="F54" s="32" t="str">
        <f t="shared" si="1"/>
        <v>×</v>
      </c>
      <c r="G54" s="88">
        <v>1</v>
      </c>
      <c r="H54" s="89" t="s">
        <v>191</v>
      </c>
      <c r="I54" s="32" t="str">
        <f t="shared" si="2"/>
        <v>×</v>
      </c>
      <c r="J54" s="88">
        <v>2</v>
      </c>
      <c r="K54" s="89" t="s">
        <v>203</v>
      </c>
      <c r="L54" s="36" t="str">
        <f t="shared" si="3"/>
        <v>＝</v>
      </c>
      <c r="M54" s="35">
        <f t="shared" si="4"/>
        <v>20000</v>
      </c>
      <c r="N54" s="77"/>
    </row>
    <row r="55" spans="1:14" x14ac:dyDescent="0.2">
      <c r="A55" s="128"/>
      <c r="B55" s="35"/>
      <c r="C55" s="95" t="s">
        <v>254</v>
      </c>
      <c r="D55" s="82" t="s">
        <v>202</v>
      </c>
      <c r="E55" s="83">
        <v>1000</v>
      </c>
      <c r="F55" s="32" t="str">
        <f t="shared" si="1"/>
        <v>×</v>
      </c>
      <c r="G55" s="88">
        <v>5</v>
      </c>
      <c r="H55" s="89" t="s">
        <v>255</v>
      </c>
      <c r="I55" s="32" t="str">
        <f t="shared" si="2"/>
        <v>×</v>
      </c>
      <c r="J55" s="88">
        <v>5</v>
      </c>
      <c r="K55" s="89" t="s">
        <v>256</v>
      </c>
      <c r="L55" s="36" t="str">
        <f t="shared" si="3"/>
        <v>＝</v>
      </c>
      <c r="M55" s="35">
        <f t="shared" si="4"/>
        <v>25000</v>
      </c>
      <c r="N55" s="77"/>
    </row>
    <row r="56" spans="1:14" x14ac:dyDescent="0.2">
      <c r="A56" s="129"/>
      <c r="B56" s="35"/>
      <c r="C56" s="96"/>
      <c r="D56" s="85"/>
      <c r="E56" s="84"/>
      <c r="F56" s="32" t="str">
        <f t="shared" si="1"/>
        <v/>
      </c>
      <c r="G56" s="88"/>
      <c r="H56" s="89"/>
      <c r="I56" s="32" t="str">
        <f t="shared" si="2"/>
        <v/>
      </c>
      <c r="J56" s="88"/>
      <c r="K56" s="89"/>
      <c r="L56" s="37" t="str">
        <f t="shared" si="3"/>
        <v/>
      </c>
      <c r="M56" s="38" t="str">
        <f t="shared" si="4"/>
        <v/>
      </c>
      <c r="N56" s="78"/>
    </row>
    <row r="57" spans="1:14" x14ac:dyDescent="0.2">
      <c r="A57" s="127" t="s">
        <v>3</v>
      </c>
      <c r="B57" s="31">
        <f>IF(SUM(M57:M61)=0,"",SUM(M57:M61))</f>
        <v>700000</v>
      </c>
      <c r="C57" s="95" t="s">
        <v>189</v>
      </c>
      <c r="D57" s="82" t="s">
        <v>219</v>
      </c>
      <c r="E57" s="81">
        <v>400000</v>
      </c>
      <c r="F57" s="32" t="str">
        <f t="shared" ref="F57:F101" si="5">IF(E57="","","×")</f>
        <v>×</v>
      </c>
      <c r="G57" s="86">
        <v>1</v>
      </c>
      <c r="H57" s="87" t="s">
        <v>209</v>
      </c>
      <c r="I57" s="32" t="str">
        <f t="shared" ref="I57:I101" si="6">IF(G57="","","×")</f>
        <v>×</v>
      </c>
      <c r="J57" s="86">
        <v>1</v>
      </c>
      <c r="K57" s="87" t="s">
        <v>203</v>
      </c>
      <c r="L57" s="33" t="str">
        <f t="shared" ref="L57:L101" si="7">IF(J57="","","＝")</f>
        <v>＝</v>
      </c>
      <c r="M57" s="31">
        <f t="shared" si="4"/>
        <v>400000</v>
      </c>
      <c r="N57" s="77"/>
    </row>
    <row r="58" spans="1:14" x14ac:dyDescent="0.2">
      <c r="A58" s="128"/>
      <c r="B58" s="35"/>
      <c r="C58" s="95" t="s">
        <v>194</v>
      </c>
      <c r="D58" s="82" t="s">
        <v>218</v>
      </c>
      <c r="E58" s="83">
        <v>100000</v>
      </c>
      <c r="F58" s="32" t="str">
        <f t="shared" si="5"/>
        <v>×</v>
      </c>
      <c r="G58" s="88">
        <v>1</v>
      </c>
      <c r="H58" s="89" t="s">
        <v>209</v>
      </c>
      <c r="I58" s="32" t="str">
        <f t="shared" si="6"/>
        <v>×</v>
      </c>
      <c r="J58" s="88">
        <v>1</v>
      </c>
      <c r="K58" s="89" t="s">
        <v>203</v>
      </c>
      <c r="L58" s="36" t="str">
        <f t="shared" si="7"/>
        <v>＝</v>
      </c>
      <c r="M58" s="35">
        <f t="shared" si="4"/>
        <v>100000</v>
      </c>
      <c r="N58" s="77"/>
    </row>
    <row r="59" spans="1:14" x14ac:dyDescent="0.2">
      <c r="A59" s="128"/>
      <c r="B59" s="35"/>
      <c r="C59" s="95" t="s">
        <v>194</v>
      </c>
      <c r="D59" s="82" t="s">
        <v>221</v>
      </c>
      <c r="E59" s="83">
        <v>200000</v>
      </c>
      <c r="F59" s="32" t="str">
        <f t="shared" si="5"/>
        <v>×</v>
      </c>
      <c r="G59" s="88">
        <v>1</v>
      </c>
      <c r="H59" s="89" t="s">
        <v>209</v>
      </c>
      <c r="I59" s="32" t="str">
        <f t="shared" si="6"/>
        <v>×</v>
      </c>
      <c r="J59" s="88">
        <v>1</v>
      </c>
      <c r="K59" s="89" t="s">
        <v>203</v>
      </c>
      <c r="L59" s="36" t="str">
        <f t="shared" si="7"/>
        <v>＝</v>
      </c>
      <c r="M59" s="35">
        <f t="shared" si="4"/>
        <v>200000</v>
      </c>
      <c r="N59" s="77"/>
    </row>
    <row r="60" spans="1:14" x14ac:dyDescent="0.2">
      <c r="A60" s="128"/>
      <c r="B60" s="35"/>
      <c r="C60" s="95"/>
      <c r="D60" s="82"/>
      <c r="E60" s="83"/>
      <c r="F60" s="32" t="str">
        <f t="shared" si="5"/>
        <v/>
      </c>
      <c r="G60" s="88"/>
      <c r="H60" s="89"/>
      <c r="I60" s="32" t="str">
        <f t="shared" si="6"/>
        <v/>
      </c>
      <c r="J60" s="88"/>
      <c r="K60" s="89"/>
      <c r="L60" s="36" t="str">
        <f t="shared" si="7"/>
        <v/>
      </c>
      <c r="M60" s="35" t="str">
        <f t="shared" si="4"/>
        <v/>
      </c>
      <c r="N60" s="77"/>
    </row>
    <row r="61" spans="1:14" ht="12" customHeight="1" x14ac:dyDescent="0.2">
      <c r="A61" s="129"/>
      <c r="B61" s="35"/>
      <c r="C61" s="95"/>
      <c r="D61" s="82"/>
      <c r="E61" s="84"/>
      <c r="F61" s="32" t="str">
        <f t="shared" si="5"/>
        <v/>
      </c>
      <c r="G61" s="88"/>
      <c r="H61" s="89"/>
      <c r="I61" s="32" t="str">
        <f t="shared" si="6"/>
        <v/>
      </c>
      <c r="J61" s="88"/>
      <c r="K61" s="89"/>
      <c r="L61" s="37" t="str">
        <f t="shared" si="7"/>
        <v/>
      </c>
      <c r="M61" s="38" t="str">
        <f t="shared" si="4"/>
        <v/>
      </c>
      <c r="N61" s="77"/>
    </row>
    <row r="62" spans="1:14" x14ac:dyDescent="0.2">
      <c r="A62" s="130" t="s">
        <v>183</v>
      </c>
      <c r="B62" s="31">
        <f>IF(SUM(M62:M66)=0,"",SUM(M62:M66))</f>
        <v>130000</v>
      </c>
      <c r="C62" s="94" t="s">
        <v>186</v>
      </c>
      <c r="D62" s="80" t="s">
        <v>208</v>
      </c>
      <c r="E62" s="81">
        <v>50000</v>
      </c>
      <c r="F62" s="39" t="str">
        <f t="shared" si="5"/>
        <v>×</v>
      </c>
      <c r="G62" s="86">
        <v>1</v>
      </c>
      <c r="H62" s="87" t="s">
        <v>209</v>
      </c>
      <c r="I62" s="39" t="str">
        <f t="shared" si="6"/>
        <v>×</v>
      </c>
      <c r="J62" s="86">
        <v>1</v>
      </c>
      <c r="K62" s="87" t="s">
        <v>203</v>
      </c>
      <c r="L62" s="33" t="str">
        <f t="shared" si="7"/>
        <v>＝</v>
      </c>
      <c r="M62" s="31">
        <f t="shared" si="4"/>
        <v>50000</v>
      </c>
      <c r="N62" s="76"/>
    </row>
    <row r="63" spans="1:14" x14ac:dyDescent="0.2">
      <c r="A63" s="128"/>
      <c r="B63" s="35"/>
      <c r="C63" s="95" t="s">
        <v>189</v>
      </c>
      <c r="D63" s="82" t="s">
        <v>222</v>
      </c>
      <c r="E63" s="83">
        <v>80000</v>
      </c>
      <c r="F63" s="32" t="str">
        <f t="shared" si="5"/>
        <v>×</v>
      </c>
      <c r="G63" s="88">
        <v>1</v>
      </c>
      <c r="H63" s="89" t="s">
        <v>209</v>
      </c>
      <c r="I63" s="32" t="str">
        <f t="shared" si="6"/>
        <v>×</v>
      </c>
      <c r="J63" s="88">
        <v>1</v>
      </c>
      <c r="K63" s="89" t="s">
        <v>203</v>
      </c>
      <c r="L63" s="36" t="str">
        <f t="shared" si="7"/>
        <v>＝</v>
      </c>
      <c r="M63" s="35">
        <f t="shared" si="4"/>
        <v>80000</v>
      </c>
      <c r="N63" s="77"/>
    </row>
    <row r="64" spans="1:14" x14ac:dyDescent="0.2">
      <c r="A64" s="128"/>
      <c r="B64" s="35"/>
      <c r="C64" s="95"/>
      <c r="D64" s="82"/>
      <c r="E64" s="83"/>
      <c r="F64" s="32" t="str">
        <f t="shared" si="5"/>
        <v/>
      </c>
      <c r="G64" s="88"/>
      <c r="H64" s="89"/>
      <c r="I64" s="32" t="str">
        <f t="shared" si="6"/>
        <v/>
      </c>
      <c r="J64" s="88"/>
      <c r="K64" s="89"/>
      <c r="L64" s="36" t="str">
        <f t="shared" si="7"/>
        <v/>
      </c>
      <c r="M64" s="35" t="str">
        <f t="shared" si="4"/>
        <v/>
      </c>
      <c r="N64" s="77"/>
    </row>
    <row r="65" spans="1:14" x14ac:dyDescent="0.2">
      <c r="A65" s="128"/>
      <c r="B65" s="35"/>
      <c r="C65" s="95"/>
      <c r="D65" s="82"/>
      <c r="E65" s="83"/>
      <c r="F65" s="32" t="str">
        <f t="shared" si="5"/>
        <v/>
      </c>
      <c r="G65" s="88"/>
      <c r="H65" s="89"/>
      <c r="I65" s="32" t="str">
        <f t="shared" si="6"/>
        <v/>
      </c>
      <c r="J65" s="88"/>
      <c r="K65" s="89"/>
      <c r="L65" s="36" t="str">
        <f t="shared" si="7"/>
        <v/>
      </c>
      <c r="M65" s="35" t="str">
        <f t="shared" si="4"/>
        <v/>
      </c>
      <c r="N65" s="77"/>
    </row>
    <row r="66" spans="1:14" x14ac:dyDescent="0.2">
      <c r="A66" s="128"/>
      <c r="B66" s="35"/>
      <c r="C66" s="95"/>
      <c r="D66" s="82"/>
      <c r="E66" s="83"/>
      <c r="F66" s="40" t="str">
        <f t="shared" si="5"/>
        <v/>
      </c>
      <c r="G66" s="88"/>
      <c r="H66" s="89"/>
      <c r="I66" s="40" t="str">
        <f t="shared" si="6"/>
        <v/>
      </c>
      <c r="J66" s="88"/>
      <c r="K66" s="89"/>
      <c r="L66" s="37" t="str">
        <f t="shared" si="7"/>
        <v/>
      </c>
      <c r="M66" s="38" t="str">
        <f t="shared" si="4"/>
        <v/>
      </c>
      <c r="N66" s="77"/>
    </row>
    <row r="67" spans="1:14" ht="24" x14ac:dyDescent="0.2">
      <c r="A67" s="127" t="s">
        <v>11</v>
      </c>
      <c r="B67" s="31">
        <f>IF(SUM(M67:M71)=0,"",SUM(M67:M71))</f>
        <v>728000</v>
      </c>
      <c r="C67" s="94" t="s">
        <v>189</v>
      </c>
      <c r="D67" s="80" t="s">
        <v>205</v>
      </c>
      <c r="E67" s="81">
        <v>2000</v>
      </c>
      <c r="F67" s="32" t="str">
        <f t="shared" si="5"/>
        <v>×</v>
      </c>
      <c r="G67" s="86">
        <v>200</v>
      </c>
      <c r="H67" s="87" t="s">
        <v>207</v>
      </c>
      <c r="I67" s="32" t="str">
        <f t="shared" si="6"/>
        <v>×</v>
      </c>
      <c r="J67" s="86">
        <v>1</v>
      </c>
      <c r="K67" s="87" t="s">
        <v>203</v>
      </c>
      <c r="L67" s="33" t="str">
        <f t="shared" si="7"/>
        <v>＝</v>
      </c>
      <c r="M67" s="31">
        <f t="shared" si="4"/>
        <v>400000</v>
      </c>
      <c r="N67" s="76" t="s">
        <v>206</v>
      </c>
    </row>
    <row r="68" spans="1:14" x14ac:dyDescent="0.2">
      <c r="A68" s="126"/>
      <c r="B68" s="35"/>
      <c r="C68" s="95" t="s">
        <v>195</v>
      </c>
      <c r="D68" s="82" t="s">
        <v>210</v>
      </c>
      <c r="E68" s="83">
        <v>200</v>
      </c>
      <c r="F68" s="32" t="str">
        <f t="shared" si="5"/>
        <v>×</v>
      </c>
      <c r="G68" s="88">
        <v>30</v>
      </c>
      <c r="H68" s="89" t="s">
        <v>207</v>
      </c>
      <c r="I68" s="32" t="str">
        <f t="shared" si="6"/>
        <v>×</v>
      </c>
      <c r="J68" s="88">
        <v>3</v>
      </c>
      <c r="K68" s="89" t="s">
        <v>203</v>
      </c>
      <c r="L68" s="36" t="str">
        <f t="shared" si="7"/>
        <v>＝</v>
      </c>
      <c r="M68" s="35">
        <f t="shared" si="4"/>
        <v>18000</v>
      </c>
      <c r="N68" s="77"/>
    </row>
    <row r="69" spans="1:14" x14ac:dyDescent="0.2">
      <c r="A69" s="131"/>
      <c r="B69" s="35"/>
      <c r="C69" s="95" t="s">
        <v>193</v>
      </c>
      <c r="D69" s="82" t="s">
        <v>210</v>
      </c>
      <c r="E69" s="83">
        <v>200</v>
      </c>
      <c r="F69" s="32" t="str">
        <f t="shared" si="5"/>
        <v>×</v>
      </c>
      <c r="G69" s="88">
        <v>100</v>
      </c>
      <c r="H69" s="89" t="s">
        <v>207</v>
      </c>
      <c r="I69" s="32" t="str">
        <f t="shared" si="6"/>
        <v>×</v>
      </c>
      <c r="J69" s="88">
        <v>3</v>
      </c>
      <c r="K69" s="89" t="s">
        <v>203</v>
      </c>
      <c r="L69" s="36" t="str">
        <f t="shared" si="7"/>
        <v>＝</v>
      </c>
      <c r="M69" s="35">
        <f t="shared" si="4"/>
        <v>60000</v>
      </c>
      <c r="N69" s="77"/>
    </row>
    <row r="70" spans="1:14" x14ac:dyDescent="0.2">
      <c r="A70" s="126"/>
      <c r="B70" s="35"/>
      <c r="C70" s="95" t="s">
        <v>194</v>
      </c>
      <c r="D70" s="82" t="s">
        <v>211</v>
      </c>
      <c r="E70" s="83">
        <v>50</v>
      </c>
      <c r="F70" s="32" t="str">
        <f t="shared" si="5"/>
        <v>×</v>
      </c>
      <c r="G70" s="88">
        <v>5000</v>
      </c>
      <c r="H70" s="89" t="s">
        <v>212</v>
      </c>
      <c r="I70" s="32" t="str">
        <f t="shared" si="6"/>
        <v>×</v>
      </c>
      <c r="J70" s="88">
        <v>1</v>
      </c>
      <c r="K70" s="89" t="s">
        <v>203</v>
      </c>
      <c r="L70" s="36" t="str">
        <f t="shared" si="7"/>
        <v>＝</v>
      </c>
      <c r="M70" s="35">
        <f t="shared" si="4"/>
        <v>250000</v>
      </c>
      <c r="N70" s="77" t="s">
        <v>213</v>
      </c>
    </row>
    <row r="71" spans="1:14" x14ac:dyDescent="0.2">
      <c r="A71" s="132"/>
      <c r="B71" s="35"/>
      <c r="C71" s="96"/>
      <c r="D71" s="85"/>
      <c r="E71" s="84"/>
      <c r="F71" s="32" t="str">
        <f t="shared" si="5"/>
        <v/>
      </c>
      <c r="G71" s="88"/>
      <c r="H71" s="89"/>
      <c r="I71" s="32" t="str">
        <f t="shared" si="6"/>
        <v/>
      </c>
      <c r="J71" s="88"/>
      <c r="K71" s="89"/>
      <c r="L71" s="37" t="str">
        <f t="shared" si="7"/>
        <v/>
      </c>
      <c r="M71" s="38" t="str">
        <f t="shared" si="4"/>
        <v/>
      </c>
      <c r="N71" s="78"/>
    </row>
    <row r="72" spans="1:14" x14ac:dyDescent="0.2">
      <c r="A72" s="130" t="s">
        <v>184</v>
      </c>
      <c r="B72" s="31">
        <f>IF(SUM(M72:M76)=0,"",SUM(M72:M76))</f>
        <v>104000</v>
      </c>
      <c r="C72" s="95" t="s">
        <v>201</v>
      </c>
      <c r="D72" s="82" t="s">
        <v>214</v>
      </c>
      <c r="E72" s="83">
        <v>140</v>
      </c>
      <c r="F72" s="32" t="str">
        <f t="shared" si="5"/>
        <v>×</v>
      </c>
      <c r="G72" s="86">
        <v>100</v>
      </c>
      <c r="H72" s="87" t="s">
        <v>215</v>
      </c>
      <c r="I72" s="32" t="str">
        <f t="shared" si="6"/>
        <v>×</v>
      </c>
      <c r="J72" s="86">
        <v>1</v>
      </c>
      <c r="K72" s="87" t="s">
        <v>203</v>
      </c>
      <c r="L72" s="33" t="str">
        <f t="shared" si="7"/>
        <v>＝</v>
      </c>
      <c r="M72" s="31">
        <f t="shared" si="4"/>
        <v>14000</v>
      </c>
      <c r="N72" s="77"/>
    </row>
    <row r="73" spans="1:14" x14ac:dyDescent="0.2">
      <c r="A73" s="128"/>
      <c r="B73" s="35"/>
      <c r="C73" s="95" t="s">
        <v>193</v>
      </c>
      <c r="D73" s="82" t="s">
        <v>214</v>
      </c>
      <c r="E73" s="83">
        <v>200</v>
      </c>
      <c r="F73" s="32" t="str">
        <f t="shared" si="5"/>
        <v>×</v>
      </c>
      <c r="G73" s="88">
        <v>200</v>
      </c>
      <c r="H73" s="89" t="s">
        <v>191</v>
      </c>
      <c r="I73" s="32" t="str">
        <f t="shared" si="6"/>
        <v>×</v>
      </c>
      <c r="J73" s="88">
        <v>1</v>
      </c>
      <c r="K73" s="89" t="s">
        <v>203</v>
      </c>
      <c r="L73" s="36" t="str">
        <f t="shared" si="7"/>
        <v>＝</v>
      </c>
      <c r="M73" s="35">
        <f t="shared" si="4"/>
        <v>40000</v>
      </c>
      <c r="N73" s="77"/>
    </row>
    <row r="74" spans="1:14" x14ac:dyDescent="0.2">
      <c r="A74" s="128"/>
      <c r="B74" s="35"/>
      <c r="C74" s="95" t="s">
        <v>194</v>
      </c>
      <c r="D74" s="82" t="s">
        <v>214</v>
      </c>
      <c r="E74" s="83">
        <v>500</v>
      </c>
      <c r="F74" s="32" t="str">
        <f t="shared" si="5"/>
        <v>×</v>
      </c>
      <c r="G74" s="88">
        <v>100</v>
      </c>
      <c r="H74" s="89" t="s">
        <v>215</v>
      </c>
      <c r="I74" s="32" t="str">
        <f t="shared" si="6"/>
        <v>×</v>
      </c>
      <c r="J74" s="88">
        <v>1</v>
      </c>
      <c r="K74" s="89" t="s">
        <v>203</v>
      </c>
      <c r="L74" s="36" t="str">
        <f t="shared" si="7"/>
        <v>＝</v>
      </c>
      <c r="M74" s="35">
        <f t="shared" si="4"/>
        <v>50000</v>
      </c>
      <c r="N74" s="77"/>
    </row>
    <row r="75" spans="1:14" x14ac:dyDescent="0.2">
      <c r="A75" s="128"/>
      <c r="B75" s="35"/>
      <c r="C75" s="95"/>
      <c r="D75" s="82"/>
      <c r="E75" s="83"/>
      <c r="F75" s="32" t="str">
        <f t="shared" si="5"/>
        <v/>
      </c>
      <c r="G75" s="88"/>
      <c r="H75" s="89"/>
      <c r="I75" s="32" t="str">
        <f t="shared" si="6"/>
        <v/>
      </c>
      <c r="J75" s="88"/>
      <c r="K75" s="89"/>
      <c r="L75" s="36" t="str">
        <f t="shared" si="7"/>
        <v/>
      </c>
      <c r="M75" s="35" t="str">
        <f t="shared" si="4"/>
        <v/>
      </c>
      <c r="N75" s="77"/>
    </row>
    <row r="76" spans="1:14" x14ac:dyDescent="0.2">
      <c r="A76" s="128"/>
      <c r="B76" s="35"/>
      <c r="C76" s="95"/>
      <c r="D76" s="82"/>
      <c r="E76" s="83"/>
      <c r="F76" s="32" t="str">
        <f t="shared" si="5"/>
        <v/>
      </c>
      <c r="G76" s="88"/>
      <c r="H76" s="89"/>
      <c r="I76" s="32" t="str">
        <f t="shared" si="6"/>
        <v/>
      </c>
      <c r="J76" s="88"/>
      <c r="K76" s="89"/>
      <c r="L76" s="37" t="str">
        <f t="shared" si="7"/>
        <v/>
      </c>
      <c r="M76" s="38" t="str">
        <f t="shared" si="4"/>
        <v/>
      </c>
      <c r="N76" s="77"/>
    </row>
    <row r="77" spans="1:14" x14ac:dyDescent="0.2">
      <c r="A77" s="127" t="s">
        <v>30</v>
      </c>
      <c r="B77" s="31">
        <f>IF(SUM(M77:M81)=0,"",SUM(M77:M81))</f>
        <v>115000</v>
      </c>
      <c r="C77" s="94" t="s">
        <v>189</v>
      </c>
      <c r="D77" s="80" t="s">
        <v>217</v>
      </c>
      <c r="E77" s="81">
        <v>5000</v>
      </c>
      <c r="F77" s="39" t="str">
        <f t="shared" si="5"/>
        <v>×</v>
      </c>
      <c r="G77" s="86">
        <v>1</v>
      </c>
      <c r="H77" s="87" t="s">
        <v>209</v>
      </c>
      <c r="I77" s="39" t="str">
        <f t="shared" si="6"/>
        <v>×</v>
      </c>
      <c r="J77" s="86">
        <v>3</v>
      </c>
      <c r="K77" s="87" t="s">
        <v>203</v>
      </c>
      <c r="L77" s="33" t="str">
        <f t="shared" si="7"/>
        <v>＝</v>
      </c>
      <c r="M77" s="31">
        <f t="shared" si="4"/>
        <v>15000</v>
      </c>
      <c r="N77" s="76"/>
    </row>
    <row r="78" spans="1:14" x14ac:dyDescent="0.2">
      <c r="A78" s="128"/>
      <c r="B78" s="35"/>
      <c r="C78" s="95" t="s">
        <v>195</v>
      </c>
      <c r="D78" s="82" t="s">
        <v>216</v>
      </c>
      <c r="E78" s="83">
        <v>20000</v>
      </c>
      <c r="F78" s="32" t="str">
        <f t="shared" si="5"/>
        <v>×</v>
      </c>
      <c r="G78" s="88">
        <v>1</v>
      </c>
      <c r="H78" s="89" t="s">
        <v>209</v>
      </c>
      <c r="I78" s="32" t="str">
        <f t="shared" si="6"/>
        <v>×</v>
      </c>
      <c r="J78" s="88">
        <v>3</v>
      </c>
      <c r="K78" s="89" t="s">
        <v>203</v>
      </c>
      <c r="L78" s="36" t="str">
        <f t="shared" si="7"/>
        <v>＝</v>
      </c>
      <c r="M78" s="35">
        <f t="shared" si="4"/>
        <v>60000</v>
      </c>
      <c r="N78" s="77"/>
    </row>
    <row r="79" spans="1:14" x14ac:dyDescent="0.2">
      <c r="A79" s="128"/>
      <c r="B79" s="35"/>
      <c r="C79" s="95" t="s">
        <v>193</v>
      </c>
      <c r="D79" s="82" t="s">
        <v>223</v>
      </c>
      <c r="E79" s="83">
        <v>5000</v>
      </c>
      <c r="F79" s="32" t="str">
        <f t="shared" si="5"/>
        <v>×</v>
      </c>
      <c r="G79" s="88">
        <v>1</v>
      </c>
      <c r="H79" s="89" t="s">
        <v>209</v>
      </c>
      <c r="I79" s="32" t="str">
        <f t="shared" si="6"/>
        <v>×</v>
      </c>
      <c r="J79" s="88">
        <v>8</v>
      </c>
      <c r="K79" s="89" t="s">
        <v>203</v>
      </c>
      <c r="L79" s="36" t="str">
        <f t="shared" si="7"/>
        <v>＝</v>
      </c>
      <c r="M79" s="35">
        <f t="shared" si="4"/>
        <v>40000</v>
      </c>
      <c r="N79" s="77"/>
    </row>
    <row r="80" spans="1:14" x14ac:dyDescent="0.2">
      <c r="A80" s="128"/>
      <c r="B80" s="35"/>
      <c r="C80" s="95"/>
      <c r="D80" s="82"/>
      <c r="E80" s="83"/>
      <c r="F80" s="32" t="str">
        <f t="shared" si="5"/>
        <v/>
      </c>
      <c r="G80" s="88"/>
      <c r="H80" s="89"/>
      <c r="I80" s="32" t="str">
        <f t="shared" si="6"/>
        <v/>
      </c>
      <c r="J80" s="88"/>
      <c r="K80" s="89"/>
      <c r="L80" s="36" t="str">
        <f t="shared" si="7"/>
        <v/>
      </c>
      <c r="M80" s="35" t="str">
        <f t="shared" si="4"/>
        <v/>
      </c>
      <c r="N80" s="77"/>
    </row>
    <row r="81" spans="1:14" x14ac:dyDescent="0.2">
      <c r="A81" s="129"/>
      <c r="B81" s="35"/>
      <c r="C81" s="96"/>
      <c r="D81" s="85"/>
      <c r="E81" s="84"/>
      <c r="F81" s="40" t="str">
        <f t="shared" si="5"/>
        <v/>
      </c>
      <c r="G81" s="88"/>
      <c r="H81" s="89"/>
      <c r="I81" s="40" t="str">
        <f t="shared" si="6"/>
        <v/>
      </c>
      <c r="J81" s="88"/>
      <c r="K81" s="89"/>
      <c r="L81" s="37" t="str">
        <f t="shared" si="7"/>
        <v/>
      </c>
      <c r="M81" s="38" t="str">
        <f t="shared" si="4"/>
        <v/>
      </c>
      <c r="N81" s="78"/>
    </row>
    <row r="82" spans="1:14" x14ac:dyDescent="0.2">
      <c r="A82" s="127" t="s">
        <v>185</v>
      </c>
      <c r="B82" s="31">
        <f>IF(SUM(M82:M86)=0,"",SUM(M82:M86))</f>
        <v>100000</v>
      </c>
      <c r="C82" s="94" t="s">
        <v>186</v>
      </c>
      <c r="D82" s="80" t="s">
        <v>220</v>
      </c>
      <c r="E82" s="83">
        <v>100000</v>
      </c>
      <c r="F82" s="32" t="str">
        <f t="shared" si="5"/>
        <v>×</v>
      </c>
      <c r="G82" s="86">
        <v>1</v>
      </c>
      <c r="H82" s="87" t="s">
        <v>209</v>
      </c>
      <c r="I82" s="32" t="str">
        <f t="shared" si="6"/>
        <v>×</v>
      </c>
      <c r="J82" s="86">
        <v>1</v>
      </c>
      <c r="K82" s="87" t="s">
        <v>203</v>
      </c>
      <c r="L82" s="33" t="str">
        <f t="shared" si="7"/>
        <v>＝</v>
      </c>
      <c r="M82" s="31">
        <f t="shared" si="4"/>
        <v>100000</v>
      </c>
      <c r="N82" s="76"/>
    </row>
    <row r="83" spans="1:14" x14ac:dyDescent="0.2">
      <c r="A83" s="128"/>
      <c r="B83" s="35"/>
      <c r="C83" s="95"/>
      <c r="D83" s="82"/>
      <c r="E83" s="83"/>
      <c r="F83" s="32" t="str">
        <f t="shared" si="5"/>
        <v/>
      </c>
      <c r="G83" s="88"/>
      <c r="H83" s="89"/>
      <c r="I83" s="32" t="str">
        <f t="shared" si="6"/>
        <v/>
      </c>
      <c r="J83" s="88"/>
      <c r="K83" s="89"/>
      <c r="L83" s="36" t="str">
        <f t="shared" si="7"/>
        <v/>
      </c>
      <c r="M83" s="35" t="str">
        <f t="shared" si="4"/>
        <v/>
      </c>
      <c r="N83" s="77"/>
    </row>
    <row r="84" spans="1:14" x14ac:dyDescent="0.2">
      <c r="A84" s="128"/>
      <c r="B84" s="35"/>
      <c r="C84" s="95"/>
      <c r="D84" s="82"/>
      <c r="E84" s="83"/>
      <c r="F84" s="32" t="str">
        <f t="shared" si="5"/>
        <v/>
      </c>
      <c r="G84" s="88"/>
      <c r="H84" s="89"/>
      <c r="I84" s="32" t="str">
        <f t="shared" si="6"/>
        <v/>
      </c>
      <c r="J84" s="88"/>
      <c r="K84" s="89"/>
      <c r="L84" s="36" t="str">
        <f t="shared" si="7"/>
        <v/>
      </c>
      <c r="M84" s="35" t="str">
        <f t="shared" si="4"/>
        <v/>
      </c>
      <c r="N84" s="77"/>
    </row>
    <row r="85" spans="1:14" x14ac:dyDescent="0.2">
      <c r="A85" s="128"/>
      <c r="B85" s="35"/>
      <c r="C85" s="95"/>
      <c r="D85" s="82"/>
      <c r="E85" s="83"/>
      <c r="F85" s="32" t="str">
        <f t="shared" si="5"/>
        <v/>
      </c>
      <c r="G85" s="88"/>
      <c r="H85" s="89"/>
      <c r="I85" s="32" t="str">
        <f t="shared" si="6"/>
        <v/>
      </c>
      <c r="J85" s="88"/>
      <c r="K85" s="89"/>
      <c r="L85" s="36" t="str">
        <f t="shared" si="7"/>
        <v/>
      </c>
      <c r="M85" s="35" t="str">
        <f t="shared" si="4"/>
        <v/>
      </c>
      <c r="N85" s="77"/>
    </row>
    <row r="86" spans="1:14" x14ac:dyDescent="0.2">
      <c r="A86" s="129"/>
      <c r="B86" s="35"/>
      <c r="C86" s="96"/>
      <c r="D86" s="85"/>
      <c r="E86" s="83"/>
      <c r="F86" s="32" t="str">
        <f t="shared" si="5"/>
        <v/>
      </c>
      <c r="G86" s="88"/>
      <c r="H86" s="89"/>
      <c r="I86" s="32" t="str">
        <f t="shared" si="6"/>
        <v/>
      </c>
      <c r="J86" s="88"/>
      <c r="K86" s="89"/>
      <c r="L86" s="37" t="str">
        <f t="shared" si="7"/>
        <v/>
      </c>
      <c r="M86" s="38" t="str">
        <f t="shared" si="4"/>
        <v/>
      </c>
      <c r="N86" s="78"/>
    </row>
    <row r="87" spans="1:14" ht="24" x14ac:dyDescent="0.2">
      <c r="A87" s="127" t="s">
        <v>181</v>
      </c>
      <c r="B87" s="31">
        <f>IF(SUM(M87:M91)=0,"",SUM(M87:M91))</f>
        <v>4976000</v>
      </c>
      <c r="C87" s="94" t="s">
        <v>186</v>
      </c>
      <c r="D87" s="80" t="s">
        <v>198</v>
      </c>
      <c r="E87" s="81">
        <v>250000</v>
      </c>
      <c r="F87" s="39" t="str">
        <f t="shared" si="5"/>
        <v>×</v>
      </c>
      <c r="G87" s="86">
        <v>12</v>
      </c>
      <c r="H87" s="87" t="s">
        <v>187</v>
      </c>
      <c r="I87" s="39" t="str">
        <f t="shared" si="6"/>
        <v>×</v>
      </c>
      <c r="J87" s="86">
        <v>0.8</v>
      </c>
      <c r="K87" s="87" t="s">
        <v>188</v>
      </c>
      <c r="L87" s="33" t="str">
        <f t="shared" si="7"/>
        <v>＝</v>
      </c>
      <c r="M87" s="31">
        <f t="shared" si="4"/>
        <v>2400000</v>
      </c>
      <c r="N87" s="76" t="s">
        <v>242</v>
      </c>
    </row>
    <row r="88" spans="1:14" ht="24" x14ac:dyDescent="0.2">
      <c r="A88" s="126"/>
      <c r="B88" s="35"/>
      <c r="C88" s="95" t="s">
        <v>186</v>
      </c>
      <c r="D88" s="82" t="s">
        <v>198</v>
      </c>
      <c r="E88" s="83">
        <v>250000</v>
      </c>
      <c r="F88" s="32" t="str">
        <f t="shared" si="5"/>
        <v>×</v>
      </c>
      <c r="G88" s="88">
        <v>10</v>
      </c>
      <c r="H88" s="89" t="s">
        <v>187</v>
      </c>
      <c r="I88" s="32" t="str">
        <f t="shared" si="6"/>
        <v>×</v>
      </c>
      <c r="J88" s="88">
        <v>0.8</v>
      </c>
      <c r="K88" s="89" t="s">
        <v>188</v>
      </c>
      <c r="L88" s="36" t="str">
        <f t="shared" si="7"/>
        <v>＝</v>
      </c>
      <c r="M88" s="35">
        <f t="shared" si="4"/>
        <v>2000000</v>
      </c>
      <c r="N88" s="77" t="s">
        <v>253</v>
      </c>
    </row>
    <row r="89" spans="1:14" ht="24" x14ac:dyDescent="0.2">
      <c r="A89" s="126"/>
      <c r="B89" s="35"/>
      <c r="C89" s="95" t="s">
        <v>186</v>
      </c>
      <c r="D89" s="82" t="s">
        <v>199</v>
      </c>
      <c r="E89" s="83">
        <v>60000</v>
      </c>
      <c r="F89" s="32" t="str">
        <f t="shared" si="5"/>
        <v>×</v>
      </c>
      <c r="G89" s="88">
        <v>12</v>
      </c>
      <c r="H89" s="89" t="s">
        <v>187</v>
      </c>
      <c r="I89" s="32" t="str">
        <f t="shared" si="6"/>
        <v>×</v>
      </c>
      <c r="J89" s="88">
        <v>0.8</v>
      </c>
      <c r="K89" s="89" t="s">
        <v>188</v>
      </c>
      <c r="L89" s="36" t="str">
        <f t="shared" si="7"/>
        <v>＝</v>
      </c>
      <c r="M89" s="35">
        <f t="shared" si="4"/>
        <v>576000</v>
      </c>
      <c r="N89" s="77" t="s">
        <v>238</v>
      </c>
    </row>
    <row r="90" spans="1:14" x14ac:dyDescent="0.2">
      <c r="A90" s="126"/>
      <c r="B90" s="35"/>
      <c r="C90" s="95"/>
      <c r="D90" s="82"/>
      <c r="E90" s="83"/>
      <c r="F90" s="32" t="str">
        <f t="shared" si="5"/>
        <v/>
      </c>
      <c r="G90" s="88"/>
      <c r="H90" s="89"/>
      <c r="I90" s="32" t="str">
        <f t="shared" si="6"/>
        <v/>
      </c>
      <c r="J90" s="88"/>
      <c r="K90" s="89"/>
      <c r="L90" s="36" t="str">
        <f t="shared" si="7"/>
        <v/>
      </c>
      <c r="M90" s="35" t="str">
        <f t="shared" si="4"/>
        <v/>
      </c>
      <c r="N90" s="77"/>
    </row>
    <row r="91" spans="1:14" x14ac:dyDescent="0.2">
      <c r="A91" s="132"/>
      <c r="B91" s="35"/>
      <c r="C91" s="96"/>
      <c r="D91" s="85"/>
      <c r="E91" s="84"/>
      <c r="F91" s="32" t="str">
        <f t="shared" si="5"/>
        <v/>
      </c>
      <c r="G91" s="88"/>
      <c r="H91" s="89"/>
      <c r="I91" s="32" t="str">
        <f t="shared" si="6"/>
        <v/>
      </c>
      <c r="J91" s="88"/>
      <c r="K91" s="89"/>
      <c r="L91" s="37" t="str">
        <f t="shared" si="7"/>
        <v/>
      </c>
      <c r="M91" s="38" t="str">
        <f t="shared" si="4"/>
        <v/>
      </c>
      <c r="N91" s="78"/>
    </row>
    <row r="92" spans="1:14" x14ac:dyDescent="0.2">
      <c r="A92" s="127" t="s">
        <v>13</v>
      </c>
      <c r="B92" s="31">
        <f>IF(SUM(M92:M96)=0,"",SUM(M92:M96))</f>
        <v>10000</v>
      </c>
      <c r="C92" s="94" t="s">
        <v>186</v>
      </c>
      <c r="D92" s="102" t="s">
        <v>66</v>
      </c>
      <c r="E92" s="103">
        <v>10000</v>
      </c>
      <c r="F92" s="39" t="str">
        <f t="shared" si="5"/>
        <v>×</v>
      </c>
      <c r="G92" s="110">
        <v>1</v>
      </c>
      <c r="H92" s="111" t="s">
        <v>64</v>
      </c>
      <c r="I92" s="39" t="str">
        <f t="shared" si="6"/>
        <v>×</v>
      </c>
      <c r="J92" s="110">
        <v>1</v>
      </c>
      <c r="K92" s="111" t="s">
        <v>2</v>
      </c>
      <c r="L92" s="39" t="str">
        <f t="shared" si="7"/>
        <v>＝</v>
      </c>
      <c r="M92" s="31">
        <f t="shared" si="4"/>
        <v>10000</v>
      </c>
      <c r="N92" s="76"/>
    </row>
    <row r="93" spans="1:14" x14ac:dyDescent="0.2">
      <c r="A93" s="46"/>
      <c r="B93" s="35"/>
      <c r="C93" s="95"/>
      <c r="D93" s="82"/>
      <c r="E93" s="83"/>
      <c r="F93" s="32" t="str">
        <f t="shared" si="5"/>
        <v/>
      </c>
      <c r="G93" s="88"/>
      <c r="H93" s="89"/>
      <c r="I93" s="32" t="str">
        <f t="shared" si="6"/>
        <v/>
      </c>
      <c r="J93" s="88"/>
      <c r="K93" s="89"/>
      <c r="L93" s="36" t="str">
        <f t="shared" si="7"/>
        <v/>
      </c>
      <c r="M93" s="35" t="str">
        <f t="shared" si="4"/>
        <v/>
      </c>
      <c r="N93" s="77"/>
    </row>
    <row r="94" spans="1:14" x14ac:dyDescent="0.2">
      <c r="A94" s="46"/>
      <c r="B94" s="35"/>
      <c r="C94" s="95"/>
      <c r="D94" s="82"/>
      <c r="E94" s="83"/>
      <c r="F94" s="32" t="str">
        <f t="shared" si="5"/>
        <v/>
      </c>
      <c r="G94" s="88"/>
      <c r="H94" s="89"/>
      <c r="I94" s="32" t="str">
        <f t="shared" si="6"/>
        <v/>
      </c>
      <c r="J94" s="88"/>
      <c r="K94" s="89"/>
      <c r="L94" s="36" t="str">
        <f t="shared" si="7"/>
        <v/>
      </c>
      <c r="M94" s="35" t="str">
        <f t="shared" si="4"/>
        <v/>
      </c>
      <c r="N94" s="77"/>
    </row>
    <row r="95" spans="1:14" x14ac:dyDescent="0.2">
      <c r="A95" s="46"/>
      <c r="B95" s="35"/>
      <c r="C95" s="95"/>
      <c r="D95" s="82"/>
      <c r="E95" s="83"/>
      <c r="F95" s="32" t="str">
        <f t="shared" si="5"/>
        <v/>
      </c>
      <c r="G95" s="88"/>
      <c r="H95" s="89"/>
      <c r="I95" s="32" t="str">
        <f t="shared" si="6"/>
        <v/>
      </c>
      <c r="J95" s="88"/>
      <c r="K95" s="89"/>
      <c r="L95" s="36" t="str">
        <f t="shared" si="7"/>
        <v/>
      </c>
      <c r="M95" s="35" t="str">
        <f t="shared" si="4"/>
        <v/>
      </c>
      <c r="N95" s="77"/>
    </row>
    <row r="96" spans="1:14" ht="11.9" customHeight="1" x14ac:dyDescent="0.2">
      <c r="A96" s="47"/>
      <c r="B96" s="35"/>
      <c r="C96" s="96"/>
      <c r="D96" s="85"/>
      <c r="E96" s="84"/>
      <c r="F96" s="40" t="str">
        <f t="shared" si="5"/>
        <v/>
      </c>
      <c r="G96" s="88"/>
      <c r="H96" s="89"/>
      <c r="I96" s="40" t="str">
        <f t="shared" si="6"/>
        <v/>
      </c>
      <c r="J96" s="88"/>
      <c r="K96" s="89"/>
      <c r="L96" s="37" t="str">
        <f t="shared" si="7"/>
        <v/>
      </c>
      <c r="M96" s="38" t="str">
        <f t="shared" si="4"/>
        <v/>
      </c>
      <c r="N96" s="78"/>
    </row>
    <row r="97" spans="1:14" x14ac:dyDescent="0.2">
      <c r="A97" s="79"/>
      <c r="B97" s="31" t="str">
        <f>IF(SUM(M97:M101)=0,"",SUM(M97:M101))</f>
        <v/>
      </c>
      <c r="C97" s="94"/>
      <c r="D97" s="80"/>
      <c r="E97" s="83"/>
      <c r="F97" s="32" t="str">
        <f t="shared" si="5"/>
        <v/>
      </c>
      <c r="G97" s="86"/>
      <c r="H97" s="87"/>
      <c r="I97" s="32" t="str">
        <f t="shared" si="6"/>
        <v/>
      </c>
      <c r="J97" s="86"/>
      <c r="K97" s="87"/>
      <c r="L97" s="33" t="str">
        <f t="shared" si="7"/>
        <v/>
      </c>
      <c r="M97" s="31" t="str">
        <f t="shared" si="4"/>
        <v/>
      </c>
      <c r="N97" s="76"/>
    </row>
    <row r="98" spans="1:14" x14ac:dyDescent="0.2">
      <c r="A98" s="46"/>
      <c r="B98" s="35"/>
      <c r="C98" s="95"/>
      <c r="D98" s="82"/>
      <c r="E98" s="83"/>
      <c r="F98" s="32" t="str">
        <f t="shared" si="5"/>
        <v/>
      </c>
      <c r="G98" s="88"/>
      <c r="H98" s="89"/>
      <c r="I98" s="32" t="str">
        <f t="shared" si="6"/>
        <v/>
      </c>
      <c r="J98" s="88"/>
      <c r="K98" s="89"/>
      <c r="L98" s="36" t="str">
        <f t="shared" si="7"/>
        <v/>
      </c>
      <c r="M98" s="35" t="str">
        <f t="shared" si="4"/>
        <v/>
      </c>
      <c r="N98" s="77"/>
    </row>
    <row r="99" spans="1:14" x14ac:dyDescent="0.2">
      <c r="A99" s="46"/>
      <c r="B99" s="35"/>
      <c r="C99" s="95"/>
      <c r="D99" s="82"/>
      <c r="E99" s="83"/>
      <c r="F99" s="32" t="str">
        <f t="shared" si="5"/>
        <v/>
      </c>
      <c r="G99" s="88"/>
      <c r="H99" s="89"/>
      <c r="I99" s="32" t="str">
        <f t="shared" si="6"/>
        <v/>
      </c>
      <c r="J99" s="88"/>
      <c r="K99" s="89"/>
      <c r="L99" s="36" t="str">
        <f t="shared" si="7"/>
        <v/>
      </c>
      <c r="M99" s="35" t="str">
        <f t="shared" si="4"/>
        <v/>
      </c>
      <c r="N99" s="77"/>
    </row>
    <row r="100" spans="1:14" x14ac:dyDescent="0.2">
      <c r="A100" s="46"/>
      <c r="B100" s="35"/>
      <c r="C100" s="95"/>
      <c r="D100" s="82"/>
      <c r="E100" s="83"/>
      <c r="F100" s="32" t="str">
        <f t="shared" si="5"/>
        <v/>
      </c>
      <c r="G100" s="88"/>
      <c r="H100" s="89"/>
      <c r="I100" s="32" t="str">
        <f t="shared" si="6"/>
        <v/>
      </c>
      <c r="J100" s="88"/>
      <c r="K100" s="89"/>
      <c r="L100" s="36" t="str">
        <f t="shared" si="7"/>
        <v/>
      </c>
      <c r="M100" s="35" t="str">
        <f t="shared" si="4"/>
        <v/>
      </c>
      <c r="N100" s="77"/>
    </row>
    <row r="101" spans="1:14" ht="11.9" customHeight="1" x14ac:dyDescent="0.2">
      <c r="A101" s="47"/>
      <c r="B101" s="35"/>
      <c r="C101" s="96"/>
      <c r="D101" s="85"/>
      <c r="E101" s="83"/>
      <c r="F101" s="32" t="str">
        <f t="shared" si="5"/>
        <v/>
      </c>
      <c r="G101" s="88"/>
      <c r="H101" s="89"/>
      <c r="I101" s="32" t="str">
        <f t="shared" si="6"/>
        <v/>
      </c>
      <c r="J101" s="88"/>
      <c r="K101" s="89"/>
      <c r="L101" s="37" t="str">
        <f t="shared" si="7"/>
        <v/>
      </c>
      <c r="M101" s="38" t="str">
        <f t="shared" si="4"/>
        <v/>
      </c>
      <c r="N101" s="78"/>
    </row>
    <row r="102" spans="1:14" x14ac:dyDescent="0.2">
      <c r="A102" s="160" t="s">
        <v>18</v>
      </c>
      <c r="B102" s="160"/>
      <c r="C102" s="160"/>
      <c r="D102" s="160"/>
      <c r="E102" s="160"/>
      <c r="F102" s="160"/>
      <c r="G102" s="160"/>
      <c r="H102" s="160"/>
      <c r="I102" s="160"/>
      <c r="J102" s="160"/>
      <c r="K102" s="160"/>
      <c r="L102" s="160"/>
      <c r="M102" s="42">
        <f>IF(SUM(M42:M101)=SUM(B42:B101),SUM(M42:M101),"ERROR：費目合計と小計が一致していません")</f>
        <v>8422000</v>
      </c>
      <c r="N102" s="9" t="s">
        <v>20</v>
      </c>
    </row>
    <row r="103" spans="1:14" ht="13" customHeight="1" x14ac:dyDescent="0.2">
      <c r="A103" s="43"/>
      <c r="B103" s="170" t="s">
        <v>25</v>
      </c>
      <c r="C103" s="170"/>
      <c r="D103" s="170"/>
      <c r="E103" s="170"/>
      <c r="F103" s="170"/>
      <c r="G103" s="170"/>
      <c r="H103" s="170"/>
      <c r="I103" s="170"/>
      <c r="J103" s="170"/>
      <c r="K103" s="170"/>
      <c r="L103" s="171"/>
      <c r="M103" s="42">
        <f>M104-M102</f>
        <v>-2000</v>
      </c>
      <c r="N103" s="9" t="s">
        <v>20</v>
      </c>
    </row>
    <row r="104" spans="1:14" ht="13" customHeight="1" x14ac:dyDescent="0.2">
      <c r="A104" s="175" t="s">
        <v>21</v>
      </c>
      <c r="B104" s="176"/>
      <c r="C104" s="176"/>
      <c r="D104" s="176"/>
      <c r="E104" s="176"/>
      <c r="F104" s="176"/>
      <c r="G104" s="176"/>
      <c r="H104" s="176"/>
      <c r="I104" s="176"/>
      <c r="J104" s="176"/>
      <c r="K104" s="176"/>
      <c r="L104" s="177"/>
      <c r="M104" s="44">
        <f>ROUNDDOWN(M102,-4)</f>
        <v>8420000</v>
      </c>
      <c r="N104" s="10" t="s">
        <v>20</v>
      </c>
    </row>
    <row r="105" spans="1:14" ht="4.75" customHeight="1" x14ac:dyDescent="0.2"/>
    <row r="106" spans="1:14" ht="19" x14ac:dyDescent="0.2">
      <c r="A106" s="29" t="s">
        <v>152</v>
      </c>
      <c r="B106" s="23"/>
      <c r="C106" s="23"/>
      <c r="D106" s="23"/>
      <c r="E106" s="23"/>
      <c r="F106" s="28"/>
      <c r="G106" s="23"/>
      <c r="H106" s="23"/>
      <c r="I106" s="23"/>
      <c r="J106" s="23"/>
      <c r="K106" s="23"/>
      <c r="L106" s="28"/>
    </row>
    <row r="107" spans="1:14" ht="76" x14ac:dyDescent="0.2">
      <c r="A107" s="24" t="s">
        <v>84</v>
      </c>
      <c r="B107" s="24" t="s">
        <v>83</v>
      </c>
      <c r="C107" s="24" t="s">
        <v>88</v>
      </c>
      <c r="D107" s="227" t="s">
        <v>37</v>
      </c>
      <c r="E107" s="227"/>
      <c r="F107" s="227"/>
      <c r="G107" s="227" t="s">
        <v>153</v>
      </c>
      <c r="H107" s="227"/>
      <c r="I107" s="227"/>
      <c r="J107" s="227"/>
      <c r="K107" s="227"/>
      <c r="L107" s="227"/>
      <c r="M107" s="227"/>
      <c r="N107" s="227"/>
    </row>
    <row r="108" spans="1:14" ht="22" customHeight="1" x14ac:dyDescent="0.2">
      <c r="A108" s="90" t="s">
        <v>235</v>
      </c>
      <c r="B108" s="91" t="s">
        <v>239</v>
      </c>
      <c r="C108" s="91" t="s">
        <v>193</v>
      </c>
      <c r="D108" s="133" t="s">
        <v>234</v>
      </c>
      <c r="E108" s="134"/>
      <c r="F108" s="135"/>
      <c r="G108" s="224" t="s">
        <v>243</v>
      </c>
      <c r="H108" s="225"/>
      <c r="I108" s="225"/>
      <c r="J108" s="225"/>
      <c r="K108" s="225"/>
      <c r="L108" s="225"/>
      <c r="M108" s="225"/>
      <c r="N108" s="226"/>
    </row>
    <row r="109" spans="1:14" ht="22" customHeight="1" x14ac:dyDescent="0.2">
      <c r="A109" s="90" t="s">
        <v>233</v>
      </c>
      <c r="B109" s="91" t="s">
        <v>239</v>
      </c>
      <c r="C109" s="91" t="s">
        <v>193</v>
      </c>
      <c r="D109" s="133" t="s">
        <v>234</v>
      </c>
      <c r="E109" s="134"/>
      <c r="F109" s="135"/>
      <c r="G109" s="224" t="s">
        <v>244</v>
      </c>
      <c r="H109" s="225"/>
      <c r="I109" s="225"/>
      <c r="J109" s="225"/>
      <c r="K109" s="225"/>
      <c r="L109" s="225"/>
      <c r="M109" s="225"/>
      <c r="N109" s="226"/>
    </row>
    <row r="110" spans="1:14" ht="22" customHeight="1" x14ac:dyDescent="0.2">
      <c r="A110" s="90">
        <v>43692</v>
      </c>
      <c r="B110" s="91"/>
      <c r="C110" s="91" t="s">
        <v>189</v>
      </c>
      <c r="D110" s="201" t="s">
        <v>228</v>
      </c>
      <c r="E110" s="202"/>
      <c r="F110" s="203"/>
      <c r="G110" s="200" t="s">
        <v>229</v>
      </c>
      <c r="H110" s="200"/>
      <c r="I110" s="200"/>
      <c r="J110" s="200"/>
      <c r="K110" s="200"/>
      <c r="L110" s="200"/>
      <c r="M110" s="200"/>
      <c r="N110" s="200"/>
    </row>
    <row r="111" spans="1:14" ht="22" customHeight="1" x14ac:dyDescent="0.2">
      <c r="A111" s="90" t="s">
        <v>230</v>
      </c>
      <c r="B111" s="91" t="s">
        <v>241</v>
      </c>
      <c r="C111" s="91" t="s">
        <v>201</v>
      </c>
      <c r="D111" s="201" t="s">
        <v>231</v>
      </c>
      <c r="E111" s="202"/>
      <c r="F111" s="203"/>
      <c r="G111" s="204" t="s">
        <v>245</v>
      </c>
      <c r="H111" s="204"/>
      <c r="I111" s="204"/>
      <c r="J111" s="204"/>
      <c r="K111" s="204"/>
      <c r="L111" s="204"/>
      <c r="M111" s="204"/>
      <c r="N111" s="204"/>
    </row>
    <row r="112" spans="1:14" ht="22" customHeight="1" x14ac:dyDescent="0.2">
      <c r="A112" s="90" t="s">
        <v>230</v>
      </c>
      <c r="B112" s="91" t="s">
        <v>239</v>
      </c>
      <c r="C112" s="91" t="s">
        <v>195</v>
      </c>
      <c r="D112" s="201" t="s">
        <v>232</v>
      </c>
      <c r="E112" s="202"/>
      <c r="F112" s="203"/>
      <c r="G112" s="204" t="s">
        <v>246</v>
      </c>
      <c r="H112" s="204"/>
      <c r="I112" s="204"/>
      <c r="J112" s="204"/>
      <c r="K112" s="204"/>
      <c r="L112" s="204"/>
      <c r="M112" s="204"/>
      <c r="N112" s="204"/>
    </row>
    <row r="113" spans="1:14" ht="22" customHeight="1" x14ac:dyDescent="0.2">
      <c r="A113" s="90" t="s">
        <v>236</v>
      </c>
      <c r="B113" s="91" t="s">
        <v>240</v>
      </c>
      <c r="C113" s="91" t="s">
        <v>194</v>
      </c>
      <c r="D113" s="133" t="s">
        <v>179</v>
      </c>
      <c r="E113" s="134"/>
      <c r="F113" s="135"/>
      <c r="G113" s="205" t="s">
        <v>237</v>
      </c>
      <c r="H113" s="206"/>
      <c r="I113" s="206"/>
      <c r="J113" s="206"/>
      <c r="K113" s="206"/>
      <c r="L113" s="206"/>
      <c r="M113" s="206"/>
      <c r="N113" s="207"/>
    </row>
    <row r="114" spans="1:14" ht="22" customHeight="1" x14ac:dyDescent="0.2">
      <c r="A114" s="90"/>
      <c r="B114" s="91"/>
      <c r="C114" s="91"/>
      <c r="D114" s="133"/>
      <c r="E114" s="134"/>
      <c r="F114" s="135"/>
      <c r="G114" s="205"/>
      <c r="H114" s="206"/>
      <c r="I114" s="206"/>
      <c r="J114" s="206"/>
      <c r="K114" s="206"/>
      <c r="L114" s="206"/>
      <c r="M114" s="206"/>
      <c r="N114" s="207"/>
    </row>
    <row r="115" spans="1:14" ht="22" customHeight="1" x14ac:dyDescent="0.2">
      <c r="A115" s="90"/>
      <c r="B115" s="91"/>
      <c r="C115" s="91"/>
      <c r="D115" s="201"/>
      <c r="E115" s="202"/>
      <c r="F115" s="203"/>
      <c r="G115" s="205"/>
      <c r="H115" s="206"/>
      <c r="I115" s="206"/>
      <c r="J115" s="206"/>
      <c r="K115" s="206"/>
      <c r="L115" s="206"/>
      <c r="M115" s="206"/>
      <c r="N115" s="207"/>
    </row>
    <row r="116" spans="1:14" ht="22" customHeight="1" x14ac:dyDescent="0.2">
      <c r="A116" s="90"/>
      <c r="B116" s="91"/>
      <c r="C116" s="91"/>
      <c r="D116" s="208"/>
      <c r="E116" s="209"/>
      <c r="F116" s="210"/>
      <c r="G116" s="200"/>
      <c r="H116" s="200"/>
      <c r="I116" s="200"/>
      <c r="J116" s="200"/>
      <c r="K116" s="200"/>
      <c r="L116" s="200"/>
      <c r="M116" s="200"/>
      <c r="N116" s="200"/>
    </row>
    <row r="117" spans="1:14" ht="22" customHeight="1" x14ac:dyDescent="0.2">
      <c r="A117" s="90"/>
      <c r="B117" s="91"/>
      <c r="C117" s="91"/>
      <c r="D117" s="208"/>
      <c r="E117" s="209"/>
      <c r="F117" s="210"/>
      <c r="G117" s="200"/>
      <c r="H117" s="200"/>
      <c r="I117" s="200"/>
      <c r="J117" s="200"/>
      <c r="K117" s="200"/>
      <c r="L117" s="200"/>
      <c r="M117" s="200"/>
      <c r="N117" s="200"/>
    </row>
    <row r="118" spans="1:14" ht="22" customHeight="1" x14ac:dyDescent="0.2">
      <c r="A118" s="90"/>
      <c r="B118" s="91"/>
      <c r="C118" s="91"/>
      <c r="D118" s="208"/>
      <c r="E118" s="209"/>
      <c r="F118" s="210"/>
      <c r="G118" s="200"/>
      <c r="H118" s="200"/>
      <c r="I118" s="200"/>
      <c r="J118" s="200"/>
      <c r="K118" s="200"/>
      <c r="L118" s="200"/>
      <c r="M118" s="200"/>
      <c r="N118" s="200"/>
    </row>
    <row r="119" spans="1:14" ht="22" customHeight="1" x14ac:dyDescent="0.2">
      <c r="A119" s="90"/>
      <c r="B119" s="91"/>
      <c r="C119" s="91"/>
      <c r="D119" s="208"/>
      <c r="E119" s="209"/>
      <c r="F119" s="210"/>
      <c r="G119" s="200"/>
      <c r="H119" s="200"/>
      <c r="I119" s="200"/>
      <c r="J119" s="200"/>
      <c r="K119" s="200"/>
      <c r="L119" s="200"/>
      <c r="M119" s="200"/>
      <c r="N119" s="200"/>
    </row>
    <row r="120" spans="1:14" ht="22" customHeight="1" x14ac:dyDescent="0.2">
      <c r="A120" s="90"/>
      <c r="B120" s="91"/>
      <c r="C120" s="91"/>
      <c r="D120" s="208"/>
      <c r="E120" s="209"/>
      <c r="F120" s="210"/>
      <c r="G120" s="200"/>
      <c r="H120" s="200"/>
      <c r="I120" s="200"/>
      <c r="J120" s="200"/>
      <c r="K120" s="200"/>
      <c r="L120" s="200"/>
      <c r="M120" s="200"/>
      <c r="N120" s="200"/>
    </row>
    <row r="121" spans="1:14" ht="22" customHeight="1" x14ac:dyDescent="0.2">
      <c r="A121" s="90"/>
      <c r="B121" s="91"/>
      <c r="C121" s="91"/>
      <c r="D121" s="208"/>
      <c r="E121" s="209"/>
      <c r="F121" s="210"/>
      <c r="G121" s="200"/>
      <c r="H121" s="200"/>
      <c r="I121" s="200"/>
      <c r="J121" s="200"/>
      <c r="K121" s="200"/>
      <c r="L121" s="200"/>
      <c r="M121" s="200"/>
      <c r="N121" s="200"/>
    </row>
  </sheetData>
  <sheetProtection formatCells="0" formatColumns="0" formatRows="0" insertRows="0" deleteRows="0" sort="0"/>
  <mergeCells count="98">
    <mergeCell ref="G110:N110"/>
    <mergeCell ref="A102:L102"/>
    <mergeCell ref="G108:N108"/>
    <mergeCell ref="B34:E34"/>
    <mergeCell ref="B35:E35"/>
    <mergeCell ref="I38:K38"/>
    <mergeCell ref="F37:H37"/>
    <mergeCell ref="F38:H38"/>
    <mergeCell ref="I37:K37"/>
    <mergeCell ref="D107:F107"/>
    <mergeCell ref="G107:N107"/>
    <mergeCell ref="B103:L103"/>
    <mergeCell ref="A29:E29"/>
    <mergeCell ref="F33:H33"/>
    <mergeCell ref="F34:H34"/>
    <mergeCell ref="F35:H35"/>
    <mergeCell ref="G109:N109"/>
    <mergeCell ref="F36:H36"/>
    <mergeCell ref="I36:K36"/>
    <mergeCell ref="F31:H31"/>
    <mergeCell ref="F32:H32"/>
    <mergeCell ref="I31:K31"/>
    <mergeCell ref="I32:K32"/>
    <mergeCell ref="I35:K35"/>
    <mergeCell ref="G119:N119"/>
    <mergeCell ref="G114:N114"/>
    <mergeCell ref="D120:F120"/>
    <mergeCell ref="G120:N120"/>
    <mergeCell ref="G116:N116"/>
    <mergeCell ref="G121:N121"/>
    <mergeCell ref="D110:F110"/>
    <mergeCell ref="D111:F111"/>
    <mergeCell ref="D112:F112"/>
    <mergeCell ref="G111:N111"/>
    <mergeCell ref="G112:N112"/>
    <mergeCell ref="G113:N113"/>
    <mergeCell ref="G115:N115"/>
    <mergeCell ref="D121:F121"/>
    <mergeCell ref="D115:F115"/>
    <mergeCell ref="D116:F116"/>
    <mergeCell ref="D117:F117"/>
    <mergeCell ref="D118:F118"/>
    <mergeCell ref="D119:F119"/>
    <mergeCell ref="G117:N117"/>
    <mergeCell ref="G118:N118"/>
    <mergeCell ref="B20:C20"/>
    <mergeCell ref="E18:N18"/>
    <mergeCell ref="E20:N20"/>
    <mergeCell ref="B9:C9"/>
    <mergeCell ref="B10:C10"/>
    <mergeCell ref="B11:C11"/>
    <mergeCell ref="B12:C12"/>
    <mergeCell ref="B13:C13"/>
    <mergeCell ref="E10:N10"/>
    <mergeCell ref="E11:N11"/>
    <mergeCell ref="E12:N12"/>
    <mergeCell ref="E13:N13"/>
    <mergeCell ref="B15:C15"/>
    <mergeCell ref="B17:C17"/>
    <mergeCell ref="B1:N1"/>
    <mergeCell ref="B2:N2"/>
    <mergeCell ref="A4:C4"/>
    <mergeCell ref="D4:N4"/>
    <mergeCell ref="A27:C27"/>
    <mergeCell ref="B14:C14"/>
    <mergeCell ref="B16:C16"/>
    <mergeCell ref="E19:N19"/>
    <mergeCell ref="E15:N15"/>
    <mergeCell ref="E14:N14"/>
    <mergeCell ref="E16:N16"/>
    <mergeCell ref="E17:N17"/>
    <mergeCell ref="B18:C18"/>
    <mergeCell ref="B19:C19"/>
    <mergeCell ref="E9:N9"/>
    <mergeCell ref="A23:C23"/>
    <mergeCell ref="A26:C26"/>
    <mergeCell ref="A25:C25"/>
    <mergeCell ref="A24:C24"/>
    <mergeCell ref="E27:F27"/>
    <mergeCell ref="E26:F26"/>
    <mergeCell ref="E25:F25"/>
    <mergeCell ref="E24:K24"/>
    <mergeCell ref="A104:L104"/>
    <mergeCell ref="B30:E30"/>
    <mergeCell ref="B31:E31"/>
    <mergeCell ref="A40:A41"/>
    <mergeCell ref="B40:B41"/>
    <mergeCell ref="C40:C41"/>
    <mergeCell ref="B32:E32"/>
    <mergeCell ref="B33:E33"/>
    <mergeCell ref="B37:E37"/>
    <mergeCell ref="B38:E38"/>
    <mergeCell ref="D40:N40"/>
    <mergeCell ref="I33:K33"/>
    <mergeCell ref="I34:K34"/>
    <mergeCell ref="F29:H30"/>
    <mergeCell ref="I29:K30"/>
    <mergeCell ref="B36:E36"/>
  </mergeCells>
  <phoneticPr fontId="8"/>
  <dataValidations count="1">
    <dataValidation type="list" allowBlank="1" showInputMessage="1" showErrorMessage="1" sqref="D4:N4" xr:uid="{7E142CD7-38F5-4BB4-B4E8-B907B828E1D2}">
      <formula1>$P$1:$AA$1</formula1>
    </dataValidation>
  </dataValidations>
  <pageMargins left="0.82677165354330717" right="0.23622047244094491" top="0.43307086614173229" bottom="0.35433070866141736" header="0.31496062992125984" footer="0.31496062992125984"/>
  <pageSetup paperSize="9" scale="75" fitToHeight="0" orientation="portrait" r:id="rId1"/>
  <headerFooter>
    <oddHeader>&amp;R印刷日：&amp;D</oddHeader>
    <oddFooter>&amp;R&amp;F</oddFooter>
  </headerFooter>
  <rowBreaks count="2" manualBreakCount="2">
    <brk id="20" max="13" man="1"/>
    <brk id="104" max="13" man="1"/>
  </rowBreaks>
  <ignoredErrors>
    <ignoredError sqref="D2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17"/>
  <sheetViews>
    <sheetView topLeftCell="B4" zoomScaleNormal="100" workbookViewId="0">
      <selection activeCell="B12" sqref="B12:D12"/>
    </sheetView>
  </sheetViews>
  <sheetFormatPr defaultColWidth="8.7265625" defaultRowHeight="17.5" x14ac:dyDescent="0.2"/>
  <cols>
    <col min="1" max="1" width="19.453125" style="56" customWidth="1"/>
    <col min="2" max="2" width="51.26953125" style="56" customWidth="1"/>
    <col min="3" max="3" width="5.90625" style="56" customWidth="1"/>
    <col min="4" max="4" width="27.7265625" style="56" customWidth="1"/>
    <col min="5" max="5" width="10.7265625" style="56" customWidth="1"/>
    <col min="6" max="6" width="24.90625" style="56" customWidth="1"/>
    <col min="7" max="7" width="5.453125" style="56" customWidth="1"/>
    <col min="8" max="8" width="64.7265625" style="57" customWidth="1"/>
    <col min="9" max="9" width="5.453125" style="56" customWidth="1"/>
    <col min="10" max="10" width="13.90625" style="56" customWidth="1"/>
    <col min="11" max="11" width="26.08984375" style="56" customWidth="1"/>
    <col min="12" max="16384" width="8.7265625" style="56"/>
  </cols>
  <sheetData>
    <row r="1" spans="2:9" ht="55.5" customHeight="1" thickBot="1" x14ac:dyDescent="0.25">
      <c r="B1" s="55" t="s">
        <v>157</v>
      </c>
    </row>
    <row r="2" spans="2:9" ht="22.5" customHeight="1" thickTop="1" x14ac:dyDescent="0.2">
      <c r="B2" s="55"/>
      <c r="D2" s="58" t="s">
        <v>130</v>
      </c>
      <c r="E2" s="59"/>
      <c r="F2" s="59"/>
      <c r="G2" s="59"/>
      <c r="H2" s="60"/>
    </row>
    <row r="3" spans="2:9" ht="27" customHeight="1" thickBot="1" x14ac:dyDescent="0.25">
      <c r="B3" s="55"/>
      <c r="D3" s="231" t="s">
        <v>143</v>
      </c>
      <c r="E3" s="232"/>
      <c r="F3" s="232"/>
      <c r="G3" s="232"/>
      <c r="H3" s="233"/>
    </row>
    <row r="4" spans="2:9" ht="7" customHeight="1" thickTop="1" thickBot="1" x14ac:dyDescent="0.25">
      <c r="B4" s="55"/>
    </row>
    <row r="5" spans="2:9" ht="43.5" customHeight="1" x14ac:dyDescent="0.2">
      <c r="B5" s="61" t="s">
        <v>131</v>
      </c>
      <c r="H5" s="62" t="s">
        <v>132</v>
      </c>
    </row>
    <row r="6" spans="2:9" ht="25" customHeight="1" x14ac:dyDescent="0.2">
      <c r="B6" s="234" t="s">
        <v>145</v>
      </c>
      <c r="C6" s="63"/>
      <c r="D6" s="64"/>
      <c r="E6" s="64"/>
      <c r="F6" s="64"/>
      <c r="G6" s="65"/>
      <c r="H6" s="236" t="s">
        <v>142</v>
      </c>
      <c r="I6" s="66"/>
    </row>
    <row r="7" spans="2:9" ht="24.65" customHeight="1" x14ac:dyDescent="0.2">
      <c r="B7" s="234"/>
      <c r="D7" s="238" t="s">
        <v>133</v>
      </c>
      <c r="E7" s="239"/>
      <c r="F7" s="240"/>
      <c r="H7" s="236"/>
    </row>
    <row r="8" spans="2:9" ht="125.15" customHeight="1" x14ac:dyDescent="0.2">
      <c r="B8" s="235"/>
      <c r="C8" s="63"/>
      <c r="D8" s="241" t="s">
        <v>144</v>
      </c>
      <c r="E8" s="242"/>
      <c r="F8" s="243"/>
      <c r="G8" s="65"/>
      <c r="H8" s="236"/>
      <c r="I8" s="66"/>
    </row>
    <row r="9" spans="2:9" ht="72.650000000000006" customHeight="1" thickBot="1" x14ac:dyDescent="0.25">
      <c r="B9" s="65"/>
      <c r="C9" s="63"/>
      <c r="D9" s="244"/>
      <c r="E9" s="245"/>
      <c r="F9" s="246"/>
      <c r="G9" s="65"/>
      <c r="H9" s="237"/>
      <c r="I9" s="66"/>
    </row>
    <row r="10" spans="2:9" ht="14.5" customHeight="1" thickBot="1" x14ac:dyDescent="0.25">
      <c r="B10" s="63"/>
      <c r="C10" s="63"/>
      <c r="D10" s="67"/>
      <c r="E10" s="67"/>
      <c r="F10" s="67"/>
      <c r="G10" s="67"/>
      <c r="H10" s="65"/>
      <c r="I10" s="66"/>
    </row>
    <row r="11" spans="2:9" ht="44.5" customHeight="1" x14ac:dyDescent="0.2">
      <c r="B11" s="247" t="s">
        <v>134</v>
      </c>
      <c r="C11" s="248"/>
      <c r="D11" s="249"/>
      <c r="E11" s="67"/>
      <c r="F11" s="250" t="s">
        <v>135</v>
      </c>
      <c r="G11" s="251"/>
      <c r="H11" s="252"/>
      <c r="I11" s="66"/>
    </row>
    <row r="12" spans="2:9" ht="272.5" customHeight="1" thickBot="1" x14ac:dyDescent="0.25">
      <c r="B12" s="228" t="s">
        <v>160</v>
      </c>
      <c r="C12" s="229"/>
      <c r="D12" s="230"/>
      <c r="E12" s="65"/>
      <c r="F12" s="228" t="s">
        <v>141</v>
      </c>
      <c r="G12" s="229"/>
      <c r="H12" s="230"/>
      <c r="I12" s="68"/>
    </row>
    <row r="13" spans="2:9" x14ac:dyDescent="0.2">
      <c r="B13" s="69"/>
      <c r="C13" s="69"/>
      <c r="D13" s="69"/>
      <c r="E13" s="69"/>
      <c r="F13" s="69"/>
      <c r="G13" s="69"/>
      <c r="I13" s="69"/>
    </row>
    <row r="14" spans="2:9" x14ac:dyDescent="0.2">
      <c r="E14" s="69"/>
      <c r="F14" s="70" t="s">
        <v>136</v>
      </c>
      <c r="G14" s="69"/>
      <c r="H14" s="69"/>
      <c r="I14" s="69"/>
    </row>
    <row r="15" spans="2:9" x14ac:dyDescent="0.2">
      <c r="E15" s="72"/>
      <c r="F15" s="70" t="s">
        <v>137</v>
      </c>
      <c r="G15" s="71">
        <f>LEN(B12)</f>
        <v>291</v>
      </c>
      <c r="H15" s="66" t="s">
        <v>138</v>
      </c>
      <c r="I15" s="72"/>
    </row>
    <row r="16" spans="2:9" x14ac:dyDescent="0.2">
      <c r="F16" s="73" t="s">
        <v>139</v>
      </c>
      <c r="G16" s="71">
        <f>LEN(F12)</f>
        <v>202</v>
      </c>
      <c r="H16" s="66" t="s">
        <v>138</v>
      </c>
    </row>
    <row r="17" spans="6:8" x14ac:dyDescent="0.2">
      <c r="F17" s="73" t="s">
        <v>140</v>
      </c>
      <c r="G17" s="71">
        <f>LEN(H6)</f>
        <v>224</v>
      </c>
      <c r="H17" s="66" t="s">
        <v>147</v>
      </c>
    </row>
  </sheetData>
  <sheetProtection selectLockedCells="1"/>
  <mergeCells count="9">
    <mergeCell ref="B12:D12"/>
    <mergeCell ref="F12:H12"/>
    <mergeCell ref="D3:H3"/>
    <mergeCell ref="B6:B8"/>
    <mergeCell ref="H6:H9"/>
    <mergeCell ref="D7:F7"/>
    <mergeCell ref="D8:F9"/>
    <mergeCell ref="B11:D11"/>
    <mergeCell ref="F11:H11"/>
  </mergeCells>
  <phoneticPr fontId="13"/>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17"/>
  <sheetViews>
    <sheetView topLeftCell="C1" zoomScaleNormal="100" workbookViewId="0">
      <selection activeCell="J8" sqref="J8"/>
    </sheetView>
  </sheetViews>
  <sheetFormatPr defaultColWidth="8.7265625" defaultRowHeight="17.5" x14ac:dyDescent="0.2"/>
  <cols>
    <col min="1" max="1" width="19.453125" style="56" customWidth="1"/>
    <col min="2" max="2" width="51.26953125" style="56" customWidth="1"/>
    <col min="3" max="3" width="5.90625" style="56" customWidth="1"/>
    <col min="4" max="4" width="27.7265625" style="56" customWidth="1"/>
    <col min="5" max="5" width="10.7265625" style="56" customWidth="1"/>
    <col min="6" max="6" width="24.90625" style="56" customWidth="1"/>
    <col min="7" max="7" width="5.453125" style="56" customWidth="1"/>
    <col min="8" max="8" width="64.7265625" style="57" customWidth="1"/>
    <col min="9" max="9" width="5.453125" style="56" customWidth="1"/>
    <col min="10" max="10" width="13.90625" style="56" customWidth="1"/>
    <col min="11" max="11" width="26.08984375" style="56" customWidth="1"/>
    <col min="12" max="16384" width="8.7265625" style="56"/>
  </cols>
  <sheetData>
    <row r="1" spans="2:9" ht="55.5" customHeight="1" thickBot="1" x14ac:dyDescent="0.25">
      <c r="B1" s="55" t="s">
        <v>158</v>
      </c>
    </row>
    <row r="2" spans="2:9" ht="22.5" customHeight="1" thickTop="1" x14ac:dyDescent="0.2">
      <c r="B2" s="55"/>
      <c r="D2" s="58" t="s">
        <v>130</v>
      </c>
      <c r="E2" s="59"/>
      <c r="F2" s="59"/>
      <c r="G2" s="59"/>
      <c r="H2" s="60"/>
    </row>
    <row r="3" spans="2:9" ht="27" customHeight="1" thickBot="1" x14ac:dyDescent="0.25">
      <c r="B3" s="55"/>
      <c r="D3" s="256" t="s">
        <v>164</v>
      </c>
      <c r="E3" s="257"/>
      <c r="F3" s="257"/>
      <c r="G3" s="257"/>
      <c r="H3" s="258"/>
    </row>
    <row r="4" spans="2:9" ht="7" customHeight="1" thickTop="1" thickBot="1" x14ac:dyDescent="0.25">
      <c r="B4" s="55"/>
    </row>
    <row r="5" spans="2:9" ht="43.5" customHeight="1" x14ac:dyDescent="0.2">
      <c r="B5" s="61" t="s">
        <v>131</v>
      </c>
      <c r="H5" s="62" t="s">
        <v>132</v>
      </c>
    </row>
    <row r="6" spans="2:9" ht="25" customHeight="1" x14ac:dyDescent="0.2">
      <c r="B6" s="259" t="s">
        <v>258</v>
      </c>
      <c r="C6" s="63"/>
      <c r="D6" s="64"/>
      <c r="E6" s="64"/>
      <c r="F6" s="64"/>
      <c r="G6" s="65"/>
      <c r="H6" s="261" t="s">
        <v>247</v>
      </c>
      <c r="I6" s="66"/>
    </row>
    <row r="7" spans="2:9" ht="24.65" customHeight="1" x14ac:dyDescent="0.2">
      <c r="B7" s="259"/>
      <c r="D7" s="238" t="s">
        <v>133</v>
      </c>
      <c r="E7" s="239"/>
      <c r="F7" s="240"/>
      <c r="H7" s="261"/>
    </row>
    <row r="8" spans="2:9" ht="105" customHeight="1" x14ac:dyDescent="0.2">
      <c r="B8" s="260"/>
      <c r="C8" s="63"/>
      <c r="D8" s="263" t="s">
        <v>257</v>
      </c>
      <c r="E8" s="264"/>
      <c r="F8" s="265"/>
      <c r="G8" s="65"/>
      <c r="H8" s="261"/>
      <c r="I8" s="66"/>
    </row>
    <row r="9" spans="2:9" ht="76.5" customHeight="1" thickBot="1" x14ac:dyDescent="0.25">
      <c r="B9" s="65"/>
      <c r="C9" s="63"/>
      <c r="D9" s="266"/>
      <c r="E9" s="267"/>
      <c r="F9" s="268"/>
      <c r="G9" s="65"/>
      <c r="H9" s="262"/>
      <c r="I9" s="66"/>
    </row>
    <row r="10" spans="2:9" ht="14.5" customHeight="1" thickBot="1" x14ac:dyDescent="0.25">
      <c r="B10" s="63"/>
      <c r="C10" s="63"/>
      <c r="D10" s="67"/>
      <c r="E10" s="67"/>
      <c r="F10" s="67"/>
      <c r="G10" s="67"/>
      <c r="H10" s="65"/>
      <c r="I10" s="66"/>
    </row>
    <row r="11" spans="2:9" ht="44.5" customHeight="1" x14ac:dyDescent="0.2">
      <c r="B11" s="247" t="s">
        <v>134</v>
      </c>
      <c r="C11" s="248"/>
      <c r="D11" s="249"/>
      <c r="E11" s="67"/>
      <c r="F11" s="250" t="s">
        <v>135</v>
      </c>
      <c r="G11" s="251"/>
      <c r="H11" s="252"/>
      <c r="I11" s="66"/>
    </row>
    <row r="12" spans="2:9" ht="320.14999999999998" customHeight="1" thickBot="1" x14ac:dyDescent="0.25">
      <c r="B12" s="253" t="s">
        <v>252</v>
      </c>
      <c r="C12" s="254"/>
      <c r="D12" s="255"/>
      <c r="E12" s="65"/>
      <c r="F12" s="253" t="s">
        <v>248</v>
      </c>
      <c r="G12" s="254"/>
      <c r="H12" s="255"/>
      <c r="I12" s="68"/>
    </row>
    <row r="13" spans="2:9" x14ac:dyDescent="0.2">
      <c r="B13" s="57"/>
      <c r="C13" s="69"/>
      <c r="D13" s="69"/>
      <c r="E13" s="69"/>
      <c r="F13" s="69"/>
      <c r="G13" s="69"/>
      <c r="I13" s="69"/>
    </row>
    <row r="14" spans="2:9" x14ac:dyDescent="0.2">
      <c r="E14" s="69"/>
      <c r="F14" s="70" t="s">
        <v>136</v>
      </c>
      <c r="G14" s="69"/>
      <c r="H14" s="69"/>
      <c r="I14" s="69"/>
    </row>
    <row r="15" spans="2:9" x14ac:dyDescent="0.2">
      <c r="E15" s="72"/>
      <c r="F15" s="70" t="s">
        <v>137</v>
      </c>
      <c r="G15" s="71">
        <f>LEN(B12)</f>
        <v>634</v>
      </c>
      <c r="H15" s="66" t="s">
        <v>138</v>
      </c>
      <c r="I15" s="72"/>
    </row>
    <row r="16" spans="2:9" x14ac:dyDescent="0.2">
      <c r="F16" s="70" t="s">
        <v>139</v>
      </c>
      <c r="G16" s="71">
        <f>LEN(F12)</f>
        <v>309</v>
      </c>
      <c r="H16" s="66" t="s">
        <v>138</v>
      </c>
    </row>
    <row r="17" spans="6:8" x14ac:dyDescent="0.2">
      <c r="F17" s="70" t="s">
        <v>140</v>
      </c>
      <c r="G17" s="71">
        <f>LEN(H6)</f>
        <v>345</v>
      </c>
      <c r="H17" s="66" t="s">
        <v>138</v>
      </c>
    </row>
  </sheetData>
  <sheetProtection formatColumns="0" formatRows="0" selectLockedCells="1"/>
  <mergeCells count="9">
    <mergeCell ref="B12:D12"/>
    <mergeCell ref="F12:H12"/>
    <mergeCell ref="D3:H3"/>
    <mergeCell ref="B6:B8"/>
    <mergeCell ref="H6:H9"/>
    <mergeCell ref="D7:F7"/>
    <mergeCell ref="D8:F9"/>
    <mergeCell ref="B11:D11"/>
    <mergeCell ref="F11:H11"/>
  </mergeCells>
  <phoneticPr fontId="13"/>
  <pageMargins left="0.31496062992125984" right="0.31496062992125984" top="0.74803149606299213" bottom="0.35433070866141736" header="0.31496062992125984" footer="0.31496062992125984"/>
  <pageSetup paperSize="9" scale="64" orientation="landscape" r:id="rId1"/>
  <headerFooter>
    <oddHeader>&amp;L&amp;F&amp;R&amp;D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収支予算等入力例</vt:lpstr>
      <vt:lpstr>収支予算等入力フォーム</vt:lpstr>
      <vt:lpstr>申請準備ワークシート記入例</vt:lpstr>
      <vt:lpstr>申請準備ワークシート入力フォーム</vt:lpstr>
      <vt:lpstr>収支予算等入力フォーム!Print_Area</vt:lpstr>
      <vt:lpstr>収支予算等入力例!Print_Area</vt:lpstr>
      <vt:lpstr>あなたのまちづくり</vt:lpstr>
      <vt:lpstr>みんなのいのち</vt:lpstr>
      <vt:lpstr>海と身近にふれあう</vt:lpstr>
      <vt:lpstr>海と船の研究</vt:lpstr>
      <vt:lpstr>海の安全・環境をまもる</vt:lpstr>
      <vt:lpstr>海をささえる人づくり</vt:lpstr>
      <vt:lpstr>海洋教育の推進</vt:lpstr>
      <vt:lpstr>子ども・若者の未来</vt:lpstr>
      <vt:lpstr>豊かな文化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Fujiwara</dc:creator>
  <cp:lastModifiedBy>そめやあすか</cp:lastModifiedBy>
  <cp:lastPrinted>2018-10-23T09:01:02Z</cp:lastPrinted>
  <dcterms:created xsi:type="dcterms:W3CDTF">2011-10-28T02:17:36Z</dcterms:created>
  <dcterms:modified xsi:type="dcterms:W3CDTF">2018-10-30T07:25:04Z</dcterms:modified>
</cp:coreProperties>
</file>