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wner\Desktop\"/>
    </mc:Choice>
  </mc:AlternateContent>
  <bookViews>
    <workbookView xWindow="0" yWindow="0" windowWidth="20490" windowHeight="9075" tabRatio="828" firstSheet="3" activeTab="3"/>
  </bookViews>
  <sheets>
    <sheet name="要入力　事業別損益の状況" sheetId="10" r:id="rId1"/>
    <sheet name="要入力　⑤財産目録（県）" sheetId="4" r:id="rId2"/>
    <sheet name="要入力　③計算書類の注記　（県） " sheetId="14" r:id="rId3"/>
    <sheet name="①活動計算書（県） " sheetId="15" r:id="rId4"/>
    <sheet name="④事業費の内訳（県） " sheetId="13" r:id="rId5"/>
    <sheet name="損益計算書（税務）" sheetId="2" r:id="rId6"/>
    <sheet name="事業別損益の状況（県に提出しないが計算式を入れて作成している）" sheetId="12" r:id="rId7"/>
    <sheet name="Sheet5" sheetId="5" r:id="rId8"/>
    <sheet name="Sheet1" sheetId="11" r:id="rId9"/>
  </sheets>
  <definedNames>
    <definedName name="_xlnm.Print_Area" localSheetId="4">'④事業費の内訳（県） '!$B$2:$P$66</definedName>
    <definedName name="_xlnm.Print_Area" localSheetId="6">'事業別損益の状況（県に提出しないが計算式を入れて作成している）'!$B$1:$P$68</definedName>
    <definedName name="_xlnm.Print_Area" localSheetId="2">'要入力　③計算書類の注記　（県） '!$A$1:$I$48</definedName>
  </definedNames>
  <calcPr calcId="152511"/>
</workbook>
</file>

<file path=xl/calcChain.xml><?xml version="1.0" encoding="utf-8"?>
<calcChain xmlns="http://schemas.openxmlformats.org/spreadsheetml/2006/main">
  <c r="I113" i="15" l="1"/>
  <c r="I76" i="15"/>
  <c r="K29" i="15"/>
  <c r="D29" i="13" l="1"/>
  <c r="E29" i="13"/>
  <c r="F29" i="13"/>
  <c r="G29" i="13"/>
  <c r="H29" i="13"/>
  <c r="I29" i="13"/>
  <c r="J29" i="13"/>
  <c r="K29" i="13"/>
  <c r="L29" i="13"/>
  <c r="M29" i="13"/>
  <c r="N29" i="13"/>
  <c r="O29" i="13"/>
  <c r="P29" i="13"/>
  <c r="J22" i="2"/>
  <c r="H22" i="2"/>
  <c r="G22" i="2"/>
  <c r="E22" i="2"/>
  <c r="C22" i="2"/>
  <c r="L29" i="10" l="1"/>
  <c r="H45" i="10"/>
  <c r="H29" i="10"/>
  <c r="O29" i="12"/>
  <c r="G29" i="12"/>
  <c r="H29" i="12"/>
  <c r="J29" i="12"/>
  <c r="K29" i="12"/>
  <c r="L29" i="12"/>
  <c r="M29" i="12"/>
  <c r="N29" i="12"/>
  <c r="S29" i="10" l="1"/>
  <c r="E29" i="10" s="1"/>
  <c r="I29" i="12"/>
  <c r="P29" i="12" s="1"/>
  <c r="K41" i="15" s="1"/>
  <c r="E21" i="2"/>
  <c r="N28" i="13"/>
  <c r="M28" i="13"/>
  <c r="L28" i="13"/>
  <c r="K28" i="13"/>
  <c r="J28" i="13"/>
  <c r="F28" i="13"/>
  <c r="N28" i="12"/>
  <c r="M28" i="12"/>
  <c r="L28" i="12"/>
  <c r="K28" i="12"/>
  <c r="J28" i="12"/>
  <c r="E29" i="12" l="1"/>
  <c r="D87" i="15" l="1"/>
  <c r="I4" i="13"/>
  <c r="R38" i="10"/>
  <c r="L38" i="10" s="1"/>
  <c r="R39" i="10"/>
  <c r="L39" i="10" s="1"/>
  <c r="R40" i="10"/>
  <c r="L40" i="10" s="1"/>
  <c r="R41" i="10"/>
  <c r="L41" i="10" s="1"/>
  <c r="R42" i="10"/>
  <c r="L42" i="10" s="1"/>
  <c r="R43" i="10"/>
  <c r="L43" i="10" s="1"/>
  <c r="R44" i="10"/>
  <c r="L44" i="10" s="1"/>
  <c r="R45" i="10"/>
  <c r="L45" i="10" s="1"/>
  <c r="R46" i="10"/>
  <c r="L46" i="10" s="1"/>
  <c r="R47" i="10"/>
  <c r="L47" i="10" s="1"/>
  <c r="R48" i="10"/>
  <c r="L48" i="10" s="1"/>
  <c r="R49" i="10"/>
  <c r="L49" i="10" s="1"/>
  <c r="R50" i="10"/>
  <c r="L50" i="10" s="1"/>
  <c r="R51" i="10"/>
  <c r="R52" i="10"/>
  <c r="L52" i="10" s="1"/>
  <c r="R53" i="10"/>
  <c r="L53" i="10" s="1"/>
  <c r="R54" i="10"/>
  <c r="L54" i="10" s="1"/>
  <c r="R55" i="10"/>
  <c r="L55" i="10" s="1"/>
  <c r="R56" i="10"/>
  <c r="L56" i="10" s="1"/>
  <c r="R57" i="10"/>
  <c r="L57" i="10" s="1"/>
  <c r="R58" i="10"/>
  <c r="L58" i="10" s="1"/>
  <c r="R59" i="10"/>
  <c r="L59" i="10" s="1"/>
  <c r="R60" i="10"/>
  <c r="L60" i="10" s="1"/>
  <c r="R61" i="10"/>
  <c r="L61" i="10" s="1"/>
  <c r="R62" i="10"/>
  <c r="L62" i="10" s="1"/>
  <c r="R37" i="10"/>
  <c r="L37" i="10" s="1"/>
  <c r="R30" i="10"/>
  <c r="L30" i="10" s="1"/>
  <c r="R31" i="10"/>
  <c r="L31" i="10" s="1"/>
  <c r="R32" i="10"/>
  <c r="L32" i="10" s="1"/>
  <c r="R33" i="10"/>
  <c r="L33" i="10" s="1"/>
  <c r="R34" i="10"/>
  <c r="L34" i="10" s="1"/>
  <c r="R35" i="10"/>
  <c r="L35" i="10" s="1"/>
  <c r="R28" i="10"/>
  <c r="O28" i="13" l="1"/>
  <c r="O28" i="12"/>
  <c r="R63" i="10"/>
  <c r="L51" i="10"/>
  <c r="L25" i="10"/>
  <c r="L14" i="10"/>
  <c r="L15" i="10"/>
  <c r="L16" i="10"/>
  <c r="L17" i="10"/>
  <c r="L18" i="10"/>
  <c r="L19" i="10"/>
  <c r="L20" i="10"/>
  <c r="L21" i="10"/>
  <c r="L13" i="10"/>
  <c r="L24" i="10"/>
  <c r="K63" i="10" l="1"/>
  <c r="K36" i="10"/>
  <c r="K23" i="10"/>
  <c r="K26" i="10" s="1"/>
  <c r="K64" i="10" l="1"/>
  <c r="K65" i="10" s="1"/>
  <c r="K70" i="10" s="1"/>
  <c r="D33" i="12" l="1"/>
  <c r="F33" i="12"/>
  <c r="G33" i="12"/>
  <c r="J33" i="12"/>
  <c r="K33" i="12"/>
  <c r="L33" i="12"/>
  <c r="M33" i="12"/>
  <c r="N33" i="12"/>
  <c r="F43" i="14" l="1"/>
  <c r="D33" i="13"/>
  <c r="F33" i="13"/>
  <c r="G33" i="13"/>
  <c r="J33" i="13"/>
  <c r="K33" i="13"/>
  <c r="L33" i="13"/>
  <c r="M33" i="13"/>
  <c r="N33" i="13"/>
  <c r="D45" i="15"/>
  <c r="C26" i="2"/>
  <c r="E26" i="2"/>
  <c r="G26" i="2"/>
  <c r="H33" i="10"/>
  <c r="H33" i="12" s="1"/>
  <c r="H13" i="10"/>
  <c r="H33" i="13" l="1"/>
  <c r="F44" i="14"/>
  <c r="H33" i="14"/>
  <c r="G77" i="4" l="1"/>
  <c r="N22" i="13"/>
  <c r="M22" i="13"/>
  <c r="L22" i="13"/>
  <c r="K22" i="13"/>
  <c r="J22" i="13"/>
  <c r="I22" i="13"/>
  <c r="G22" i="13"/>
  <c r="F22" i="13"/>
  <c r="C22" i="13"/>
  <c r="O21" i="13"/>
  <c r="N21" i="13"/>
  <c r="M21" i="13"/>
  <c r="L21" i="13"/>
  <c r="K21" i="13"/>
  <c r="J21" i="13"/>
  <c r="I21" i="13"/>
  <c r="G21" i="13"/>
  <c r="F21" i="13"/>
  <c r="O20" i="13"/>
  <c r="N20" i="13"/>
  <c r="M20" i="13"/>
  <c r="L20" i="13"/>
  <c r="K20" i="13"/>
  <c r="J20" i="13"/>
  <c r="I20" i="13"/>
  <c r="G20" i="13"/>
  <c r="F20" i="13"/>
  <c r="O20" i="12"/>
  <c r="O21" i="12"/>
  <c r="N20" i="12"/>
  <c r="N21" i="12"/>
  <c r="M20" i="12"/>
  <c r="M21" i="12"/>
  <c r="L20" i="12"/>
  <c r="L21" i="12"/>
  <c r="K20" i="12"/>
  <c r="K21" i="12"/>
  <c r="J20" i="12"/>
  <c r="J21" i="12"/>
  <c r="I20" i="12"/>
  <c r="I21" i="12"/>
  <c r="G20" i="12"/>
  <c r="G21" i="12"/>
  <c r="F20" i="12"/>
  <c r="F21" i="12"/>
  <c r="Q63" i="10"/>
  <c r="Q36" i="10"/>
  <c r="Q23" i="10"/>
  <c r="Q26" i="10" s="1"/>
  <c r="Q64" i="10" l="1"/>
  <c r="Q65" i="10" s="1"/>
  <c r="D70" i="15" l="1"/>
  <c r="G49" i="2"/>
  <c r="E49" i="2"/>
  <c r="C49" i="2"/>
  <c r="O57" i="13"/>
  <c r="N57" i="13"/>
  <c r="M57" i="13"/>
  <c r="L57" i="13"/>
  <c r="K57" i="13"/>
  <c r="J57" i="13"/>
  <c r="I57" i="13"/>
  <c r="G57" i="13"/>
  <c r="F57" i="13"/>
  <c r="D57" i="13"/>
  <c r="I57" i="12"/>
  <c r="J57" i="12"/>
  <c r="K57" i="12"/>
  <c r="L57" i="12"/>
  <c r="M57" i="12"/>
  <c r="N57" i="12"/>
  <c r="O57" i="12"/>
  <c r="F57" i="12"/>
  <c r="H57" i="10"/>
  <c r="S57" i="10" s="1"/>
  <c r="H49" i="2" s="1"/>
  <c r="H57" i="12" l="1"/>
  <c r="H57" i="13"/>
  <c r="P57" i="13" s="1"/>
  <c r="E57" i="10"/>
  <c r="J49" i="2"/>
  <c r="S27" i="10"/>
  <c r="Q70" i="10"/>
  <c r="G63" i="10"/>
  <c r="G64" i="10" s="1"/>
  <c r="N63" i="10"/>
  <c r="N36" i="10"/>
  <c r="N26" i="10"/>
  <c r="N26" i="13"/>
  <c r="N23" i="13"/>
  <c r="N23" i="10"/>
  <c r="H20" i="10"/>
  <c r="H21" i="10"/>
  <c r="N62" i="13"/>
  <c r="N61" i="13"/>
  <c r="N60" i="13"/>
  <c r="N59" i="13"/>
  <c r="N58" i="13"/>
  <c r="N56" i="13"/>
  <c r="N55" i="13"/>
  <c r="N54" i="13"/>
  <c r="N53" i="13"/>
  <c r="N52" i="13"/>
  <c r="N51" i="13"/>
  <c r="N50" i="13"/>
  <c r="N49" i="13"/>
  <c r="N48" i="13"/>
  <c r="N47" i="13"/>
  <c r="N46" i="13"/>
  <c r="N45" i="13"/>
  <c r="N44" i="13"/>
  <c r="N43" i="13"/>
  <c r="N42" i="13"/>
  <c r="N41" i="13"/>
  <c r="N40" i="13"/>
  <c r="N39" i="13"/>
  <c r="N38" i="13"/>
  <c r="N37" i="13"/>
  <c r="N35" i="13"/>
  <c r="N34" i="13"/>
  <c r="N32" i="13"/>
  <c r="N31" i="13"/>
  <c r="N30" i="13"/>
  <c r="N25" i="13"/>
  <c r="N24" i="13"/>
  <c r="N19" i="13"/>
  <c r="N18" i="13"/>
  <c r="N17" i="13"/>
  <c r="N16" i="13"/>
  <c r="N15" i="13"/>
  <c r="N14" i="13"/>
  <c r="N13" i="13"/>
  <c r="N12" i="13"/>
  <c r="N11" i="13"/>
  <c r="N10" i="13"/>
  <c r="N9" i="13"/>
  <c r="N8" i="13"/>
  <c r="N7" i="13"/>
  <c r="K62" i="13"/>
  <c r="K61" i="13"/>
  <c r="K60" i="13"/>
  <c r="K59" i="13"/>
  <c r="K58" i="13"/>
  <c r="K56" i="13"/>
  <c r="K55" i="13"/>
  <c r="K54" i="13"/>
  <c r="K53" i="13"/>
  <c r="K52" i="13"/>
  <c r="K51" i="13"/>
  <c r="K50" i="13"/>
  <c r="K49" i="13"/>
  <c r="K48" i="13"/>
  <c r="K47" i="13"/>
  <c r="K46" i="13"/>
  <c r="K45" i="13"/>
  <c r="K44" i="13"/>
  <c r="K43" i="13"/>
  <c r="K42" i="13"/>
  <c r="K41" i="13"/>
  <c r="K40" i="13"/>
  <c r="K39" i="13"/>
  <c r="K38" i="13"/>
  <c r="K37" i="13"/>
  <c r="K35" i="13"/>
  <c r="K34" i="13"/>
  <c r="K32" i="13"/>
  <c r="K31" i="13"/>
  <c r="K30" i="13"/>
  <c r="K26" i="13"/>
  <c r="K25" i="13"/>
  <c r="K24" i="13"/>
  <c r="K23" i="13"/>
  <c r="K19" i="13"/>
  <c r="K18" i="13"/>
  <c r="K17" i="13"/>
  <c r="K16" i="13"/>
  <c r="K15" i="13"/>
  <c r="K14" i="13"/>
  <c r="K13" i="13"/>
  <c r="K12" i="13"/>
  <c r="K11" i="13"/>
  <c r="K10" i="13"/>
  <c r="K9" i="13"/>
  <c r="K8" i="13"/>
  <c r="K7" i="13"/>
  <c r="G63" i="13"/>
  <c r="G62" i="13"/>
  <c r="G61" i="13"/>
  <c r="G60" i="13"/>
  <c r="G59" i="13"/>
  <c r="G58" i="13"/>
  <c r="G56" i="13"/>
  <c r="G55" i="13"/>
  <c r="G54" i="13"/>
  <c r="G53" i="13"/>
  <c r="G52" i="13"/>
  <c r="G51" i="13"/>
  <c r="G50" i="13"/>
  <c r="G49" i="13"/>
  <c r="G48" i="13"/>
  <c r="G47" i="13"/>
  <c r="G46" i="13"/>
  <c r="G45" i="13"/>
  <c r="G44" i="13"/>
  <c r="G43" i="13"/>
  <c r="G42" i="13"/>
  <c r="G41" i="13"/>
  <c r="G40" i="13"/>
  <c r="G39" i="13"/>
  <c r="G38" i="13"/>
  <c r="G37" i="13"/>
  <c r="G36" i="13"/>
  <c r="G35" i="13"/>
  <c r="G34" i="13"/>
  <c r="G32" i="13"/>
  <c r="G31" i="13"/>
  <c r="G30" i="13"/>
  <c r="G28" i="13"/>
  <c r="G26" i="13"/>
  <c r="G25" i="13"/>
  <c r="G24" i="13"/>
  <c r="G23" i="13"/>
  <c r="G19" i="13"/>
  <c r="G18" i="13"/>
  <c r="G17" i="13"/>
  <c r="G16" i="13"/>
  <c r="G15" i="13"/>
  <c r="G14" i="13"/>
  <c r="G13" i="13"/>
  <c r="G12" i="13"/>
  <c r="G11" i="13"/>
  <c r="G10" i="13"/>
  <c r="G9" i="13"/>
  <c r="G8" i="13"/>
  <c r="G7" i="13"/>
  <c r="G4" i="13"/>
  <c r="N62" i="12"/>
  <c r="N61" i="12"/>
  <c r="N60" i="12"/>
  <c r="N59" i="12"/>
  <c r="N58" i="12"/>
  <c r="N56" i="12"/>
  <c r="N55" i="12"/>
  <c r="N54" i="12"/>
  <c r="N53" i="12"/>
  <c r="N52" i="12"/>
  <c r="N51" i="12"/>
  <c r="N50" i="12"/>
  <c r="N49" i="12"/>
  <c r="N48" i="12"/>
  <c r="N47" i="12"/>
  <c r="N46" i="12"/>
  <c r="N45" i="12"/>
  <c r="N44" i="12"/>
  <c r="N43" i="12"/>
  <c r="N42" i="12"/>
  <c r="N41" i="12"/>
  <c r="N40" i="12"/>
  <c r="N39" i="12"/>
  <c r="N38" i="12"/>
  <c r="N37" i="12"/>
  <c r="N35" i="12"/>
  <c r="N34" i="12"/>
  <c r="N32" i="12"/>
  <c r="N31" i="12"/>
  <c r="N30" i="12"/>
  <c r="N26" i="12"/>
  <c r="N25" i="12"/>
  <c r="N24" i="12"/>
  <c r="N23" i="12"/>
  <c r="N22" i="12"/>
  <c r="N19" i="12"/>
  <c r="N18" i="12"/>
  <c r="N17" i="12"/>
  <c r="N16" i="12"/>
  <c r="N15" i="12"/>
  <c r="N14" i="12"/>
  <c r="N13" i="12"/>
  <c r="N12" i="12"/>
  <c r="N11" i="12"/>
  <c r="N10" i="12"/>
  <c r="N9" i="12"/>
  <c r="N8" i="12"/>
  <c r="N7" i="12"/>
  <c r="K62" i="12"/>
  <c r="K61" i="12"/>
  <c r="K60" i="12"/>
  <c r="K59" i="12"/>
  <c r="K58" i="12"/>
  <c r="K56" i="12"/>
  <c r="K55" i="12"/>
  <c r="K54" i="12"/>
  <c r="K53" i="12"/>
  <c r="K52" i="12"/>
  <c r="K51" i="12"/>
  <c r="K50" i="12"/>
  <c r="K49" i="12"/>
  <c r="K48" i="12"/>
  <c r="K47" i="12"/>
  <c r="K46" i="12"/>
  <c r="K45" i="12"/>
  <c r="K44" i="12"/>
  <c r="K43" i="12"/>
  <c r="K42" i="12"/>
  <c r="K41" i="12"/>
  <c r="K40" i="12"/>
  <c r="K39" i="12"/>
  <c r="K38" i="12"/>
  <c r="K37" i="12"/>
  <c r="K35" i="12"/>
  <c r="K34" i="12"/>
  <c r="K32" i="12"/>
  <c r="K31" i="12"/>
  <c r="K30" i="12"/>
  <c r="K26" i="12"/>
  <c r="K25" i="12"/>
  <c r="K24" i="12"/>
  <c r="K23" i="12"/>
  <c r="I26" i="15" s="1"/>
  <c r="K22" i="12"/>
  <c r="K19" i="12"/>
  <c r="K18" i="12"/>
  <c r="K17" i="12"/>
  <c r="K16" i="12"/>
  <c r="K15" i="12"/>
  <c r="K14" i="12"/>
  <c r="K13" i="12"/>
  <c r="K12" i="12"/>
  <c r="K11" i="12"/>
  <c r="K10" i="12"/>
  <c r="K9" i="12"/>
  <c r="K8" i="12"/>
  <c r="K7" i="12"/>
  <c r="G30" i="12"/>
  <c r="G31" i="12"/>
  <c r="G32" i="12"/>
  <c r="G34" i="12"/>
  <c r="G35" i="12"/>
  <c r="G36" i="12"/>
  <c r="G37" i="12"/>
  <c r="G38" i="12"/>
  <c r="G39" i="12"/>
  <c r="G40" i="12"/>
  <c r="G41" i="12"/>
  <c r="G42" i="12"/>
  <c r="G43" i="12"/>
  <c r="G44" i="12"/>
  <c r="G45" i="12"/>
  <c r="G46" i="12"/>
  <c r="G47" i="12"/>
  <c r="G48" i="12"/>
  <c r="G49" i="12"/>
  <c r="G50" i="12"/>
  <c r="G51" i="12"/>
  <c r="G52" i="12"/>
  <c r="G53" i="12"/>
  <c r="G54" i="12"/>
  <c r="G55" i="12"/>
  <c r="G56" i="12"/>
  <c r="G58" i="12"/>
  <c r="G59" i="12"/>
  <c r="G60" i="12"/>
  <c r="G61" i="12"/>
  <c r="G62" i="12"/>
  <c r="G28" i="12"/>
  <c r="G8" i="12"/>
  <c r="G9" i="12"/>
  <c r="G10" i="12"/>
  <c r="G11" i="12"/>
  <c r="G12" i="12"/>
  <c r="G13" i="12"/>
  <c r="G14" i="12"/>
  <c r="G15" i="12"/>
  <c r="G16" i="12"/>
  <c r="G17" i="12"/>
  <c r="G18" i="12"/>
  <c r="G19" i="12"/>
  <c r="G22" i="12"/>
  <c r="G23" i="12"/>
  <c r="G24" i="12"/>
  <c r="G25" i="12"/>
  <c r="G26" i="12"/>
  <c r="G7" i="12"/>
  <c r="G4" i="12"/>
  <c r="G63" i="12" l="1"/>
  <c r="N64" i="10"/>
  <c r="N65" i="10" s="1"/>
  <c r="N70" i="10" s="1"/>
  <c r="G65" i="10"/>
  <c r="G64" i="13"/>
  <c r="G64" i="12"/>
  <c r="K63" i="13"/>
  <c r="N63" i="13"/>
  <c r="P57" i="12"/>
  <c r="K70" i="15" s="1"/>
  <c r="E57" i="13"/>
  <c r="E57" i="12"/>
  <c r="S21" i="10"/>
  <c r="E21" i="10" s="1"/>
  <c r="H21" i="12"/>
  <c r="P21" i="12" s="1"/>
  <c r="H21" i="13"/>
  <c r="P21" i="13" s="1"/>
  <c r="S20" i="10"/>
  <c r="H13" i="2" s="1"/>
  <c r="H20" i="13"/>
  <c r="P20" i="13" s="1"/>
  <c r="H20" i="12"/>
  <c r="P20" i="12" s="1"/>
  <c r="K36" i="12"/>
  <c r="I22" i="15"/>
  <c r="N36" i="12"/>
  <c r="K63" i="12"/>
  <c r="N63" i="12"/>
  <c r="K36" i="13"/>
  <c r="K64" i="13" s="1"/>
  <c r="N36" i="13"/>
  <c r="N4" i="13"/>
  <c r="K4" i="13"/>
  <c r="N4" i="12"/>
  <c r="K4" i="12"/>
  <c r="O4" i="12"/>
  <c r="G70" i="10" l="1"/>
  <c r="G65" i="13"/>
  <c r="G65" i="12"/>
  <c r="N64" i="13"/>
  <c r="N64" i="12"/>
  <c r="N65" i="12" s="1"/>
  <c r="E21" i="12"/>
  <c r="E21" i="13"/>
  <c r="E20" i="10"/>
  <c r="K64" i="12"/>
  <c r="K65" i="12" s="1"/>
  <c r="I123" i="15"/>
  <c r="K123" i="15" s="1"/>
  <c r="I121" i="15"/>
  <c r="K49" i="15"/>
  <c r="K78" i="15"/>
  <c r="K79" i="15"/>
  <c r="K114" i="15"/>
  <c r="K118" i="15"/>
  <c r="K119" i="15"/>
  <c r="K120" i="15"/>
  <c r="K121" i="15"/>
  <c r="K18" i="15"/>
  <c r="K19" i="15"/>
  <c r="K20" i="15"/>
  <c r="K21" i="15"/>
  <c r="K26" i="15"/>
  <c r="K33" i="15"/>
  <c r="D110" i="15"/>
  <c r="D109" i="15"/>
  <c r="D108" i="15"/>
  <c r="D107" i="15"/>
  <c r="D106" i="15"/>
  <c r="D105" i="15"/>
  <c r="D104" i="15"/>
  <c r="D103" i="15"/>
  <c r="D102" i="15"/>
  <c r="D101" i="15"/>
  <c r="D100" i="15"/>
  <c r="D99" i="15"/>
  <c r="D98" i="15"/>
  <c r="D97" i="15"/>
  <c r="D96" i="15"/>
  <c r="D95" i="15"/>
  <c r="D94" i="15"/>
  <c r="D93" i="15"/>
  <c r="D92" i="15"/>
  <c r="D91" i="15"/>
  <c r="D90" i="15"/>
  <c r="D84" i="15"/>
  <c r="D83" i="15"/>
  <c r="D82" i="15"/>
  <c r="D81" i="15"/>
  <c r="D80" i="15"/>
  <c r="D75" i="15"/>
  <c r="D74" i="15"/>
  <c r="D73" i="15"/>
  <c r="D72" i="15"/>
  <c r="D71" i="15"/>
  <c r="D69" i="15"/>
  <c r="D68" i="15"/>
  <c r="D67" i="15"/>
  <c r="D66" i="15"/>
  <c r="D65" i="15"/>
  <c r="D64" i="15"/>
  <c r="D63" i="15"/>
  <c r="D62" i="15"/>
  <c r="D61" i="15"/>
  <c r="D60" i="15"/>
  <c r="D59" i="15"/>
  <c r="D58" i="15"/>
  <c r="D57" i="15"/>
  <c r="D56" i="15"/>
  <c r="D55" i="15"/>
  <c r="D54" i="15"/>
  <c r="D53" i="15"/>
  <c r="D52" i="15"/>
  <c r="D51" i="15"/>
  <c r="D50" i="15"/>
  <c r="D47" i="15"/>
  <c r="D46" i="15"/>
  <c r="D44" i="15"/>
  <c r="D43" i="15"/>
  <c r="D42" i="15"/>
  <c r="D16" i="15"/>
  <c r="D15" i="15"/>
  <c r="D13" i="15"/>
  <c r="D11" i="15"/>
  <c r="D10" i="15"/>
  <c r="D9" i="15"/>
  <c r="E20" i="13" l="1"/>
  <c r="E20" i="12"/>
  <c r="G36" i="14"/>
  <c r="G35" i="14"/>
  <c r="G34" i="14"/>
  <c r="G32" i="14"/>
  <c r="G31" i="14"/>
  <c r="G30" i="14"/>
  <c r="G29" i="14"/>
  <c r="G28" i="14"/>
  <c r="G27" i="14"/>
  <c r="G26" i="14"/>
  <c r="H26" i="14" l="1"/>
  <c r="H27" i="14"/>
  <c r="H28" i="14"/>
  <c r="H30" i="14"/>
  <c r="H31" i="14"/>
  <c r="H32" i="14"/>
  <c r="H29" i="14"/>
  <c r="C22" i="12"/>
  <c r="R23" i="10"/>
  <c r="L23" i="10"/>
  <c r="M23" i="10"/>
  <c r="O23" i="10"/>
  <c r="P23" i="10"/>
  <c r="I23" i="10"/>
  <c r="I26" i="10" s="1"/>
  <c r="H26" i="10" s="1"/>
  <c r="H67" i="10"/>
  <c r="S67" i="10" s="1"/>
  <c r="H68" i="10"/>
  <c r="S68" i="10" s="1"/>
  <c r="H43" i="10"/>
  <c r="S43" i="10" s="1"/>
  <c r="H44" i="10"/>
  <c r="S44" i="10" s="1"/>
  <c r="S45" i="10"/>
  <c r="H46" i="10"/>
  <c r="S46" i="10" s="1"/>
  <c r="H47" i="10"/>
  <c r="S47" i="10" s="1"/>
  <c r="H48" i="10"/>
  <c r="S48" i="10" s="1"/>
  <c r="H49" i="10"/>
  <c r="S49" i="10" s="1"/>
  <c r="H50" i="10"/>
  <c r="S50" i="10" s="1"/>
  <c r="H51" i="10"/>
  <c r="S51" i="10" s="1"/>
  <c r="H52" i="10"/>
  <c r="S52" i="10" s="1"/>
  <c r="H53" i="10"/>
  <c r="S53" i="10" s="1"/>
  <c r="H54" i="10"/>
  <c r="S54" i="10" s="1"/>
  <c r="H55" i="10"/>
  <c r="S55" i="10" s="1"/>
  <c r="H56" i="10"/>
  <c r="S56" i="10" s="1"/>
  <c r="E56" i="10" s="1"/>
  <c r="H58" i="10"/>
  <c r="S58" i="10" s="1"/>
  <c r="H59" i="10"/>
  <c r="S59" i="10" s="1"/>
  <c r="H60" i="10"/>
  <c r="S60" i="10" s="1"/>
  <c r="H61" i="10"/>
  <c r="S61" i="10" s="1"/>
  <c r="H62" i="10"/>
  <c r="S62" i="10" s="1"/>
  <c r="H41" i="10"/>
  <c r="S41" i="10" s="1"/>
  <c r="H42" i="10"/>
  <c r="S42" i="10" s="1"/>
  <c r="H37" i="10"/>
  <c r="S37" i="10" s="1"/>
  <c r="H38" i="10"/>
  <c r="S38" i="10" s="1"/>
  <c r="H39" i="10"/>
  <c r="S39" i="10" s="1"/>
  <c r="H40" i="10"/>
  <c r="S40" i="10" s="1"/>
  <c r="H30" i="10"/>
  <c r="H31" i="10"/>
  <c r="H32" i="10"/>
  <c r="H34" i="10"/>
  <c r="H35" i="10"/>
  <c r="S35" i="10" s="1"/>
  <c r="H28" i="10"/>
  <c r="H9" i="10"/>
  <c r="S9" i="10" s="1"/>
  <c r="H10" i="10"/>
  <c r="S10" i="10" s="1"/>
  <c r="H11" i="10"/>
  <c r="S11" i="10" s="1"/>
  <c r="H12" i="10"/>
  <c r="S12" i="10" s="1"/>
  <c r="H8" i="2" s="1"/>
  <c r="S13" i="10"/>
  <c r="H14" i="10"/>
  <c r="S14" i="10" s="1"/>
  <c r="H15" i="10"/>
  <c r="S15" i="10" s="1"/>
  <c r="H16" i="10"/>
  <c r="S16" i="10" s="1"/>
  <c r="H17" i="10"/>
  <c r="S17" i="10" s="1"/>
  <c r="H11" i="2" s="1"/>
  <c r="H18" i="10"/>
  <c r="S18" i="10" s="1"/>
  <c r="H19" i="10"/>
  <c r="S19" i="10" s="1"/>
  <c r="H22" i="10"/>
  <c r="H24" i="10"/>
  <c r="S24" i="10" s="1"/>
  <c r="H25" i="10"/>
  <c r="S25" i="10" s="1"/>
  <c r="H8" i="10"/>
  <c r="S8" i="10" s="1"/>
  <c r="H7" i="10"/>
  <c r="S7" i="10" s="1"/>
  <c r="J63" i="10"/>
  <c r="I63" i="10"/>
  <c r="I36" i="10"/>
  <c r="H36" i="10" s="1"/>
  <c r="H28" i="13" l="1"/>
  <c r="H28" i="12"/>
  <c r="E13" i="10"/>
  <c r="H9" i="2"/>
  <c r="E18" i="10"/>
  <c r="E18" i="12" s="1"/>
  <c r="H12" i="2"/>
  <c r="E15" i="10"/>
  <c r="H10" i="2"/>
  <c r="E56" i="13"/>
  <c r="E56" i="12"/>
  <c r="E13" i="12"/>
  <c r="E13" i="13"/>
  <c r="S22" i="10"/>
  <c r="H22" i="13"/>
  <c r="P22" i="13" s="1"/>
  <c r="H23" i="10"/>
  <c r="S23" i="10" s="1"/>
  <c r="H63" i="10"/>
  <c r="J64" i="10"/>
  <c r="J65" i="10" s="1"/>
  <c r="J70" i="10" s="1"/>
  <c r="E55" i="10"/>
  <c r="I64" i="10"/>
  <c r="I65" i="10" s="1"/>
  <c r="I70" i="10" s="1"/>
  <c r="O55" i="12"/>
  <c r="O56" i="12"/>
  <c r="M55" i="12"/>
  <c r="M56" i="12"/>
  <c r="L55" i="12"/>
  <c r="L56" i="12"/>
  <c r="J55" i="12"/>
  <c r="J56" i="12"/>
  <c r="I55" i="12"/>
  <c r="I56" i="12"/>
  <c r="H55" i="12"/>
  <c r="H56" i="12"/>
  <c r="F55" i="12"/>
  <c r="K87" i="15" s="1"/>
  <c r="F56" i="12"/>
  <c r="O55" i="13"/>
  <c r="O56" i="13"/>
  <c r="M55" i="13"/>
  <c r="M56" i="13"/>
  <c r="L55" i="13"/>
  <c r="L56" i="13"/>
  <c r="J55" i="13"/>
  <c r="J56" i="13"/>
  <c r="I55" i="13"/>
  <c r="I56" i="13"/>
  <c r="H55" i="13"/>
  <c r="H56" i="13"/>
  <c r="F55" i="13"/>
  <c r="F56" i="13"/>
  <c r="H47" i="2"/>
  <c r="H48" i="2"/>
  <c r="G47" i="2"/>
  <c r="G48" i="2"/>
  <c r="E47" i="2"/>
  <c r="E48" i="2"/>
  <c r="J48" i="2" s="1"/>
  <c r="C47" i="2"/>
  <c r="C48" i="2"/>
  <c r="D55" i="13"/>
  <c r="D56" i="13"/>
  <c r="D55" i="12"/>
  <c r="D56" i="12"/>
  <c r="J47" i="2" l="1"/>
  <c r="P55" i="13"/>
  <c r="E18" i="13"/>
  <c r="P56" i="13"/>
  <c r="P56" i="12"/>
  <c r="K69" i="15" s="1"/>
  <c r="P55" i="12"/>
  <c r="K68" i="15" s="1"/>
  <c r="E55" i="12"/>
  <c r="E55" i="13"/>
  <c r="P4" i="13"/>
  <c r="O4" i="13"/>
  <c r="J4" i="13"/>
  <c r="L4" i="13"/>
  <c r="M4" i="13"/>
  <c r="H4" i="13"/>
  <c r="F4" i="13"/>
  <c r="P4" i="12"/>
  <c r="I4" i="12"/>
  <c r="J4" i="12"/>
  <c r="L4" i="12"/>
  <c r="M4" i="12"/>
  <c r="H4" i="12"/>
  <c r="F4" i="12"/>
  <c r="B64" i="13" l="1"/>
  <c r="D63" i="13"/>
  <c r="O62" i="13"/>
  <c r="M62" i="13"/>
  <c r="L62" i="13"/>
  <c r="J62" i="13"/>
  <c r="I62" i="13"/>
  <c r="H62" i="13"/>
  <c r="F62" i="13"/>
  <c r="D62" i="13"/>
  <c r="O61" i="13"/>
  <c r="M61" i="13"/>
  <c r="L61" i="13"/>
  <c r="J61" i="13"/>
  <c r="I61" i="13"/>
  <c r="H61" i="13"/>
  <c r="F61" i="13"/>
  <c r="D61" i="13"/>
  <c r="O60" i="13"/>
  <c r="M60" i="13"/>
  <c r="L60" i="13"/>
  <c r="J60" i="13"/>
  <c r="I60" i="13"/>
  <c r="H60" i="13"/>
  <c r="F60" i="13"/>
  <c r="D60" i="13"/>
  <c r="O59" i="13"/>
  <c r="M59" i="13"/>
  <c r="L59" i="13"/>
  <c r="J59" i="13"/>
  <c r="I59" i="13"/>
  <c r="H59" i="13"/>
  <c r="F59" i="13"/>
  <c r="D59" i="13"/>
  <c r="O58" i="13"/>
  <c r="M58" i="13"/>
  <c r="L58" i="13"/>
  <c r="J58" i="13"/>
  <c r="I58" i="13"/>
  <c r="H58" i="13"/>
  <c r="F58" i="13"/>
  <c r="D58" i="13"/>
  <c r="O54" i="13"/>
  <c r="M54" i="13"/>
  <c r="L54" i="13"/>
  <c r="J54" i="13"/>
  <c r="I54" i="13"/>
  <c r="H54" i="13"/>
  <c r="F54" i="13"/>
  <c r="D54" i="13"/>
  <c r="O53" i="13"/>
  <c r="M53" i="13"/>
  <c r="L53" i="13"/>
  <c r="J53" i="13"/>
  <c r="I53" i="13"/>
  <c r="H53" i="13"/>
  <c r="F53" i="13"/>
  <c r="D53" i="13"/>
  <c r="O52" i="13"/>
  <c r="M52" i="13"/>
  <c r="L52" i="13"/>
  <c r="J52" i="13"/>
  <c r="I52" i="13"/>
  <c r="H52" i="13"/>
  <c r="F52" i="13"/>
  <c r="D52" i="13"/>
  <c r="O51" i="13"/>
  <c r="M51" i="13"/>
  <c r="L51" i="13"/>
  <c r="J51" i="13"/>
  <c r="I51" i="13"/>
  <c r="H51" i="13"/>
  <c r="F51" i="13"/>
  <c r="D51" i="13"/>
  <c r="O50" i="13"/>
  <c r="M50" i="13"/>
  <c r="L50" i="13"/>
  <c r="J50" i="13"/>
  <c r="I50" i="13"/>
  <c r="H50" i="13"/>
  <c r="F50" i="13"/>
  <c r="D50" i="13"/>
  <c r="O49" i="13"/>
  <c r="M49" i="13"/>
  <c r="L49" i="13"/>
  <c r="J49" i="13"/>
  <c r="I49" i="13"/>
  <c r="H49" i="13"/>
  <c r="F49" i="13"/>
  <c r="D49" i="13"/>
  <c r="O48" i="13"/>
  <c r="M48" i="13"/>
  <c r="L48" i="13"/>
  <c r="J48" i="13"/>
  <c r="I48" i="13"/>
  <c r="H48" i="13"/>
  <c r="F48" i="13"/>
  <c r="D48" i="13"/>
  <c r="O47" i="13"/>
  <c r="M47" i="13"/>
  <c r="L47" i="13"/>
  <c r="J47" i="13"/>
  <c r="I47" i="13"/>
  <c r="H47" i="13"/>
  <c r="F47" i="13"/>
  <c r="D47" i="13"/>
  <c r="O46" i="13"/>
  <c r="M46" i="13"/>
  <c r="L46" i="13"/>
  <c r="J46" i="13"/>
  <c r="I46" i="13"/>
  <c r="H46" i="13"/>
  <c r="F46" i="13"/>
  <c r="D46" i="13"/>
  <c r="O45" i="13"/>
  <c r="M45" i="13"/>
  <c r="L45" i="13"/>
  <c r="J45" i="13"/>
  <c r="I45" i="13"/>
  <c r="H45" i="13"/>
  <c r="F45" i="13"/>
  <c r="D45" i="13"/>
  <c r="O44" i="13"/>
  <c r="M44" i="13"/>
  <c r="L44" i="13"/>
  <c r="J44" i="13"/>
  <c r="I44" i="13"/>
  <c r="H44" i="13"/>
  <c r="F44" i="13"/>
  <c r="D44" i="13"/>
  <c r="O43" i="13"/>
  <c r="M43" i="13"/>
  <c r="L43" i="13"/>
  <c r="J43" i="13"/>
  <c r="I43" i="13"/>
  <c r="H43" i="13"/>
  <c r="F43" i="13"/>
  <c r="D43" i="13"/>
  <c r="O42" i="13"/>
  <c r="M42" i="13"/>
  <c r="L42" i="13"/>
  <c r="J42" i="13"/>
  <c r="I42" i="13"/>
  <c r="H42" i="13"/>
  <c r="F42" i="13"/>
  <c r="D42" i="13"/>
  <c r="O41" i="13"/>
  <c r="M41" i="13"/>
  <c r="L41" i="13"/>
  <c r="J41" i="13"/>
  <c r="I41" i="13"/>
  <c r="H41" i="13"/>
  <c r="F41" i="13"/>
  <c r="D41" i="13"/>
  <c r="O40" i="13"/>
  <c r="M40" i="13"/>
  <c r="L40" i="13"/>
  <c r="J40" i="13"/>
  <c r="I40" i="13"/>
  <c r="H40" i="13"/>
  <c r="F40" i="13"/>
  <c r="D40" i="13"/>
  <c r="O39" i="13"/>
  <c r="M39" i="13"/>
  <c r="L39" i="13"/>
  <c r="J39" i="13"/>
  <c r="I39" i="13"/>
  <c r="H39" i="13"/>
  <c r="F39" i="13"/>
  <c r="D39" i="13"/>
  <c r="O38" i="13"/>
  <c r="M38" i="13"/>
  <c r="L38" i="13"/>
  <c r="J38" i="13"/>
  <c r="I38" i="13"/>
  <c r="H38" i="13"/>
  <c r="F38" i="13"/>
  <c r="D38" i="13"/>
  <c r="O37" i="13"/>
  <c r="O63" i="13" s="1"/>
  <c r="M37" i="13"/>
  <c r="M63" i="13" s="1"/>
  <c r="L37" i="13"/>
  <c r="L63" i="13" s="1"/>
  <c r="J37" i="13"/>
  <c r="I37" i="13"/>
  <c r="H37" i="13"/>
  <c r="F37" i="13"/>
  <c r="F63" i="13" s="1"/>
  <c r="D37" i="13"/>
  <c r="B37" i="13"/>
  <c r="D36" i="13"/>
  <c r="O35" i="13"/>
  <c r="M35" i="13"/>
  <c r="L35" i="13"/>
  <c r="J35" i="13"/>
  <c r="I35" i="13"/>
  <c r="H35" i="13"/>
  <c r="D35" i="13"/>
  <c r="M34" i="13"/>
  <c r="L34" i="13"/>
  <c r="J34" i="13"/>
  <c r="D34" i="13"/>
  <c r="M32" i="13"/>
  <c r="L32" i="13"/>
  <c r="J32" i="13"/>
  <c r="H32" i="13"/>
  <c r="F32" i="13"/>
  <c r="D32" i="13"/>
  <c r="M31" i="13"/>
  <c r="L31" i="13"/>
  <c r="J31" i="13"/>
  <c r="H31" i="13"/>
  <c r="F31" i="13"/>
  <c r="D31" i="13"/>
  <c r="M30" i="13"/>
  <c r="L30" i="13"/>
  <c r="J30" i="13"/>
  <c r="H30" i="13"/>
  <c r="F30" i="13"/>
  <c r="D30" i="13"/>
  <c r="D28" i="13"/>
  <c r="B28" i="13"/>
  <c r="B27" i="13"/>
  <c r="B26" i="13"/>
  <c r="O25" i="13"/>
  <c r="M25" i="13"/>
  <c r="L25" i="13"/>
  <c r="J25" i="13"/>
  <c r="I25" i="13"/>
  <c r="H25" i="13"/>
  <c r="F25" i="13"/>
  <c r="D25" i="13"/>
  <c r="O24" i="13"/>
  <c r="M24" i="13"/>
  <c r="L24" i="13"/>
  <c r="J24" i="13"/>
  <c r="I24" i="13"/>
  <c r="H24" i="13"/>
  <c r="F24" i="13"/>
  <c r="D24" i="13"/>
  <c r="B24" i="13"/>
  <c r="C23" i="13"/>
  <c r="O19" i="13"/>
  <c r="M19" i="13"/>
  <c r="L19" i="13"/>
  <c r="J19" i="13"/>
  <c r="I19" i="13"/>
  <c r="H19" i="13"/>
  <c r="F19" i="13"/>
  <c r="D19" i="13"/>
  <c r="O18" i="13"/>
  <c r="M18" i="13"/>
  <c r="L18" i="13"/>
  <c r="J18" i="13"/>
  <c r="I18" i="13"/>
  <c r="H18" i="13"/>
  <c r="F18" i="13"/>
  <c r="D18" i="13"/>
  <c r="C18" i="13"/>
  <c r="O17" i="13"/>
  <c r="M17" i="13"/>
  <c r="L17" i="13"/>
  <c r="J17" i="13"/>
  <c r="I17" i="13"/>
  <c r="H17" i="13"/>
  <c r="F17" i="13"/>
  <c r="D17" i="13"/>
  <c r="C17" i="13"/>
  <c r="O16" i="13"/>
  <c r="M16" i="13"/>
  <c r="L16" i="13"/>
  <c r="J16" i="13"/>
  <c r="I16" i="13"/>
  <c r="H16" i="13"/>
  <c r="F16" i="13"/>
  <c r="D16" i="13"/>
  <c r="O15" i="13"/>
  <c r="M15" i="13"/>
  <c r="L15" i="13"/>
  <c r="J15" i="13"/>
  <c r="I15" i="13"/>
  <c r="H15" i="13"/>
  <c r="F15" i="13"/>
  <c r="D15" i="13"/>
  <c r="C15" i="13"/>
  <c r="O14" i="13"/>
  <c r="M14" i="13"/>
  <c r="L14" i="13"/>
  <c r="J14" i="13"/>
  <c r="I14" i="13"/>
  <c r="H14" i="13"/>
  <c r="F14" i="13"/>
  <c r="D14" i="13"/>
  <c r="O13" i="13"/>
  <c r="M13" i="13"/>
  <c r="L13" i="13"/>
  <c r="J13" i="13"/>
  <c r="I13" i="13"/>
  <c r="H13" i="13"/>
  <c r="F13" i="13"/>
  <c r="D13" i="13"/>
  <c r="C13" i="13"/>
  <c r="B13" i="13"/>
  <c r="O12" i="13"/>
  <c r="M12" i="13"/>
  <c r="L12" i="13"/>
  <c r="J12" i="13"/>
  <c r="I12" i="13"/>
  <c r="H12" i="13"/>
  <c r="F12" i="13"/>
  <c r="D12" i="13"/>
  <c r="O11" i="13"/>
  <c r="M11" i="13"/>
  <c r="L11" i="13"/>
  <c r="J11" i="13"/>
  <c r="I11" i="13"/>
  <c r="H11" i="13"/>
  <c r="F11" i="13"/>
  <c r="D11" i="13"/>
  <c r="B11" i="13"/>
  <c r="O10" i="13"/>
  <c r="M10" i="13"/>
  <c r="L10" i="13"/>
  <c r="J10" i="13"/>
  <c r="I10" i="13"/>
  <c r="H10" i="13"/>
  <c r="F10" i="13"/>
  <c r="D10" i="13"/>
  <c r="B10" i="13"/>
  <c r="O9" i="13"/>
  <c r="M9" i="13"/>
  <c r="L9" i="13"/>
  <c r="J9" i="13"/>
  <c r="I9" i="13"/>
  <c r="H9" i="13"/>
  <c r="F9" i="13"/>
  <c r="D9" i="13"/>
  <c r="O8" i="13"/>
  <c r="M8" i="13"/>
  <c r="L8" i="13"/>
  <c r="J8" i="13"/>
  <c r="I8" i="13"/>
  <c r="H8" i="13"/>
  <c r="F8" i="13"/>
  <c r="D8" i="13"/>
  <c r="O7" i="13"/>
  <c r="M7" i="13"/>
  <c r="L7" i="13"/>
  <c r="J7" i="13"/>
  <c r="I7" i="13"/>
  <c r="H7" i="13"/>
  <c r="F7" i="13"/>
  <c r="D7" i="13"/>
  <c r="B7" i="13"/>
  <c r="B6" i="13"/>
  <c r="P18" i="13" l="1"/>
  <c r="P19" i="13"/>
  <c r="P7" i="13"/>
  <c r="P9" i="13"/>
  <c r="P14" i="13"/>
  <c r="L36" i="13"/>
  <c r="P10" i="13"/>
  <c r="P15" i="13"/>
  <c r="P16" i="13"/>
  <c r="P24" i="13"/>
  <c r="M36" i="13"/>
  <c r="M64" i="13" s="1"/>
  <c r="P37" i="13"/>
  <c r="P38" i="13"/>
  <c r="P40" i="13"/>
  <c r="P41" i="13"/>
  <c r="P42" i="13"/>
  <c r="P43" i="13"/>
  <c r="P44" i="13"/>
  <c r="P45" i="13"/>
  <c r="P46" i="13"/>
  <c r="P47" i="13"/>
  <c r="P48" i="13"/>
  <c r="P52" i="13"/>
  <c r="P53" i="13"/>
  <c r="P58" i="13"/>
  <c r="P59" i="13"/>
  <c r="P61" i="13"/>
  <c r="P62" i="13"/>
  <c r="P12" i="13"/>
  <c r="P8" i="13"/>
  <c r="P60" i="13"/>
  <c r="P54" i="13"/>
  <c r="P51" i="13"/>
  <c r="P50" i="13"/>
  <c r="P49" i="13"/>
  <c r="I63" i="13"/>
  <c r="P39" i="13"/>
  <c r="J63" i="13"/>
  <c r="P35" i="13"/>
  <c r="J36" i="13"/>
  <c r="P25" i="13"/>
  <c r="P17" i="13"/>
  <c r="P13" i="13"/>
  <c r="P11" i="13"/>
  <c r="H63" i="13"/>
  <c r="L64" i="13"/>
  <c r="P63" i="13" l="1"/>
  <c r="J64" i="13"/>
  <c r="O23" i="13"/>
  <c r="L23" i="13"/>
  <c r="J23" i="13"/>
  <c r="I23" i="13"/>
  <c r="H23" i="13"/>
  <c r="F23" i="10"/>
  <c r="F23" i="13" s="1"/>
  <c r="G17" i="2"/>
  <c r="G16" i="2"/>
  <c r="C15" i="2"/>
  <c r="C14" i="2"/>
  <c r="M26" i="10" l="1"/>
  <c r="F26" i="10"/>
  <c r="F26" i="13" s="1"/>
  <c r="F23" i="12"/>
  <c r="I23" i="12"/>
  <c r="L23" i="12"/>
  <c r="R26" i="10"/>
  <c r="O26" i="10"/>
  <c r="L26" i="10"/>
  <c r="H23" i="12"/>
  <c r="J23" i="12"/>
  <c r="O23" i="12"/>
  <c r="K30" i="15" s="1"/>
  <c r="M24" i="12"/>
  <c r="O24" i="12"/>
  <c r="K24" i="15" l="1"/>
  <c r="K25" i="15"/>
  <c r="K22" i="15"/>
  <c r="I27" i="15"/>
  <c r="K27" i="15" s="1"/>
  <c r="K23" i="15"/>
  <c r="F26" i="12"/>
  <c r="L26" i="13"/>
  <c r="L65" i="13" s="1"/>
  <c r="L26" i="12"/>
  <c r="J26" i="13"/>
  <c r="J65" i="13" s="1"/>
  <c r="J26" i="12"/>
  <c r="I26" i="13"/>
  <c r="I26" i="12"/>
  <c r="O26" i="13"/>
  <c r="O26" i="12"/>
  <c r="H26" i="13"/>
  <c r="H26" i="12"/>
  <c r="H60" i="12"/>
  <c r="I60" i="12"/>
  <c r="J60" i="12"/>
  <c r="L60" i="12"/>
  <c r="M60" i="12"/>
  <c r="O60" i="12"/>
  <c r="F60" i="12"/>
  <c r="D63" i="12"/>
  <c r="D36" i="12"/>
  <c r="B13" i="12"/>
  <c r="I108" i="15" l="1"/>
  <c r="K108" i="15" s="1"/>
  <c r="I88" i="15"/>
  <c r="P60" i="12"/>
  <c r="H17" i="2"/>
  <c r="E68" i="10"/>
  <c r="I116" i="15" s="1"/>
  <c r="K116" i="15" s="1"/>
  <c r="G15" i="2"/>
  <c r="G14" i="2"/>
  <c r="B37" i="12"/>
  <c r="D30" i="12"/>
  <c r="D31" i="12"/>
  <c r="D32" i="12"/>
  <c r="D34" i="12"/>
  <c r="D35" i="12"/>
  <c r="D28" i="12"/>
  <c r="B28" i="12"/>
  <c r="C23" i="12"/>
  <c r="H52" i="2"/>
  <c r="B64" i="12"/>
  <c r="B6" i="12"/>
  <c r="M25" i="12"/>
  <c r="O25" i="12"/>
  <c r="B27" i="12"/>
  <c r="B26" i="12"/>
  <c r="D25" i="12"/>
  <c r="D24" i="12"/>
  <c r="B24" i="12"/>
  <c r="D8" i="12"/>
  <c r="D9" i="12"/>
  <c r="D10" i="12"/>
  <c r="D11" i="12"/>
  <c r="D12" i="12"/>
  <c r="D13" i="12"/>
  <c r="D14" i="12"/>
  <c r="D15" i="12"/>
  <c r="D16" i="12"/>
  <c r="D17" i="12"/>
  <c r="D18" i="12"/>
  <c r="D19" i="12"/>
  <c r="D7" i="12"/>
  <c r="C18" i="12"/>
  <c r="C17" i="12"/>
  <c r="C15" i="12"/>
  <c r="C13" i="12"/>
  <c r="B11" i="12"/>
  <c r="B10" i="12"/>
  <c r="B7" i="12"/>
  <c r="E52" i="2"/>
  <c r="G52" i="2"/>
  <c r="C52" i="2"/>
  <c r="D38" i="12"/>
  <c r="D39" i="12"/>
  <c r="D40" i="12"/>
  <c r="D41" i="12"/>
  <c r="D42" i="12"/>
  <c r="D43" i="12"/>
  <c r="D44" i="12"/>
  <c r="D45" i="12"/>
  <c r="D46" i="12"/>
  <c r="D47" i="12"/>
  <c r="D48" i="12"/>
  <c r="D49" i="12"/>
  <c r="D50" i="12"/>
  <c r="D51" i="12"/>
  <c r="D52" i="12"/>
  <c r="D53" i="12"/>
  <c r="D54" i="12"/>
  <c r="D58" i="12"/>
  <c r="D59" i="12"/>
  <c r="D60" i="12"/>
  <c r="D61" i="12"/>
  <c r="D62" i="12"/>
  <c r="D37" i="12"/>
  <c r="I62" i="12"/>
  <c r="J62" i="12"/>
  <c r="L62" i="12"/>
  <c r="M62" i="12"/>
  <c r="O62" i="12"/>
  <c r="I61" i="12"/>
  <c r="J61" i="12"/>
  <c r="L61" i="12"/>
  <c r="M61" i="12"/>
  <c r="O61" i="12"/>
  <c r="I59" i="12"/>
  <c r="J59" i="12"/>
  <c r="L59" i="12"/>
  <c r="M59" i="12"/>
  <c r="O59" i="12"/>
  <c r="I58" i="12"/>
  <c r="J58" i="12"/>
  <c r="L58" i="12"/>
  <c r="M58" i="12"/>
  <c r="O58" i="12"/>
  <c r="I54" i="12"/>
  <c r="J54" i="12"/>
  <c r="L54" i="12"/>
  <c r="M54" i="12"/>
  <c r="O54" i="12"/>
  <c r="I53" i="12"/>
  <c r="J53" i="12"/>
  <c r="L53" i="12"/>
  <c r="M53" i="12"/>
  <c r="O53" i="12"/>
  <c r="I52" i="12"/>
  <c r="J52" i="12"/>
  <c r="L52" i="12"/>
  <c r="M52" i="12"/>
  <c r="O52" i="12"/>
  <c r="I51" i="12"/>
  <c r="J51" i="12"/>
  <c r="L51" i="12"/>
  <c r="M51" i="12"/>
  <c r="O51" i="12"/>
  <c r="I50" i="12"/>
  <c r="J50" i="12"/>
  <c r="L50" i="12"/>
  <c r="M50" i="12"/>
  <c r="O50" i="12"/>
  <c r="I49" i="12"/>
  <c r="J49" i="12"/>
  <c r="L49" i="12"/>
  <c r="M49" i="12"/>
  <c r="O49" i="12"/>
  <c r="I48" i="12"/>
  <c r="J48" i="12"/>
  <c r="L48" i="12"/>
  <c r="M48" i="12"/>
  <c r="O48" i="12"/>
  <c r="I47" i="12"/>
  <c r="J47" i="12"/>
  <c r="L47" i="12"/>
  <c r="M47" i="12"/>
  <c r="O47" i="12"/>
  <c r="I46" i="12"/>
  <c r="J46" i="12"/>
  <c r="L46" i="12"/>
  <c r="M46" i="12"/>
  <c r="O46" i="12"/>
  <c r="I45" i="12"/>
  <c r="J45" i="12"/>
  <c r="L45" i="12"/>
  <c r="M45" i="12"/>
  <c r="O45" i="12"/>
  <c r="I44" i="12"/>
  <c r="J44" i="12"/>
  <c r="L44" i="12"/>
  <c r="M44" i="12"/>
  <c r="O44" i="12"/>
  <c r="I43" i="12"/>
  <c r="J43" i="12"/>
  <c r="L43" i="12"/>
  <c r="M43" i="12"/>
  <c r="O43" i="12"/>
  <c r="I42" i="12"/>
  <c r="J42" i="12"/>
  <c r="L42" i="12"/>
  <c r="M42" i="12"/>
  <c r="O42" i="12"/>
  <c r="I41" i="12"/>
  <c r="J41" i="12"/>
  <c r="L41" i="12"/>
  <c r="M41" i="12"/>
  <c r="O41" i="12"/>
  <c r="I40" i="12"/>
  <c r="J40" i="12"/>
  <c r="L40" i="12"/>
  <c r="M40" i="12"/>
  <c r="O40" i="12"/>
  <c r="I39" i="12"/>
  <c r="J39" i="12"/>
  <c r="L39" i="12"/>
  <c r="M39" i="12"/>
  <c r="O39" i="12"/>
  <c r="I38" i="12"/>
  <c r="J38" i="12"/>
  <c r="L38" i="12"/>
  <c r="M38" i="12"/>
  <c r="O38" i="12"/>
  <c r="H38" i="12"/>
  <c r="H39" i="12"/>
  <c r="H40" i="12"/>
  <c r="H41" i="12"/>
  <c r="H42" i="12"/>
  <c r="H43" i="12"/>
  <c r="H44" i="12"/>
  <c r="P44" i="12" s="1"/>
  <c r="H45" i="12"/>
  <c r="H46" i="12"/>
  <c r="H47" i="12"/>
  <c r="H48" i="12"/>
  <c r="H49" i="12"/>
  <c r="H50" i="12"/>
  <c r="H51" i="12"/>
  <c r="H52" i="12"/>
  <c r="P52" i="12" s="1"/>
  <c r="H53" i="12"/>
  <c r="H54" i="12"/>
  <c r="H58" i="12"/>
  <c r="H59" i="12"/>
  <c r="P59" i="12" s="1"/>
  <c r="H61" i="12"/>
  <c r="H62" i="12"/>
  <c r="I37" i="12"/>
  <c r="J37" i="12"/>
  <c r="L37" i="12"/>
  <c r="M37" i="12"/>
  <c r="O37" i="12"/>
  <c r="H37" i="12"/>
  <c r="I35" i="12"/>
  <c r="J35" i="12"/>
  <c r="L35" i="12"/>
  <c r="M35" i="12"/>
  <c r="O35" i="12"/>
  <c r="J34" i="12"/>
  <c r="L34" i="12"/>
  <c r="M34" i="12"/>
  <c r="J32" i="12"/>
  <c r="L32" i="12"/>
  <c r="M32" i="12"/>
  <c r="J31" i="12"/>
  <c r="L31" i="12"/>
  <c r="M31" i="12"/>
  <c r="J30" i="12"/>
  <c r="L30" i="12"/>
  <c r="M30" i="12"/>
  <c r="H31" i="12"/>
  <c r="H32" i="12"/>
  <c r="H35" i="12"/>
  <c r="H30" i="12"/>
  <c r="F38" i="12"/>
  <c r="F39" i="12"/>
  <c r="I90" i="15" s="1"/>
  <c r="K90" i="15" s="1"/>
  <c r="F40" i="12"/>
  <c r="I91" i="15" s="1"/>
  <c r="K91" i="15" s="1"/>
  <c r="F41" i="12"/>
  <c r="I92" i="15" s="1"/>
  <c r="K92" i="15" s="1"/>
  <c r="F42" i="12"/>
  <c r="I93" i="15" s="1"/>
  <c r="K93" i="15" s="1"/>
  <c r="F43" i="12"/>
  <c r="I94" i="15" s="1"/>
  <c r="K94" i="15" s="1"/>
  <c r="F44" i="12"/>
  <c r="I95" i="15" s="1"/>
  <c r="K95" i="15" s="1"/>
  <c r="F45" i="12"/>
  <c r="I96" i="15" s="1"/>
  <c r="K96" i="15" s="1"/>
  <c r="F46" i="12"/>
  <c r="I97" i="15" s="1"/>
  <c r="K97" i="15" s="1"/>
  <c r="F47" i="12"/>
  <c r="I98" i="15" s="1"/>
  <c r="K98" i="15" s="1"/>
  <c r="F48" i="12"/>
  <c r="I99" i="15" s="1"/>
  <c r="K99" i="15" s="1"/>
  <c r="F49" i="12"/>
  <c r="I100" i="15" s="1"/>
  <c r="K100" i="15" s="1"/>
  <c r="F50" i="12"/>
  <c r="I101" i="15" s="1"/>
  <c r="K101" i="15" s="1"/>
  <c r="F51" i="12"/>
  <c r="I102" i="15" s="1"/>
  <c r="K102" i="15" s="1"/>
  <c r="F52" i="12"/>
  <c r="I103" i="15" s="1"/>
  <c r="K103" i="15" s="1"/>
  <c r="F53" i="12"/>
  <c r="I104" i="15" s="1"/>
  <c r="K104" i="15" s="1"/>
  <c r="F54" i="12"/>
  <c r="I105" i="15" s="1"/>
  <c r="K105" i="15" s="1"/>
  <c r="F58" i="12"/>
  <c r="F59" i="12"/>
  <c r="I107" i="15" s="1"/>
  <c r="K107" i="15" s="1"/>
  <c r="F61" i="12"/>
  <c r="I109" i="15" s="1"/>
  <c r="K109" i="15" s="1"/>
  <c r="F62" i="12"/>
  <c r="I110" i="15" s="1"/>
  <c r="K110" i="15" s="1"/>
  <c r="F37" i="12"/>
  <c r="K88" i="15" s="1"/>
  <c r="F31" i="12"/>
  <c r="I82" i="15" s="1"/>
  <c r="K82" i="15" s="1"/>
  <c r="F32" i="12"/>
  <c r="I83" i="15" s="1"/>
  <c r="K83" i="15" s="1"/>
  <c r="F35" i="12"/>
  <c r="I85" i="15" s="1"/>
  <c r="K85" i="15" s="1"/>
  <c r="F30" i="12"/>
  <c r="I81" i="15" s="1"/>
  <c r="K81" i="15" s="1"/>
  <c r="E16" i="2"/>
  <c r="H16" i="2"/>
  <c r="E15" i="2"/>
  <c r="E14" i="2"/>
  <c r="J25" i="12"/>
  <c r="L25" i="12"/>
  <c r="J24" i="12"/>
  <c r="L24" i="12"/>
  <c r="I25" i="12"/>
  <c r="I24" i="12"/>
  <c r="H25" i="12"/>
  <c r="H24" i="12"/>
  <c r="F25" i="12"/>
  <c r="F24" i="12"/>
  <c r="O8" i="12"/>
  <c r="O9" i="12"/>
  <c r="O10" i="12"/>
  <c r="O11" i="12"/>
  <c r="O12" i="12"/>
  <c r="O13" i="12"/>
  <c r="O14" i="12"/>
  <c r="O15" i="12"/>
  <c r="O16" i="12"/>
  <c r="O17" i="12"/>
  <c r="O18" i="12"/>
  <c r="O19" i="12"/>
  <c r="O7" i="12"/>
  <c r="M8" i="12"/>
  <c r="M9" i="12"/>
  <c r="M10" i="12"/>
  <c r="M11" i="12"/>
  <c r="M12" i="12"/>
  <c r="M13" i="12"/>
  <c r="M14" i="12"/>
  <c r="M15" i="12"/>
  <c r="M16" i="12"/>
  <c r="M17" i="12"/>
  <c r="M18" i="12"/>
  <c r="M19" i="12"/>
  <c r="M22" i="12"/>
  <c r="M7" i="12"/>
  <c r="L8" i="12"/>
  <c r="L9" i="12"/>
  <c r="L10" i="12"/>
  <c r="L11" i="12"/>
  <c r="L12" i="12"/>
  <c r="L13" i="12"/>
  <c r="L14" i="12"/>
  <c r="L15" i="12"/>
  <c r="L16" i="12"/>
  <c r="L17" i="12"/>
  <c r="L18" i="12"/>
  <c r="L19" i="12"/>
  <c r="L22" i="12"/>
  <c r="L7" i="12"/>
  <c r="J8" i="12"/>
  <c r="J9" i="12"/>
  <c r="J10" i="12"/>
  <c r="J11" i="12"/>
  <c r="J12" i="12"/>
  <c r="J13" i="12"/>
  <c r="J14" i="12"/>
  <c r="J15" i="12"/>
  <c r="J16" i="12"/>
  <c r="J17" i="12"/>
  <c r="J18" i="12"/>
  <c r="J19" i="12"/>
  <c r="J22" i="12"/>
  <c r="J7" i="12"/>
  <c r="I8" i="12"/>
  <c r="I9" i="12"/>
  <c r="I10" i="12"/>
  <c r="I11" i="12"/>
  <c r="I12" i="12"/>
  <c r="I13" i="12"/>
  <c r="I14" i="12"/>
  <c r="I15" i="12"/>
  <c r="I16" i="12"/>
  <c r="I17" i="12"/>
  <c r="I18" i="12"/>
  <c r="I19" i="12"/>
  <c r="I22" i="12"/>
  <c r="I7" i="12"/>
  <c r="H9" i="12"/>
  <c r="H10" i="12"/>
  <c r="H11" i="12"/>
  <c r="H12" i="12"/>
  <c r="H13" i="12"/>
  <c r="H14" i="12"/>
  <c r="H15" i="12"/>
  <c r="H16" i="12"/>
  <c r="H17" i="12"/>
  <c r="H18" i="12"/>
  <c r="H19" i="12"/>
  <c r="H22" i="12"/>
  <c r="H8" i="12"/>
  <c r="H7" i="12"/>
  <c r="F22" i="12"/>
  <c r="F9" i="12"/>
  <c r="F10" i="12"/>
  <c r="F11" i="12"/>
  <c r="F12" i="12"/>
  <c r="F13" i="12"/>
  <c r="F14" i="12"/>
  <c r="F15" i="12"/>
  <c r="F16" i="12"/>
  <c r="F17" i="12"/>
  <c r="F18" i="12"/>
  <c r="F19" i="12"/>
  <c r="F8" i="12"/>
  <c r="F7" i="12"/>
  <c r="P48" i="12" l="1"/>
  <c r="P40" i="12"/>
  <c r="P62" i="12"/>
  <c r="P54" i="12"/>
  <c r="P61" i="12"/>
  <c r="I106" i="15"/>
  <c r="K106" i="15" s="1"/>
  <c r="I89" i="15"/>
  <c r="K89" i="15" s="1"/>
  <c r="P53" i="12"/>
  <c r="K66" i="15" s="1"/>
  <c r="P8" i="12"/>
  <c r="P17" i="12"/>
  <c r="P9" i="12"/>
  <c r="P51" i="12"/>
  <c r="K64" i="15" s="1"/>
  <c r="P43" i="12"/>
  <c r="K56" i="15" s="1"/>
  <c r="P50" i="12"/>
  <c r="K63" i="15" s="1"/>
  <c r="P19" i="12"/>
  <c r="P15" i="12"/>
  <c r="P7" i="12"/>
  <c r="P58" i="12"/>
  <c r="K71" i="15" s="1"/>
  <c r="P49" i="12"/>
  <c r="K62" i="15" s="1"/>
  <c r="P47" i="12"/>
  <c r="K60" i="15" s="1"/>
  <c r="P46" i="12"/>
  <c r="K59" i="15" s="1"/>
  <c r="P45" i="12"/>
  <c r="K58" i="15" s="1"/>
  <c r="P42" i="12"/>
  <c r="K55" i="15" s="1"/>
  <c r="P41" i="12"/>
  <c r="K54" i="15" s="1"/>
  <c r="P39" i="12"/>
  <c r="K52" i="15" s="1"/>
  <c r="P38" i="12"/>
  <c r="K51" i="15" s="1"/>
  <c r="P37" i="12"/>
  <c r="K50" i="15" s="1"/>
  <c r="P35" i="12"/>
  <c r="K47" i="15" s="1"/>
  <c r="P24" i="12"/>
  <c r="P13" i="12"/>
  <c r="P11" i="12"/>
  <c r="P22" i="12"/>
  <c r="P18" i="12"/>
  <c r="P16" i="12"/>
  <c r="P14" i="12"/>
  <c r="P12" i="12"/>
  <c r="P10" i="12"/>
  <c r="P25" i="12"/>
  <c r="K72" i="15"/>
  <c r="K67" i="15"/>
  <c r="K65" i="15"/>
  <c r="K61" i="15"/>
  <c r="K57" i="15"/>
  <c r="K53" i="15"/>
  <c r="E60" i="10"/>
  <c r="K73" i="15"/>
  <c r="J52" i="2"/>
  <c r="E67" i="10"/>
  <c r="I115" i="15" s="1"/>
  <c r="O63" i="12"/>
  <c r="M63" i="12"/>
  <c r="L63" i="12"/>
  <c r="J63" i="12"/>
  <c r="I63" i="12"/>
  <c r="H63" i="12"/>
  <c r="F63" i="12"/>
  <c r="K111" i="15" s="1"/>
  <c r="K75" i="15"/>
  <c r="K74" i="15"/>
  <c r="M36" i="12"/>
  <c r="L36" i="12"/>
  <c r="J36" i="12"/>
  <c r="P63" i="12" l="1"/>
  <c r="K76" i="15" s="1"/>
  <c r="E60" i="13"/>
  <c r="E60" i="12"/>
  <c r="I117" i="15"/>
  <c r="K117" i="15" s="1"/>
  <c r="K115" i="15"/>
  <c r="J64" i="12"/>
  <c r="J65" i="12" s="1"/>
  <c r="L64" i="12"/>
  <c r="L65" i="12" s="1"/>
  <c r="M64" i="12"/>
  <c r="G49" i="4"/>
  <c r="G35" i="4"/>
  <c r="G30" i="2" l="1"/>
  <c r="G31" i="2"/>
  <c r="G32" i="2"/>
  <c r="G33" i="2"/>
  <c r="G34" i="2"/>
  <c r="G35" i="2"/>
  <c r="G36" i="2"/>
  <c r="G37" i="2"/>
  <c r="G38" i="2"/>
  <c r="G39" i="2"/>
  <c r="G40" i="2"/>
  <c r="G41" i="2"/>
  <c r="G42" i="2"/>
  <c r="G43" i="2"/>
  <c r="G44" i="2"/>
  <c r="G45" i="2"/>
  <c r="G46" i="2"/>
  <c r="G50" i="2"/>
  <c r="G51" i="2"/>
  <c r="G53" i="2"/>
  <c r="G54" i="2"/>
  <c r="G29" i="2"/>
  <c r="G23" i="2"/>
  <c r="G24" i="2"/>
  <c r="G25" i="2"/>
  <c r="G27" i="2"/>
  <c r="G28" i="2"/>
  <c r="G21" i="2"/>
  <c r="E46" i="2"/>
  <c r="E54" i="2"/>
  <c r="C30" i="2"/>
  <c r="C31" i="2"/>
  <c r="C32" i="2"/>
  <c r="C33" i="2"/>
  <c r="C34" i="2"/>
  <c r="C35" i="2"/>
  <c r="C36" i="2"/>
  <c r="C37" i="2"/>
  <c r="C38" i="2"/>
  <c r="C39" i="2"/>
  <c r="C40" i="2"/>
  <c r="C41" i="2"/>
  <c r="C42" i="2"/>
  <c r="C43" i="2"/>
  <c r="C44" i="2"/>
  <c r="C45" i="2"/>
  <c r="C46" i="2"/>
  <c r="C50" i="2"/>
  <c r="C51" i="2"/>
  <c r="C53" i="2"/>
  <c r="C54" i="2"/>
  <c r="C29" i="2"/>
  <c r="C28" i="2"/>
  <c r="C27" i="2"/>
  <c r="C25" i="2"/>
  <c r="C24" i="2"/>
  <c r="C23" i="2"/>
  <c r="C21" i="2"/>
  <c r="C12" i="2"/>
  <c r="C11" i="2"/>
  <c r="C10" i="2"/>
  <c r="C9" i="2"/>
  <c r="C8" i="2"/>
  <c r="C7" i="2"/>
  <c r="E10" i="2"/>
  <c r="H42" i="2"/>
  <c r="H43" i="2"/>
  <c r="H44" i="2"/>
  <c r="H45" i="2"/>
  <c r="H46" i="2"/>
  <c r="H50" i="2"/>
  <c r="H51" i="2"/>
  <c r="H53" i="2"/>
  <c r="H54" i="2"/>
  <c r="H37" i="2"/>
  <c r="H38" i="2"/>
  <c r="H39" i="2"/>
  <c r="H35" i="2"/>
  <c r="H31" i="2"/>
  <c r="H32" i="2"/>
  <c r="H33" i="2"/>
  <c r="H34" i="2"/>
  <c r="H30" i="2"/>
  <c r="H29" i="2"/>
  <c r="H28" i="2"/>
  <c r="H41" i="2"/>
  <c r="H40" i="2"/>
  <c r="H36" i="2"/>
  <c r="E44" i="10" l="1"/>
  <c r="E58" i="10"/>
  <c r="E43" i="10"/>
  <c r="E49" i="10"/>
  <c r="E48" i="10"/>
  <c r="E61" i="10"/>
  <c r="E62" i="10"/>
  <c r="E59" i="10"/>
  <c r="E54" i="10"/>
  <c r="E53" i="10"/>
  <c r="E52" i="10"/>
  <c r="E51" i="10"/>
  <c r="E50" i="10"/>
  <c r="E47" i="10"/>
  <c r="E46" i="10"/>
  <c r="E45" i="10"/>
  <c r="E42" i="10"/>
  <c r="E41" i="10"/>
  <c r="E40" i="10"/>
  <c r="E39" i="10"/>
  <c r="E38" i="10"/>
  <c r="E37" i="10"/>
  <c r="E35" i="10"/>
  <c r="J46" i="2"/>
  <c r="J54" i="2"/>
  <c r="E7" i="2"/>
  <c r="E35" i="12" l="1"/>
  <c r="E35" i="13"/>
  <c r="E40" i="13"/>
  <c r="E40" i="12"/>
  <c r="E52" i="13"/>
  <c r="E52" i="12"/>
  <c r="E62" i="13"/>
  <c r="E62" i="12"/>
  <c r="E43" i="13"/>
  <c r="E43" i="12"/>
  <c r="E37" i="13"/>
  <c r="E37" i="12"/>
  <c r="E41" i="13"/>
  <c r="E41" i="12"/>
  <c r="E47" i="12"/>
  <c r="E47" i="13"/>
  <c r="E53" i="13"/>
  <c r="E53" i="12"/>
  <c r="E61" i="13"/>
  <c r="E61" i="12"/>
  <c r="E58" i="13"/>
  <c r="E58" i="12"/>
  <c r="E38" i="12"/>
  <c r="E38" i="13"/>
  <c r="E42" i="12"/>
  <c r="E42" i="13"/>
  <c r="E50" i="13"/>
  <c r="E50" i="12"/>
  <c r="E54" i="13"/>
  <c r="E54" i="12"/>
  <c r="E48" i="13"/>
  <c r="E48" i="12"/>
  <c r="E44" i="13"/>
  <c r="E44" i="12"/>
  <c r="E39" i="13"/>
  <c r="E39" i="12"/>
  <c r="E45" i="13"/>
  <c r="E45" i="12"/>
  <c r="E51" i="12"/>
  <c r="E51" i="13"/>
  <c r="E59" i="12"/>
  <c r="E59" i="13"/>
  <c r="E49" i="13"/>
  <c r="E49" i="12"/>
  <c r="E46" i="12"/>
  <c r="E46" i="13"/>
  <c r="I84" i="15" l="1"/>
  <c r="K84" i="15" s="1"/>
  <c r="H34" i="13"/>
  <c r="F64" i="13"/>
  <c r="F65" i="13" s="1"/>
  <c r="P63" i="10"/>
  <c r="O63" i="10"/>
  <c r="M63" i="10"/>
  <c r="L63" i="10"/>
  <c r="P36" i="10"/>
  <c r="O36" i="10"/>
  <c r="M36" i="10"/>
  <c r="E28" i="2"/>
  <c r="E27" i="2"/>
  <c r="E25" i="2"/>
  <c r="E24" i="2"/>
  <c r="E23" i="2"/>
  <c r="H14" i="2"/>
  <c r="E19" i="10"/>
  <c r="E16" i="10"/>
  <c r="E12" i="2"/>
  <c r="E11" i="2"/>
  <c r="E9" i="2"/>
  <c r="E8" i="2"/>
  <c r="E19" i="12" l="1"/>
  <c r="E19" i="13"/>
  <c r="E16" i="13"/>
  <c r="E16" i="12"/>
  <c r="S63" i="10"/>
  <c r="P64" i="10"/>
  <c r="O64" i="10"/>
  <c r="H34" i="12"/>
  <c r="H36" i="13"/>
  <c r="M64" i="10"/>
  <c r="H64" i="10"/>
  <c r="E25" i="10"/>
  <c r="H15" i="2"/>
  <c r="E24" i="10"/>
  <c r="E17" i="10"/>
  <c r="E14" i="10"/>
  <c r="E29" i="2"/>
  <c r="E30" i="2"/>
  <c r="E31" i="2"/>
  <c r="E32" i="2"/>
  <c r="E33" i="2"/>
  <c r="E34" i="2"/>
  <c r="E35" i="2"/>
  <c r="E36" i="2"/>
  <c r="E37" i="2"/>
  <c r="E38" i="2"/>
  <c r="E39" i="2"/>
  <c r="E40" i="2"/>
  <c r="E41" i="2"/>
  <c r="E42" i="2"/>
  <c r="E43" i="2"/>
  <c r="E44" i="2"/>
  <c r="E45" i="2"/>
  <c r="E50" i="2"/>
  <c r="E51" i="2"/>
  <c r="E53" i="2"/>
  <c r="E9" i="10"/>
  <c r="E7" i="10"/>
  <c r="E8" i="10"/>
  <c r="E10" i="10"/>
  <c r="F36" i="10"/>
  <c r="F63" i="10"/>
  <c r="E8" i="13" l="1"/>
  <c r="E8" i="12"/>
  <c r="I10" i="15" s="1"/>
  <c r="K10" i="15" s="1"/>
  <c r="E9" i="13"/>
  <c r="E9" i="12"/>
  <c r="I11" i="15" s="1"/>
  <c r="K11" i="15" s="1"/>
  <c r="E14" i="13"/>
  <c r="E14" i="12"/>
  <c r="E17" i="12"/>
  <c r="E17" i="13"/>
  <c r="E25" i="13"/>
  <c r="E25" i="12"/>
  <c r="K35" i="15" s="1"/>
  <c r="E24" i="12"/>
  <c r="K34" i="15" s="1"/>
  <c r="E24" i="13"/>
  <c r="E10" i="13"/>
  <c r="E10" i="12"/>
  <c r="K13" i="15" s="1"/>
  <c r="E7" i="13"/>
  <c r="E7" i="12"/>
  <c r="I9" i="15" s="1"/>
  <c r="K9" i="15" s="1"/>
  <c r="F64" i="10"/>
  <c r="F65" i="10" s="1"/>
  <c r="F70" i="10" s="1"/>
  <c r="H36" i="12"/>
  <c r="H64" i="13"/>
  <c r="M23" i="13"/>
  <c r="P23" i="13" s="1"/>
  <c r="M23" i="12"/>
  <c r="P23" i="12" s="1"/>
  <c r="P26" i="10"/>
  <c r="S26" i="10" s="1"/>
  <c r="E11" i="10"/>
  <c r="H7" i="2"/>
  <c r="E23" i="10"/>
  <c r="E63" i="10"/>
  <c r="E22" i="10"/>
  <c r="E12" i="10"/>
  <c r="E55" i="2"/>
  <c r="M65" i="10"/>
  <c r="M70" i="10" s="1"/>
  <c r="O65" i="10"/>
  <c r="O70" i="10" s="1"/>
  <c r="H65" i="10"/>
  <c r="E12" i="12" l="1"/>
  <c r="K16" i="15" s="1"/>
  <c r="E12" i="13"/>
  <c r="E22" i="12"/>
  <c r="E22" i="13"/>
  <c r="E11" i="12"/>
  <c r="K15" i="15" s="1"/>
  <c r="E11" i="13"/>
  <c r="E15" i="13"/>
  <c r="E15" i="12"/>
  <c r="E23" i="13"/>
  <c r="E23" i="12"/>
  <c r="E63" i="13"/>
  <c r="E63" i="12"/>
  <c r="K28" i="15"/>
  <c r="M26" i="13"/>
  <c r="P26" i="13" s="1"/>
  <c r="H65" i="13"/>
  <c r="M26" i="12"/>
  <c r="P26" i="12" s="1"/>
  <c r="P65" i="10"/>
  <c r="P70" i="10" s="1"/>
  <c r="H70" i="10"/>
  <c r="H64" i="12"/>
  <c r="H18" i="2"/>
  <c r="H65" i="12" l="1"/>
  <c r="M65" i="12"/>
  <c r="M65" i="13"/>
  <c r="E26" i="10"/>
  <c r="J45" i="2"/>
  <c r="J44" i="2"/>
  <c r="E26" i="13" l="1"/>
  <c r="E26" i="12"/>
  <c r="G66" i="4" l="1"/>
  <c r="H50" i="4"/>
  <c r="K36" i="15" l="1"/>
  <c r="H78" i="4"/>
  <c r="H80" i="4" s="1"/>
  <c r="J58" i="2"/>
  <c r="J51" i="2" l="1"/>
  <c r="J53" i="2" l="1"/>
  <c r="E18" i="2" l="1"/>
  <c r="J43" i="2"/>
  <c r="J41" i="2"/>
  <c r="J39" i="2"/>
  <c r="J37" i="2"/>
  <c r="J35" i="2"/>
  <c r="J33" i="2"/>
  <c r="J31" i="2"/>
  <c r="J50" i="2"/>
  <c r="J42" i="2"/>
  <c r="J40" i="2"/>
  <c r="J38" i="2"/>
  <c r="J36" i="2"/>
  <c r="J34" i="2"/>
  <c r="J32" i="2"/>
  <c r="J30" i="2"/>
  <c r="J28" i="2"/>
  <c r="J18" i="2" l="1"/>
  <c r="J29" i="2"/>
  <c r="E57" i="2"/>
  <c r="E59" i="2" l="1"/>
  <c r="L28" i="10"/>
  <c r="S28" i="10" l="1"/>
  <c r="H21" i="2" s="1"/>
  <c r="I28" i="13"/>
  <c r="P28" i="13" s="1"/>
  <c r="I28" i="12"/>
  <c r="P28" i="12" s="1"/>
  <c r="K40" i="15" s="1"/>
  <c r="J21" i="2"/>
  <c r="E28" i="10"/>
  <c r="E28" i="13" l="1"/>
  <c r="E28" i="12"/>
  <c r="F36" i="12" l="1"/>
  <c r="I80" i="15"/>
  <c r="K80" i="15" s="1"/>
  <c r="F64" i="12" l="1"/>
  <c r="I86" i="15"/>
  <c r="K86" i="15" s="1"/>
  <c r="K112" i="15" l="1"/>
  <c r="F65" i="12"/>
  <c r="O32" i="13"/>
  <c r="O32" i="12"/>
  <c r="O34" i="13"/>
  <c r="O34" i="12"/>
  <c r="O33" i="12"/>
  <c r="O33" i="13"/>
  <c r="O31" i="13"/>
  <c r="O31" i="12"/>
  <c r="S33" i="10"/>
  <c r="I33" i="12"/>
  <c r="P33" i="12" s="1"/>
  <c r="I45" i="15" s="1"/>
  <c r="K45" i="15" s="1"/>
  <c r="R36" i="10"/>
  <c r="R64" i="10" s="1"/>
  <c r="R65" i="10" s="1"/>
  <c r="R70" i="10" s="1"/>
  <c r="O30" i="13"/>
  <c r="I31" i="13"/>
  <c r="I31" i="12"/>
  <c r="P31" i="12" s="1"/>
  <c r="K43" i="15" s="1"/>
  <c r="I32" i="13"/>
  <c r="I32" i="12"/>
  <c r="O30" i="12"/>
  <c r="S34" i="10"/>
  <c r="I34" i="12"/>
  <c r="L36" i="10"/>
  <c r="S30" i="10"/>
  <c r="H23" i="2" s="1"/>
  <c r="P32" i="13" l="1"/>
  <c r="P34" i="12"/>
  <c r="K46" i="15" s="1"/>
  <c r="O36" i="12"/>
  <c r="O64" i="12" s="1"/>
  <c r="O65" i="12" s="1"/>
  <c r="P31" i="13"/>
  <c r="P32" i="12"/>
  <c r="K44" i="15" s="1"/>
  <c r="O36" i="13"/>
  <c r="O64" i="13" s="1"/>
  <c r="O65" i="13" s="1"/>
  <c r="L64" i="10"/>
  <c r="S36" i="10"/>
  <c r="E34" i="10"/>
  <c r="H27" i="2"/>
  <c r="J27" i="2" s="1"/>
  <c r="J23" i="2"/>
  <c r="E33" i="10"/>
  <c r="H26" i="2"/>
  <c r="J26" i="2" s="1"/>
  <c r="E30" i="10"/>
  <c r="I30" i="12"/>
  <c r="S32" i="10"/>
  <c r="I34" i="13"/>
  <c r="P34" i="13" s="1"/>
  <c r="I30" i="13"/>
  <c r="S31" i="10"/>
  <c r="I33" i="13"/>
  <c r="P33" i="13" s="1"/>
  <c r="P30" i="12" l="1"/>
  <c r="K42" i="15" s="1"/>
  <c r="I36" i="12"/>
  <c r="E31" i="10"/>
  <c r="H24" i="2"/>
  <c r="P30" i="13"/>
  <c r="I36" i="13"/>
  <c r="E32" i="10"/>
  <c r="H25" i="2"/>
  <c r="J25" i="2" s="1"/>
  <c r="E30" i="13"/>
  <c r="E30" i="12"/>
  <c r="E33" i="13"/>
  <c r="E33" i="12"/>
  <c r="E34" i="12"/>
  <c r="E34" i="13"/>
  <c r="S64" i="10"/>
  <c r="L65" i="10"/>
  <c r="E36" i="10" l="1"/>
  <c r="E36" i="13" s="1"/>
  <c r="L70" i="10"/>
  <c r="S70" i="10" s="1"/>
  <c r="S65" i="10"/>
  <c r="P36" i="13"/>
  <c r="I64" i="13"/>
  <c r="J24" i="2"/>
  <c r="J55" i="2" s="1"/>
  <c r="H55" i="2"/>
  <c r="H57" i="2" s="1"/>
  <c r="P36" i="12"/>
  <c r="K48" i="15" s="1"/>
  <c r="I64" i="12"/>
  <c r="E32" i="13"/>
  <c r="E32" i="12"/>
  <c r="E31" i="12"/>
  <c r="E31" i="13"/>
  <c r="E36" i="12" l="1"/>
  <c r="E64" i="10"/>
  <c r="E65" i="10" s="1"/>
  <c r="P64" i="12"/>
  <c r="K77" i="15" s="1"/>
  <c r="I65" i="12"/>
  <c r="P65" i="12" s="1"/>
  <c r="H59" i="2"/>
  <c r="J57" i="2"/>
  <c r="J59" i="2" s="1"/>
  <c r="I65" i="13"/>
  <c r="P65" i="13" s="1"/>
  <c r="P64" i="13"/>
  <c r="E64" i="13" l="1"/>
  <c r="E65" i="13" s="1"/>
  <c r="E64" i="12"/>
  <c r="I122" i="15" s="1"/>
  <c r="E65" i="12"/>
  <c r="E70" i="10"/>
  <c r="K113" i="15" l="1"/>
  <c r="K122" i="15"/>
  <c r="I124" i="15"/>
  <c r="K124" i="15" s="1"/>
  <c r="K126" i="15" l="1"/>
</calcChain>
</file>

<file path=xl/comments1.xml><?xml version="1.0" encoding="utf-8"?>
<comments xmlns="http://schemas.openxmlformats.org/spreadsheetml/2006/main">
  <authors>
    <author>misako</author>
    <author>toshihisa</author>
  </authors>
  <commentList>
    <comment ref="D12" authorId="0" shapeId="0">
      <text>
        <r>
          <rPr>
            <b/>
            <sz val="9"/>
            <color indexed="81"/>
            <rFont val="ＭＳ Ｐゴシック"/>
            <family val="3"/>
            <charset val="128"/>
          </rPr>
          <t>misako:</t>
        </r>
        <r>
          <rPr>
            <sz val="9"/>
            <color indexed="81"/>
            <rFont val="ＭＳ Ｐゴシック"/>
            <family val="3"/>
            <charset val="128"/>
          </rPr>
          <t xml:space="preserve">
課税、非課税をもう一度確認すること
</t>
        </r>
      </text>
    </comment>
    <comment ref="E28" authorId="1" shapeId="0">
      <text>
        <r>
          <rPr>
            <b/>
            <sz val="9"/>
            <color indexed="81"/>
            <rFont val="ＭＳ Ｐゴシック"/>
            <family val="3"/>
            <charset val="128"/>
          </rPr>
          <t>toshihisa:</t>
        </r>
        <r>
          <rPr>
            <sz val="9"/>
            <color indexed="81"/>
            <rFont val="ＭＳ Ｐゴシック"/>
            <family val="3"/>
            <charset val="128"/>
          </rPr>
          <t xml:space="preserve">
県庁に提出する際は、全額管理部門に移記すること。
</t>
        </r>
      </text>
    </comment>
  </commentList>
</comments>
</file>

<file path=xl/sharedStrings.xml><?xml version="1.0" encoding="utf-8"?>
<sst xmlns="http://schemas.openxmlformats.org/spreadsheetml/2006/main" count="380" uniqueCount="292">
  <si>
    <t>役員報酬</t>
    <rPh sb="0" eb="2">
      <t>ヤクイン</t>
    </rPh>
    <rPh sb="2" eb="4">
      <t>ホウシュウ</t>
    </rPh>
    <phoneticPr fontId="1"/>
  </si>
  <si>
    <t>給料手当</t>
    <rPh sb="0" eb="2">
      <t>キュウリョウ</t>
    </rPh>
    <rPh sb="2" eb="4">
      <t>テアテ</t>
    </rPh>
    <phoneticPr fontId="1"/>
  </si>
  <si>
    <t>法定福利費</t>
    <rPh sb="0" eb="2">
      <t>ホウテイ</t>
    </rPh>
    <rPh sb="2" eb="4">
      <t>フクリ</t>
    </rPh>
    <rPh sb="4" eb="5">
      <t>ヒ</t>
    </rPh>
    <phoneticPr fontId="1"/>
  </si>
  <si>
    <t>福利厚生費</t>
    <rPh sb="0" eb="2">
      <t>フクリ</t>
    </rPh>
    <rPh sb="2" eb="5">
      <t>コウセイヒ</t>
    </rPh>
    <phoneticPr fontId="1"/>
  </si>
  <si>
    <t>広告宣伝費</t>
    <rPh sb="0" eb="2">
      <t>コウコク</t>
    </rPh>
    <rPh sb="2" eb="5">
      <t>センデンヒ</t>
    </rPh>
    <phoneticPr fontId="1"/>
  </si>
  <si>
    <t>旅費交通費</t>
    <rPh sb="0" eb="2">
      <t>リョヒ</t>
    </rPh>
    <rPh sb="2" eb="5">
      <t>コウツウヒ</t>
    </rPh>
    <phoneticPr fontId="1"/>
  </si>
  <si>
    <t>接待交際費</t>
    <rPh sb="0" eb="2">
      <t>セッタイ</t>
    </rPh>
    <rPh sb="2" eb="5">
      <t>コウサイヒ</t>
    </rPh>
    <phoneticPr fontId="1"/>
  </si>
  <si>
    <t>車両費</t>
    <rPh sb="0" eb="2">
      <t>シャリョウ</t>
    </rPh>
    <rPh sb="2" eb="3">
      <t>ヒ</t>
    </rPh>
    <phoneticPr fontId="1"/>
  </si>
  <si>
    <t>通信費</t>
    <rPh sb="0" eb="3">
      <t>ツウシンヒ</t>
    </rPh>
    <phoneticPr fontId="1"/>
  </si>
  <si>
    <t>水道光熱費</t>
    <rPh sb="0" eb="2">
      <t>スイドウ</t>
    </rPh>
    <rPh sb="2" eb="5">
      <t>コウネツヒ</t>
    </rPh>
    <phoneticPr fontId="1"/>
  </si>
  <si>
    <t>租税公課</t>
    <rPh sb="0" eb="2">
      <t>ソゼイ</t>
    </rPh>
    <rPh sb="2" eb="4">
      <t>コウカ</t>
    </rPh>
    <phoneticPr fontId="1"/>
  </si>
  <si>
    <t>消耗品費</t>
    <rPh sb="0" eb="2">
      <t>ショウモウ</t>
    </rPh>
    <rPh sb="2" eb="3">
      <t>ヒン</t>
    </rPh>
    <rPh sb="3" eb="4">
      <t>ヒ</t>
    </rPh>
    <phoneticPr fontId="1"/>
  </si>
  <si>
    <t>事務用品費</t>
    <rPh sb="0" eb="2">
      <t>ジム</t>
    </rPh>
    <rPh sb="2" eb="4">
      <t>ヨウヒン</t>
    </rPh>
    <rPh sb="4" eb="5">
      <t>ヒ</t>
    </rPh>
    <phoneticPr fontId="1"/>
  </si>
  <si>
    <t>賃借料</t>
    <rPh sb="0" eb="3">
      <t>チンシャクリョウ</t>
    </rPh>
    <phoneticPr fontId="1"/>
  </si>
  <si>
    <t>修繕費</t>
    <rPh sb="0" eb="3">
      <t>シュウゼンヒ</t>
    </rPh>
    <phoneticPr fontId="1"/>
  </si>
  <si>
    <t>保険料</t>
    <rPh sb="0" eb="3">
      <t>ホケンリョウ</t>
    </rPh>
    <phoneticPr fontId="1"/>
  </si>
  <si>
    <t>支払手数料</t>
    <rPh sb="0" eb="2">
      <t>シハライ</t>
    </rPh>
    <rPh sb="2" eb="5">
      <t>テスウリョウ</t>
    </rPh>
    <phoneticPr fontId="1"/>
  </si>
  <si>
    <t>リース料</t>
    <rPh sb="3" eb="4">
      <t>リョウ</t>
    </rPh>
    <phoneticPr fontId="1"/>
  </si>
  <si>
    <t>食材料</t>
    <rPh sb="0" eb="2">
      <t>ショクザイ</t>
    </rPh>
    <rPh sb="2" eb="3">
      <t>リョウ</t>
    </rPh>
    <phoneticPr fontId="1"/>
  </si>
  <si>
    <t>雑費</t>
    <rPh sb="0" eb="2">
      <t>ザッピ</t>
    </rPh>
    <phoneticPr fontId="1"/>
  </si>
  <si>
    <t>保険収入</t>
    <rPh sb="0" eb="2">
      <t>ホケン</t>
    </rPh>
    <rPh sb="2" eb="4">
      <t>シュウニュウ</t>
    </rPh>
    <phoneticPr fontId="1"/>
  </si>
  <si>
    <t>当期正味財産増減額</t>
  </si>
  <si>
    <t>前期繰越正味財産額</t>
  </si>
  <si>
    <t>雑収入</t>
    <rPh sb="0" eb="3">
      <t>ザッシュウニュウ</t>
    </rPh>
    <phoneticPr fontId="1"/>
  </si>
  <si>
    <t>介護保険収入</t>
    <rPh sb="0" eb="2">
      <t>カイゴ</t>
    </rPh>
    <rPh sb="2" eb="4">
      <t>ホケン</t>
    </rPh>
    <rPh sb="4" eb="6">
      <t>シュウニュウ</t>
    </rPh>
    <phoneticPr fontId="1"/>
  </si>
  <si>
    <t>医療保険収入</t>
    <rPh sb="0" eb="2">
      <t>イリョウ</t>
    </rPh>
    <rPh sb="2" eb="4">
      <t>ホケン</t>
    </rPh>
    <rPh sb="4" eb="6">
      <t>シュウニュウ</t>
    </rPh>
    <phoneticPr fontId="1"/>
  </si>
  <si>
    <t>利用料収入</t>
    <rPh sb="0" eb="3">
      <t>リヨウリョウ</t>
    </rPh>
    <rPh sb="3" eb="5">
      <t>シュウニュウ</t>
    </rPh>
    <phoneticPr fontId="1"/>
  </si>
  <si>
    <t>自費収入</t>
    <rPh sb="0" eb="2">
      <t>ジヒ</t>
    </rPh>
    <rPh sb="2" eb="4">
      <t>シュウニュウ</t>
    </rPh>
    <phoneticPr fontId="1"/>
  </si>
  <si>
    <t>入居一時金収入</t>
    <rPh sb="0" eb="2">
      <t>ニュウキョ</t>
    </rPh>
    <rPh sb="2" eb="5">
      <t>イチジキン</t>
    </rPh>
    <rPh sb="5" eb="7">
      <t>シュウニュウ</t>
    </rPh>
    <phoneticPr fontId="1"/>
  </si>
  <si>
    <t>（収益事業）</t>
    <rPh sb="1" eb="3">
      <t>シュウエキ</t>
    </rPh>
    <rPh sb="3" eb="5">
      <t>ジギョウ</t>
    </rPh>
    <phoneticPr fontId="1"/>
  </si>
  <si>
    <t>収入合計</t>
    <rPh sb="0" eb="2">
      <t>シュウニュウ</t>
    </rPh>
    <rPh sb="2" eb="4">
      <t>ゴウケイ</t>
    </rPh>
    <phoneticPr fontId="1"/>
  </si>
  <si>
    <t>損益計算書</t>
    <rPh sb="0" eb="2">
      <t>ソンエキ</t>
    </rPh>
    <rPh sb="2" eb="5">
      <t>ケイサンショ</t>
    </rPh>
    <phoneticPr fontId="1"/>
  </si>
  <si>
    <t>至</t>
    <rPh sb="0" eb="1">
      <t>イタ</t>
    </rPh>
    <phoneticPr fontId="1"/>
  </si>
  <si>
    <t>（非収益事業の部）</t>
    <rPh sb="1" eb="2">
      <t>ヒ</t>
    </rPh>
    <rPh sb="2" eb="4">
      <t>シュウエキ</t>
    </rPh>
    <rPh sb="4" eb="6">
      <t>ジギョウ</t>
    </rPh>
    <rPh sb="7" eb="8">
      <t>ブ</t>
    </rPh>
    <phoneticPr fontId="1"/>
  </si>
  <si>
    <t>（収益事業の部）</t>
    <rPh sb="1" eb="3">
      <t>シュウエキ</t>
    </rPh>
    <rPh sb="3" eb="5">
      <t>ジギョウ</t>
    </rPh>
    <rPh sb="6" eb="7">
      <t>ブ</t>
    </rPh>
    <phoneticPr fontId="1"/>
  </si>
  <si>
    <t>Ⅰ　収入</t>
    <rPh sb="2" eb="4">
      <t>シュウニュウ</t>
    </rPh>
    <phoneticPr fontId="1"/>
  </si>
  <si>
    <t>人件費等</t>
    <rPh sb="0" eb="3">
      <t>ジンケンヒ</t>
    </rPh>
    <rPh sb="3" eb="4">
      <t>トウ</t>
    </rPh>
    <phoneticPr fontId="1"/>
  </si>
  <si>
    <t>Ⅱ　経費</t>
    <rPh sb="2" eb="4">
      <t>ケイヒ</t>
    </rPh>
    <phoneticPr fontId="1"/>
  </si>
  <si>
    <t>健康増進と病気の予防、リハビリテーションに寄与する事業</t>
    <rPh sb="0" eb="2">
      <t>ケンコウ</t>
    </rPh>
    <rPh sb="2" eb="4">
      <t>ゾウシン</t>
    </rPh>
    <rPh sb="5" eb="7">
      <t>ビョウキ</t>
    </rPh>
    <rPh sb="8" eb="10">
      <t>ヨボウ</t>
    </rPh>
    <rPh sb="21" eb="23">
      <t>キヨ</t>
    </rPh>
    <rPh sb="25" eb="27">
      <t>ジギョウ</t>
    </rPh>
    <phoneticPr fontId="1"/>
  </si>
  <si>
    <t>訪問看護</t>
    <rPh sb="0" eb="2">
      <t>ホウモン</t>
    </rPh>
    <rPh sb="2" eb="4">
      <t>カンゴ</t>
    </rPh>
    <phoneticPr fontId="1"/>
  </si>
  <si>
    <t>心身障碍者の教育及び就労に寄与する事業</t>
    <rPh sb="0" eb="2">
      <t>シンシン</t>
    </rPh>
    <rPh sb="2" eb="5">
      <t>ショウガイシャ</t>
    </rPh>
    <rPh sb="6" eb="8">
      <t>キョウイク</t>
    </rPh>
    <rPh sb="8" eb="9">
      <t>オヨ</t>
    </rPh>
    <rPh sb="10" eb="12">
      <t>シュウロウ</t>
    </rPh>
    <rPh sb="13" eb="15">
      <t>キヨ</t>
    </rPh>
    <rPh sb="17" eb="19">
      <t>ジギョウ</t>
    </rPh>
    <phoneticPr fontId="1"/>
  </si>
  <si>
    <t>不登校の児童、生徒の教育に寄与する事業</t>
    <rPh sb="0" eb="3">
      <t>フトウコウ</t>
    </rPh>
    <rPh sb="4" eb="6">
      <t>ジドウ</t>
    </rPh>
    <rPh sb="7" eb="9">
      <t>セイト</t>
    </rPh>
    <rPh sb="10" eb="12">
      <t>キョウイク</t>
    </rPh>
    <rPh sb="13" eb="15">
      <t>キヨ</t>
    </rPh>
    <rPh sb="17" eb="19">
      <t>ジギョウ</t>
    </rPh>
    <phoneticPr fontId="1"/>
  </si>
  <si>
    <t>生活資源の再利用に寄与する事業</t>
    <rPh sb="0" eb="2">
      <t>セイカツ</t>
    </rPh>
    <rPh sb="2" eb="4">
      <t>シゲン</t>
    </rPh>
    <rPh sb="5" eb="8">
      <t>サイリヨウ</t>
    </rPh>
    <rPh sb="9" eb="11">
      <t>キヨ</t>
    </rPh>
    <rPh sb="13" eb="15">
      <t>ジギョウ</t>
    </rPh>
    <phoneticPr fontId="1"/>
  </si>
  <si>
    <t>介護保険法に基づく訪問看護事業及び介護予防訪問看護事業</t>
    <rPh sb="0" eb="2">
      <t>カイゴ</t>
    </rPh>
    <rPh sb="2" eb="4">
      <t>ホケン</t>
    </rPh>
    <rPh sb="4" eb="5">
      <t>ホウ</t>
    </rPh>
    <rPh sb="6" eb="7">
      <t>モト</t>
    </rPh>
    <rPh sb="9" eb="11">
      <t>ホウモン</t>
    </rPh>
    <rPh sb="11" eb="13">
      <t>カンゴ</t>
    </rPh>
    <rPh sb="13" eb="15">
      <t>ジギョウ</t>
    </rPh>
    <rPh sb="15" eb="16">
      <t>オヨ</t>
    </rPh>
    <rPh sb="17" eb="19">
      <t>カイゴ</t>
    </rPh>
    <rPh sb="19" eb="21">
      <t>ヨボウ</t>
    </rPh>
    <rPh sb="21" eb="23">
      <t>ホウモン</t>
    </rPh>
    <rPh sb="23" eb="25">
      <t>カンゴ</t>
    </rPh>
    <rPh sb="25" eb="27">
      <t>ジギョウ</t>
    </rPh>
    <phoneticPr fontId="1"/>
  </si>
  <si>
    <t>介護保険法に基づく訪問介護事業及び介護予防訪問介護事業</t>
    <rPh sb="0" eb="2">
      <t>カイゴ</t>
    </rPh>
    <rPh sb="2" eb="4">
      <t>ホケン</t>
    </rPh>
    <rPh sb="4" eb="5">
      <t>ホウ</t>
    </rPh>
    <rPh sb="6" eb="7">
      <t>モト</t>
    </rPh>
    <rPh sb="9" eb="11">
      <t>ホウモン</t>
    </rPh>
    <rPh sb="11" eb="13">
      <t>カイゴ</t>
    </rPh>
    <rPh sb="13" eb="15">
      <t>ジギョウ</t>
    </rPh>
    <rPh sb="15" eb="16">
      <t>オヨ</t>
    </rPh>
    <rPh sb="17" eb="19">
      <t>カイゴ</t>
    </rPh>
    <rPh sb="19" eb="21">
      <t>ヨボウ</t>
    </rPh>
    <rPh sb="21" eb="23">
      <t>ホウモン</t>
    </rPh>
    <rPh sb="23" eb="25">
      <t>カイゴ</t>
    </rPh>
    <rPh sb="25" eb="27">
      <t>ジギョウ</t>
    </rPh>
    <phoneticPr fontId="1"/>
  </si>
  <si>
    <t>啓発及び情報収集、情報発信、研究、講演活動等事業</t>
    <rPh sb="0" eb="2">
      <t>ケイハツ</t>
    </rPh>
    <rPh sb="2" eb="3">
      <t>オヨ</t>
    </rPh>
    <rPh sb="4" eb="6">
      <t>ジョウホウ</t>
    </rPh>
    <rPh sb="6" eb="8">
      <t>シュウシュウ</t>
    </rPh>
    <rPh sb="9" eb="11">
      <t>ジョウホウ</t>
    </rPh>
    <rPh sb="11" eb="13">
      <t>ハッシン</t>
    </rPh>
    <rPh sb="14" eb="16">
      <t>ケンキュウ</t>
    </rPh>
    <rPh sb="17" eb="19">
      <t>コウエン</t>
    </rPh>
    <rPh sb="19" eb="21">
      <t>カツドウ</t>
    </rPh>
    <rPh sb="21" eb="22">
      <t>トウ</t>
    </rPh>
    <rPh sb="22" eb="24">
      <t>ジギョウ</t>
    </rPh>
    <phoneticPr fontId="1"/>
  </si>
  <si>
    <t>１　事業費</t>
    <rPh sb="2" eb="5">
      <t>ジギョウヒ</t>
    </rPh>
    <phoneticPr fontId="1"/>
  </si>
  <si>
    <t>（１）</t>
    <phoneticPr fontId="1"/>
  </si>
  <si>
    <t>人件費</t>
    <rPh sb="0" eb="3">
      <t>ジンケンヒ</t>
    </rPh>
    <phoneticPr fontId="1"/>
  </si>
  <si>
    <t>人件費計</t>
    <rPh sb="0" eb="3">
      <t>ジンケンヒ</t>
    </rPh>
    <rPh sb="3" eb="4">
      <t>ケイ</t>
    </rPh>
    <phoneticPr fontId="1"/>
  </si>
  <si>
    <t>（２）</t>
    <phoneticPr fontId="1"/>
  </si>
  <si>
    <t>その他経費</t>
    <rPh sb="2" eb="3">
      <t>タ</t>
    </rPh>
    <rPh sb="3" eb="5">
      <t>ケイヒ</t>
    </rPh>
    <phoneticPr fontId="1"/>
  </si>
  <si>
    <t>その他経費計</t>
    <rPh sb="2" eb="3">
      <t>タ</t>
    </rPh>
    <rPh sb="3" eb="5">
      <t>ケイヒ</t>
    </rPh>
    <rPh sb="5" eb="6">
      <t>ケイ</t>
    </rPh>
    <phoneticPr fontId="1"/>
  </si>
  <si>
    <t>２　管理費</t>
    <rPh sb="2" eb="5">
      <t>カンリヒ</t>
    </rPh>
    <phoneticPr fontId="1"/>
  </si>
  <si>
    <t>　管理費計</t>
    <rPh sb="1" eb="4">
      <t>カンリヒ</t>
    </rPh>
    <rPh sb="4" eb="5">
      <t>ケイ</t>
    </rPh>
    <phoneticPr fontId="1"/>
  </si>
  <si>
    <t>　事業費計</t>
    <rPh sb="1" eb="4">
      <t>ジギョウヒ</t>
    </rPh>
    <rPh sb="4" eb="5">
      <t>ケイ</t>
    </rPh>
    <phoneticPr fontId="1"/>
  </si>
  <si>
    <t>特定非営利活動法人　　たんがく</t>
    <rPh sb="0" eb="2">
      <t>トクテイ</t>
    </rPh>
    <rPh sb="2" eb="5">
      <t>ヒエイリ</t>
    </rPh>
    <rPh sb="5" eb="7">
      <t>カツドウ</t>
    </rPh>
    <rPh sb="7" eb="9">
      <t>ホウジン</t>
    </rPh>
    <phoneticPr fontId="1"/>
  </si>
  <si>
    <t>（単位：円）</t>
    <rPh sb="1" eb="3">
      <t>タンイ</t>
    </rPh>
    <rPh sb="4" eb="5">
      <t>エン</t>
    </rPh>
    <phoneticPr fontId="1"/>
  </si>
  <si>
    <t>科　　　　　　　　　　　　　目</t>
    <phoneticPr fontId="1"/>
  </si>
  <si>
    <t>1　受取会費</t>
    <rPh sb="2" eb="4">
      <t>ウケトリ</t>
    </rPh>
    <rPh sb="4" eb="6">
      <t>カイヒ</t>
    </rPh>
    <phoneticPr fontId="1"/>
  </si>
  <si>
    <t>年会費</t>
    <rPh sb="0" eb="3">
      <t>ネンカイヒ</t>
    </rPh>
    <phoneticPr fontId="1"/>
  </si>
  <si>
    <t>入会金</t>
    <rPh sb="0" eb="3">
      <t>ニュウカイキン</t>
    </rPh>
    <phoneticPr fontId="1"/>
  </si>
  <si>
    <t>賛助金</t>
    <rPh sb="0" eb="2">
      <t>サンジョ</t>
    </rPh>
    <rPh sb="2" eb="3">
      <t>キン</t>
    </rPh>
    <phoneticPr fontId="1"/>
  </si>
  <si>
    <t>受取寄付金</t>
    <rPh sb="0" eb="2">
      <t>ウケトリ</t>
    </rPh>
    <rPh sb="2" eb="5">
      <t>キフキン</t>
    </rPh>
    <phoneticPr fontId="1"/>
  </si>
  <si>
    <t>民間助成金</t>
    <rPh sb="0" eb="2">
      <t>ミンカン</t>
    </rPh>
    <rPh sb="2" eb="5">
      <t>ジョセイキン</t>
    </rPh>
    <phoneticPr fontId="1"/>
  </si>
  <si>
    <t>国庫補助金等</t>
    <rPh sb="0" eb="2">
      <t>コッコ</t>
    </rPh>
    <rPh sb="2" eb="5">
      <t>ホジョキン</t>
    </rPh>
    <rPh sb="5" eb="6">
      <t>トウ</t>
    </rPh>
    <phoneticPr fontId="1"/>
  </si>
  <si>
    <t>Ⅰ</t>
    <phoneticPr fontId="1"/>
  </si>
  <si>
    <t>経常収益</t>
    <rPh sb="3" eb="4">
      <t>エキ</t>
    </rPh>
    <phoneticPr fontId="1"/>
  </si>
  <si>
    <t>5　その他収益</t>
    <rPh sb="4" eb="5">
      <t>タ</t>
    </rPh>
    <rPh sb="5" eb="7">
      <t>シュウエキ</t>
    </rPh>
    <phoneticPr fontId="1"/>
  </si>
  <si>
    <t>受取利息</t>
    <rPh sb="0" eb="2">
      <t>ウケトリ</t>
    </rPh>
    <rPh sb="2" eb="4">
      <t>リソク</t>
    </rPh>
    <phoneticPr fontId="1"/>
  </si>
  <si>
    <t>２　受取寄付金</t>
    <rPh sb="2" eb="4">
      <t>ウケトリ</t>
    </rPh>
    <rPh sb="4" eb="7">
      <t>キフキン</t>
    </rPh>
    <phoneticPr fontId="1"/>
  </si>
  <si>
    <t>３　受取助成金</t>
    <rPh sb="2" eb="4">
      <t>ウケトリ</t>
    </rPh>
    <rPh sb="4" eb="7">
      <t>ジョセイキン</t>
    </rPh>
    <phoneticPr fontId="1"/>
  </si>
  <si>
    <t>経費合計</t>
    <rPh sb="0" eb="2">
      <t>ケイヒ</t>
    </rPh>
    <rPh sb="2" eb="4">
      <t>ゴウケイ</t>
    </rPh>
    <phoneticPr fontId="1"/>
  </si>
  <si>
    <t>減価償却費</t>
    <rPh sb="0" eb="5">
      <t>ゲンカショウキャクヒ</t>
    </rPh>
    <phoneticPr fontId="1"/>
  </si>
  <si>
    <t>受取会費</t>
    <rPh sb="0" eb="2">
      <t>ウケトリ</t>
    </rPh>
    <rPh sb="2" eb="4">
      <t>カイヒ</t>
    </rPh>
    <phoneticPr fontId="1"/>
  </si>
  <si>
    <t>受取助成金等</t>
    <rPh sb="0" eb="2">
      <t>ウケトリ</t>
    </rPh>
    <rPh sb="2" eb="5">
      <t>ジョセイキン</t>
    </rPh>
    <rPh sb="5" eb="6">
      <t>トウ</t>
    </rPh>
    <phoneticPr fontId="1"/>
  </si>
  <si>
    <t>支払利息</t>
    <rPh sb="0" eb="2">
      <t>シハライ</t>
    </rPh>
    <rPh sb="2" eb="4">
      <t>リソク</t>
    </rPh>
    <phoneticPr fontId="1"/>
  </si>
  <si>
    <t>税引前当期利益</t>
    <rPh sb="0" eb="2">
      <t>ゼイビキ</t>
    </rPh>
    <rPh sb="2" eb="3">
      <t>マエ</t>
    </rPh>
    <rPh sb="3" eb="5">
      <t>トウキ</t>
    </rPh>
    <rPh sb="5" eb="7">
      <t>リエキ</t>
    </rPh>
    <phoneticPr fontId="1"/>
  </si>
  <si>
    <t>法人税・住民税等</t>
    <rPh sb="0" eb="3">
      <t>ホウジンゼイ</t>
    </rPh>
    <rPh sb="4" eb="7">
      <t>ジュウミンゼイ</t>
    </rPh>
    <rPh sb="7" eb="8">
      <t>トウ</t>
    </rPh>
    <phoneticPr fontId="1"/>
  </si>
  <si>
    <t>税引後当期利益</t>
    <rPh sb="0" eb="2">
      <t>ゼイビキ</t>
    </rPh>
    <rPh sb="2" eb="3">
      <t>ゴ</t>
    </rPh>
    <rPh sb="3" eb="5">
      <t>トウキ</t>
    </rPh>
    <rPh sb="5" eb="7">
      <t>リエキ</t>
    </rPh>
    <phoneticPr fontId="1"/>
  </si>
  <si>
    <t>（総計）</t>
    <rPh sb="1" eb="3">
      <t>ソウケイ</t>
    </rPh>
    <phoneticPr fontId="1"/>
  </si>
  <si>
    <t>自</t>
    <rPh sb="0" eb="1">
      <t>ジ</t>
    </rPh>
    <phoneticPr fontId="1"/>
  </si>
  <si>
    <t>Ⅰ　資産の部</t>
  </si>
  <si>
    <t>　１　流動資産</t>
  </si>
  <si>
    <t>　　　　現金預金</t>
  </si>
  <si>
    <t>　　　　　普通預金</t>
  </si>
  <si>
    <t>　　　流動資産合計</t>
  </si>
  <si>
    <t>　２　固定資産</t>
  </si>
  <si>
    <t>　　　固定資産合計</t>
  </si>
  <si>
    <t>　　　資産合計</t>
  </si>
  <si>
    <t>Ⅱ　負債の部</t>
  </si>
  <si>
    <t>　１　流動負債</t>
  </si>
  <si>
    <t>　　　　流動負債合計</t>
  </si>
  <si>
    <t>　２　固定負債</t>
  </si>
  <si>
    <t>　　　負債合計</t>
  </si>
  <si>
    <t>正味財産</t>
  </si>
  <si>
    <t>特定非営利活動法人　たんがく</t>
    <phoneticPr fontId="1"/>
  </si>
  <si>
    <t>財産目録</t>
    <phoneticPr fontId="1"/>
  </si>
  <si>
    <t>　　　　　手元現金</t>
    <rPh sb="5" eb="7">
      <t>テモト</t>
    </rPh>
    <rPh sb="7" eb="9">
      <t>ゲンキン</t>
    </rPh>
    <phoneticPr fontId="1"/>
  </si>
  <si>
    <t>労働金庫</t>
    <rPh sb="0" eb="2">
      <t>ロウドウ</t>
    </rPh>
    <rPh sb="2" eb="4">
      <t>キンコ</t>
    </rPh>
    <phoneticPr fontId="1"/>
  </si>
  <si>
    <t>　　　　未収入金</t>
    <rPh sb="4" eb="6">
      <t>ミシュウ</t>
    </rPh>
    <rPh sb="6" eb="8">
      <t>ニュウキン</t>
    </rPh>
    <phoneticPr fontId="1"/>
  </si>
  <si>
    <t>　（１）有形固定資産</t>
    <rPh sb="4" eb="6">
      <t>ユウケイ</t>
    </rPh>
    <rPh sb="6" eb="8">
      <t>コテイ</t>
    </rPh>
    <rPh sb="8" eb="10">
      <t>シサン</t>
    </rPh>
    <phoneticPr fontId="1"/>
  </si>
  <si>
    <t>　　　　　敷金</t>
    <rPh sb="5" eb="7">
      <t>シキキン</t>
    </rPh>
    <phoneticPr fontId="1"/>
  </si>
  <si>
    <t>　　　　長期借入金</t>
    <rPh sb="4" eb="6">
      <t>チョウキ</t>
    </rPh>
    <rPh sb="6" eb="8">
      <t>カリイレ</t>
    </rPh>
    <rPh sb="8" eb="9">
      <t>キン</t>
    </rPh>
    <phoneticPr fontId="1"/>
  </si>
  <si>
    <t>　　　　固定負債合計</t>
    <rPh sb="4" eb="6">
      <t>コテイ</t>
    </rPh>
    <phoneticPr fontId="1"/>
  </si>
  <si>
    <t>金額　　　　　　（単位：円）</t>
    <phoneticPr fontId="1"/>
  </si>
  <si>
    <t>科　目　・　摘　要</t>
    <phoneticPr fontId="1"/>
  </si>
  <si>
    <t>１．重要な会計方針</t>
    <rPh sb="2" eb="4">
      <t>ジュウヨウ</t>
    </rPh>
    <rPh sb="5" eb="7">
      <t>カイケイ</t>
    </rPh>
    <rPh sb="7" eb="9">
      <t>ホウシン</t>
    </rPh>
    <phoneticPr fontId="1"/>
  </si>
  <si>
    <t>（１）　固定資産の減価償却の方法</t>
    <rPh sb="4" eb="6">
      <t>コテイ</t>
    </rPh>
    <rPh sb="6" eb="8">
      <t>シサン</t>
    </rPh>
    <rPh sb="9" eb="11">
      <t>ゲンカ</t>
    </rPh>
    <rPh sb="11" eb="13">
      <t>ショウキャク</t>
    </rPh>
    <rPh sb="14" eb="16">
      <t>ホウホウ</t>
    </rPh>
    <phoneticPr fontId="1"/>
  </si>
  <si>
    <t>（２）　消費税等の会計処理</t>
    <rPh sb="4" eb="7">
      <t>ショウヒゼイ</t>
    </rPh>
    <rPh sb="7" eb="8">
      <t>トウ</t>
    </rPh>
    <rPh sb="9" eb="11">
      <t>カイケイ</t>
    </rPh>
    <rPh sb="11" eb="13">
      <t>ショリ</t>
    </rPh>
    <phoneticPr fontId="1"/>
  </si>
  <si>
    <t>合計</t>
    <rPh sb="0" eb="2">
      <t>ゴウケイ</t>
    </rPh>
    <phoneticPr fontId="1"/>
  </si>
  <si>
    <t>事業部門計</t>
    <rPh sb="0" eb="2">
      <t>ジギョウ</t>
    </rPh>
    <rPh sb="2" eb="4">
      <t>ブモン</t>
    </rPh>
    <rPh sb="4" eb="5">
      <t>ケイ</t>
    </rPh>
    <phoneticPr fontId="1"/>
  </si>
  <si>
    <t>管理部門</t>
    <rPh sb="0" eb="2">
      <t>カンリ</t>
    </rPh>
    <rPh sb="2" eb="4">
      <t>ブモン</t>
    </rPh>
    <phoneticPr fontId="1"/>
  </si>
  <si>
    <t>（本部・非営利）</t>
    <rPh sb="1" eb="3">
      <t>ホンブ</t>
    </rPh>
    <rPh sb="5" eb="7">
      <t>エイリ</t>
    </rPh>
    <phoneticPr fontId="1"/>
  </si>
  <si>
    <t>科　　　目</t>
    <rPh sb="0" eb="1">
      <t>カ</t>
    </rPh>
    <rPh sb="4" eb="5">
      <t>メ</t>
    </rPh>
    <phoneticPr fontId="1"/>
  </si>
  <si>
    <t>　　　消費税等は税込処理により処理しています。</t>
    <rPh sb="3" eb="6">
      <t>ショウヒゼイ</t>
    </rPh>
    <rPh sb="6" eb="7">
      <t>トウ</t>
    </rPh>
    <rPh sb="8" eb="10">
      <t>ゼイコミ</t>
    </rPh>
    <rPh sb="10" eb="12">
      <t>ショリ</t>
    </rPh>
    <rPh sb="15" eb="17">
      <t>ショリ</t>
    </rPh>
    <phoneticPr fontId="1"/>
  </si>
  <si>
    <t>３．固定資産の増減内訳</t>
    <rPh sb="2" eb="4">
      <t>コテイ</t>
    </rPh>
    <rPh sb="4" eb="6">
      <t>シサン</t>
    </rPh>
    <rPh sb="7" eb="9">
      <t>ゾウゲン</t>
    </rPh>
    <rPh sb="9" eb="11">
      <t>ウチワケ</t>
    </rPh>
    <phoneticPr fontId="1"/>
  </si>
  <si>
    <t>期首取得価額</t>
    <rPh sb="0" eb="2">
      <t>キシュ</t>
    </rPh>
    <rPh sb="2" eb="4">
      <t>シュトク</t>
    </rPh>
    <rPh sb="4" eb="6">
      <t>カガク</t>
    </rPh>
    <phoneticPr fontId="1"/>
  </si>
  <si>
    <t>取得</t>
    <rPh sb="0" eb="2">
      <t>シュトク</t>
    </rPh>
    <phoneticPr fontId="1"/>
  </si>
  <si>
    <t>減少</t>
    <rPh sb="0" eb="2">
      <t>ゲンショウ</t>
    </rPh>
    <phoneticPr fontId="1"/>
  </si>
  <si>
    <t>期末取得価額</t>
    <rPh sb="0" eb="2">
      <t>キマツ</t>
    </rPh>
    <rPh sb="2" eb="4">
      <t>シュトク</t>
    </rPh>
    <rPh sb="4" eb="6">
      <t>カガク</t>
    </rPh>
    <phoneticPr fontId="1"/>
  </si>
  <si>
    <t>減価償却累計額</t>
    <rPh sb="0" eb="2">
      <t>ゲンカ</t>
    </rPh>
    <rPh sb="2" eb="4">
      <t>ショウキャク</t>
    </rPh>
    <rPh sb="4" eb="6">
      <t>ルイケイ</t>
    </rPh>
    <rPh sb="6" eb="7">
      <t>ガク</t>
    </rPh>
    <phoneticPr fontId="1"/>
  </si>
  <si>
    <t>期末帳簿価額</t>
    <rPh sb="0" eb="2">
      <t>キマツ</t>
    </rPh>
    <rPh sb="2" eb="4">
      <t>チョウボ</t>
    </rPh>
    <rPh sb="4" eb="6">
      <t>カガク</t>
    </rPh>
    <phoneticPr fontId="1"/>
  </si>
  <si>
    <t>科　　　　　目</t>
    <rPh sb="0" eb="1">
      <t>カ</t>
    </rPh>
    <rPh sb="6" eb="7">
      <t>メ</t>
    </rPh>
    <phoneticPr fontId="1"/>
  </si>
  <si>
    <t>期首残高</t>
    <rPh sb="0" eb="2">
      <t>キシュ</t>
    </rPh>
    <rPh sb="2" eb="3">
      <t>ザン</t>
    </rPh>
    <rPh sb="3" eb="4">
      <t>タカ</t>
    </rPh>
    <phoneticPr fontId="1"/>
  </si>
  <si>
    <t>当期借入</t>
    <rPh sb="0" eb="2">
      <t>トウキ</t>
    </rPh>
    <rPh sb="2" eb="4">
      <t>カリイレ</t>
    </rPh>
    <phoneticPr fontId="1"/>
  </si>
  <si>
    <t>当期返済</t>
    <rPh sb="0" eb="2">
      <t>トウキ</t>
    </rPh>
    <rPh sb="2" eb="4">
      <t>ヘンサイ</t>
    </rPh>
    <phoneticPr fontId="1"/>
  </si>
  <si>
    <t>期末残高</t>
    <rPh sb="0" eb="2">
      <t>キマツ</t>
    </rPh>
    <rPh sb="2" eb="4">
      <t>ザンダカ</t>
    </rPh>
    <phoneticPr fontId="1"/>
  </si>
  <si>
    <t>長期借入金（日本政策金融公庫）</t>
    <rPh sb="0" eb="2">
      <t>チョウキ</t>
    </rPh>
    <rPh sb="2" eb="4">
      <t>カリイレ</t>
    </rPh>
    <rPh sb="4" eb="5">
      <t>キン</t>
    </rPh>
    <rPh sb="6" eb="8">
      <t>ニホン</t>
    </rPh>
    <rPh sb="8" eb="10">
      <t>セイサク</t>
    </rPh>
    <rPh sb="10" eb="12">
      <t>キンユウ</t>
    </rPh>
    <rPh sb="12" eb="14">
      <t>コウコ</t>
    </rPh>
    <phoneticPr fontId="1"/>
  </si>
  <si>
    <t>長期借入金（河合千恵子）</t>
    <rPh sb="0" eb="2">
      <t>チョウキ</t>
    </rPh>
    <rPh sb="2" eb="4">
      <t>カリイレ</t>
    </rPh>
    <rPh sb="4" eb="5">
      <t>キン</t>
    </rPh>
    <rPh sb="6" eb="8">
      <t>カワイ</t>
    </rPh>
    <rPh sb="8" eb="11">
      <t>チエコ</t>
    </rPh>
    <phoneticPr fontId="1"/>
  </si>
  <si>
    <t>４．借入金の増減内訳</t>
    <rPh sb="2" eb="4">
      <t>カリイレ</t>
    </rPh>
    <rPh sb="4" eb="5">
      <t>キン</t>
    </rPh>
    <rPh sb="6" eb="8">
      <t>ゾウゲン</t>
    </rPh>
    <rPh sb="8" eb="10">
      <t>ウチワケ</t>
    </rPh>
    <phoneticPr fontId="1"/>
  </si>
  <si>
    <t>科　　　　目</t>
    <rPh sb="0" eb="1">
      <t>カ</t>
    </rPh>
    <rPh sb="5" eb="6">
      <t>メ</t>
    </rPh>
    <phoneticPr fontId="1"/>
  </si>
  <si>
    <t>次期繰越正味財産額</t>
    <rPh sb="0" eb="2">
      <t>ジキ</t>
    </rPh>
    <rPh sb="2" eb="4">
      <t>クリコシ</t>
    </rPh>
    <rPh sb="8" eb="9">
      <t>ガク</t>
    </rPh>
    <phoneticPr fontId="1"/>
  </si>
  <si>
    <t>　（２）投資その他の資産</t>
    <rPh sb="4" eb="6">
      <t>トウシ</t>
    </rPh>
    <rPh sb="8" eb="9">
      <t>タ</t>
    </rPh>
    <rPh sb="10" eb="12">
      <t>シサン</t>
    </rPh>
    <phoneticPr fontId="1"/>
  </si>
  <si>
    <t>賞与手当</t>
    <rPh sb="0" eb="2">
      <t>ショウヨ</t>
    </rPh>
    <rPh sb="2" eb="4">
      <t>テアテ</t>
    </rPh>
    <phoneticPr fontId="1"/>
  </si>
  <si>
    <t>研修費</t>
    <rPh sb="0" eb="3">
      <t>ケンシュウヒ</t>
    </rPh>
    <phoneticPr fontId="1"/>
  </si>
  <si>
    <t>外注費</t>
    <rPh sb="0" eb="3">
      <t>ガイチュウヒ</t>
    </rPh>
    <phoneticPr fontId="1"/>
  </si>
  <si>
    <t>別紙</t>
    <rPh sb="0" eb="2">
      <t>ベッシ</t>
    </rPh>
    <phoneticPr fontId="1"/>
  </si>
  <si>
    <t>(単位：円）</t>
    <rPh sb="1" eb="3">
      <t>タンイ</t>
    </rPh>
    <rPh sb="4" eb="5">
      <t>エン</t>
    </rPh>
    <phoneticPr fontId="1"/>
  </si>
  <si>
    <t>　　　　仮払金</t>
    <rPh sb="4" eb="6">
      <t>カリバライ</t>
    </rPh>
    <rPh sb="6" eb="7">
      <t>キン</t>
    </rPh>
    <phoneticPr fontId="1"/>
  </si>
  <si>
    <t>　　　　　理事長</t>
    <rPh sb="5" eb="8">
      <t>リジチョウ</t>
    </rPh>
    <phoneticPr fontId="1"/>
  </si>
  <si>
    <t>介護員養成研修事業</t>
    <rPh sb="0" eb="2">
      <t>カイゴ</t>
    </rPh>
    <rPh sb="2" eb="3">
      <t>イン</t>
    </rPh>
    <rPh sb="3" eb="5">
      <t>ヨウセイ</t>
    </rPh>
    <rPh sb="5" eb="7">
      <t>ケンシュウ</t>
    </rPh>
    <rPh sb="7" eb="9">
      <t>ジギョウ</t>
    </rPh>
    <phoneticPr fontId="1"/>
  </si>
  <si>
    <t>自費収入</t>
    <rPh sb="0" eb="2">
      <t>ジヒ</t>
    </rPh>
    <rPh sb="2" eb="4">
      <t>シュウニュウ</t>
    </rPh>
    <phoneticPr fontId="1"/>
  </si>
  <si>
    <t>自己負担</t>
    <rPh sb="0" eb="2">
      <t>ジコ</t>
    </rPh>
    <rPh sb="2" eb="4">
      <t>フタン</t>
    </rPh>
    <phoneticPr fontId="1"/>
  </si>
  <si>
    <t>貸倒引当金繰入</t>
    <rPh sb="0" eb="2">
      <t>カシダオレ</t>
    </rPh>
    <rPh sb="2" eb="4">
      <t>ヒキアテ</t>
    </rPh>
    <rPh sb="4" eb="5">
      <t>キン</t>
    </rPh>
    <rPh sb="5" eb="7">
      <t>クリイレ</t>
    </rPh>
    <phoneticPr fontId="1"/>
  </si>
  <si>
    <t>新聞図書費</t>
    <rPh sb="0" eb="2">
      <t>シンブン</t>
    </rPh>
    <rPh sb="2" eb="5">
      <t>トショヒ</t>
    </rPh>
    <phoneticPr fontId="1"/>
  </si>
  <si>
    <t>貸付金</t>
    <rPh sb="0" eb="2">
      <t>カシツケ</t>
    </rPh>
    <rPh sb="2" eb="3">
      <t>キン</t>
    </rPh>
    <phoneticPr fontId="1"/>
  </si>
  <si>
    <t>　　　　貸倒引当金</t>
    <rPh sb="4" eb="6">
      <t>カシダオレ</t>
    </rPh>
    <rPh sb="6" eb="8">
      <t>ヒキアテ</t>
    </rPh>
    <rPh sb="8" eb="9">
      <t>キン</t>
    </rPh>
    <phoneticPr fontId="1"/>
  </si>
  <si>
    <t>　　　　　リサイクル預託金</t>
    <rPh sb="10" eb="13">
      <t>ヨタクキン</t>
    </rPh>
    <phoneticPr fontId="1"/>
  </si>
  <si>
    <t>　　 　短期借入金</t>
    <rPh sb="4" eb="6">
      <t>タンキ</t>
    </rPh>
    <rPh sb="6" eb="8">
      <t>カリイレ</t>
    </rPh>
    <rPh sb="8" eb="9">
      <t>キン</t>
    </rPh>
    <phoneticPr fontId="1"/>
  </si>
  <si>
    <t>　　　　　３月分給与</t>
    <rPh sb="6" eb="8">
      <t>ガツブン</t>
    </rPh>
    <rPh sb="8" eb="10">
      <t>キュウヨ</t>
    </rPh>
    <phoneticPr fontId="1"/>
  </si>
  <si>
    <t>　　　未払金</t>
    <rPh sb="5" eb="6">
      <t>キン</t>
    </rPh>
    <phoneticPr fontId="1"/>
  </si>
  <si>
    <t>　　　前受金（４月分入居費）</t>
    <rPh sb="3" eb="6">
      <t>マエウケキン</t>
    </rPh>
    <rPh sb="8" eb="10">
      <t>ガツブン</t>
    </rPh>
    <rPh sb="10" eb="12">
      <t>ニュウキョ</t>
    </rPh>
    <rPh sb="12" eb="13">
      <t>ヒ</t>
    </rPh>
    <phoneticPr fontId="1"/>
  </si>
  <si>
    <t>　　　預り金</t>
    <rPh sb="3" eb="4">
      <t>アズカ</t>
    </rPh>
    <rPh sb="5" eb="6">
      <t>キン</t>
    </rPh>
    <phoneticPr fontId="1"/>
  </si>
  <si>
    <t>　　　未払費用（３月分社会保険料他）</t>
    <rPh sb="5" eb="7">
      <t>ヒヨウ</t>
    </rPh>
    <rPh sb="9" eb="11">
      <t>ガツブン</t>
    </rPh>
    <rPh sb="11" eb="13">
      <t>シャカイ</t>
    </rPh>
    <rPh sb="13" eb="16">
      <t>ホケンリョウ</t>
    </rPh>
    <rPh sb="16" eb="17">
      <t>ホカ</t>
    </rPh>
    <phoneticPr fontId="1"/>
  </si>
  <si>
    <t>有形固定資産</t>
    <rPh sb="0" eb="2">
      <t>ユウケイ</t>
    </rPh>
    <rPh sb="2" eb="4">
      <t>コテイ</t>
    </rPh>
    <rPh sb="4" eb="6">
      <t>シサン</t>
    </rPh>
    <phoneticPr fontId="1"/>
  </si>
  <si>
    <t>　建物付属設備</t>
    <rPh sb="1" eb="3">
      <t>タテモノ</t>
    </rPh>
    <rPh sb="3" eb="5">
      <t>フゾク</t>
    </rPh>
    <rPh sb="5" eb="7">
      <t>セツビ</t>
    </rPh>
    <phoneticPr fontId="1"/>
  </si>
  <si>
    <t>　構築物</t>
    <rPh sb="1" eb="4">
      <t>コウチクブツ</t>
    </rPh>
    <phoneticPr fontId="1"/>
  </si>
  <si>
    <t>　什器備品</t>
    <rPh sb="1" eb="3">
      <t>ジュウキ</t>
    </rPh>
    <rPh sb="3" eb="5">
      <t>ビヒン</t>
    </rPh>
    <phoneticPr fontId="1"/>
  </si>
  <si>
    <t>投資その他の資産</t>
    <rPh sb="0" eb="2">
      <t>トウシ</t>
    </rPh>
    <rPh sb="4" eb="5">
      <t>タ</t>
    </rPh>
    <rPh sb="6" eb="8">
      <t>シサン</t>
    </rPh>
    <phoneticPr fontId="1"/>
  </si>
  <si>
    <t>　敷金</t>
    <rPh sb="1" eb="3">
      <t>シキキン</t>
    </rPh>
    <phoneticPr fontId="1"/>
  </si>
  <si>
    <t>　リサイクル預託金</t>
    <rPh sb="6" eb="9">
      <t>ヨタクキン</t>
    </rPh>
    <phoneticPr fontId="1"/>
  </si>
  <si>
    <t>４　事業収益</t>
    <rPh sb="2" eb="4">
      <t>ジギョウ</t>
    </rPh>
    <rPh sb="4" eb="6">
      <t>シュウエキ</t>
    </rPh>
    <phoneticPr fontId="1"/>
  </si>
  <si>
    <t>雑収益</t>
    <rPh sb="0" eb="1">
      <t>ザツ</t>
    </rPh>
    <phoneticPr fontId="1"/>
  </si>
  <si>
    <t>経常収益計</t>
    <rPh sb="0" eb="2">
      <t>ケイジョウ</t>
    </rPh>
    <rPh sb="2" eb="4">
      <t>シュウエキ</t>
    </rPh>
    <rPh sb="4" eb="5">
      <t>ケイ</t>
    </rPh>
    <phoneticPr fontId="1"/>
  </si>
  <si>
    <t>Ⅱ</t>
    <phoneticPr fontId="1"/>
  </si>
  <si>
    <t>経常費用</t>
    <rPh sb="0" eb="2">
      <t>ケイジョウ</t>
    </rPh>
    <rPh sb="2" eb="4">
      <t>ヒヨウ</t>
    </rPh>
    <phoneticPr fontId="1"/>
  </si>
  <si>
    <t>Ⅲ</t>
    <phoneticPr fontId="1"/>
  </si>
  <si>
    <t>経常外収益</t>
    <rPh sb="2" eb="3">
      <t>ガイ</t>
    </rPh>
    <rPh sb="3" eb="5">
      <t>シュウエキ</t>
    </rPh>
    <phoneticPr fontId="1"/>
  </si>
  <si>
    <t>Ⅳ</t>
    <phoneticPr fontId="1"/>
  </si>
  <si>
    <t>経常外費用</t>
    <rPh sb="0" eb="2">
      <t>ケイジョウ</t>
    </rPh>
    <rPh sb="2" eb="3">
      <t>ガイ</t>
    </rPh>
    <rPh sb="3" eb="5">
      <t>ヒヨウ</t>
    </rPh>
    <phoneticPr fontId="1"/>
  </si>
  <si>
    <t>固定資産売却益</t>
    <rPh sb="0" eb="2">
      <t>コテイ</t>
    </rPh>
    <rPh sb="2" eb="4">
      <t>シサン</t>
    </rPh>
    <rPh sb="4" eb="7">
      <t>バイキャクエキ</t>
    </rPh>
    <phoneticPr fontId="1"/>
  </si>
  <si>
    <t>経常外収益計</t>
    <rPh sb="2" eb="3">
      <t>ガイ</t>
    </rPh>
    <rPh sb="3" eb="5">
      <t>シュウエキ</t>
    </rPh>
    <rPh sb="5" eb="6">
      <t>ケイ</t>
    </rPh>
    <phoneticPr fontId="1"/>
  </si>
  <si>
    <t>過年度収益修正損</t>
    <rPh sb="0" eb="3">
      <t>カネンド</t>
    </rPh>
    <rPh sb="3" eb="5">
      <t>シュウエキ</t>
    </rPh>
    <rPh sb="5" eb="7">
      <t>シュウセイ</t>
    </rPh>
    <rPh sb="7" eb="8">
      <t>ソン</t>
    </rPh>
    <phoneticPr fontId="1"/>
  </si>
  <si>
    <t>経常外費用計</t>
    <rPh sb="0" eb="2">
      <t>ケイジョウ</t>
    </rPh>
    <rPh sb="2" eb="3">
      <t>ガイ</t>
    </rPh>
    <rPh sb="3" eb="5">
      <t>ヒヨウ</t>
    </rPh>
    <rPh sb="5" eb="6">
      <t>ケイ</t>
    </rPh>
    <phoneticPr fontId="1"/>
  </si>
  <si>
    <t>税引前当期正味財産増減額</t>
    <rPh sb="0" eb="2">
      <t>ゼイビキ</t>
    </rPh>
    <rPh sb="2" eb="3">
      <t>マエ</t>
    </rPh>
    <rPh sb="3" eb="5">
      <t>トウキ</t>
    </rPh>
    <rPh sb="5" eb="7">
      <t>ショウミ</t>
    </rPh>
    <rPh sb="7" eb="9">
      <t>ザイサン</t>
    </rPh>
    <rPh sb="9" eb="12">
      <t>ゾウゲンガク</t>
    </rPh>
    <phoneticPr fontId="1"/>
  </si>
  <si>
    <t>法人税、住民税及び事業税</t>
    <rPh sb="0" eb="3">
      <t>ホウジンゼイ</t>
    </rPh>
    <rPh sb="4" eb="7">
      <t>ジュウミンゼイ</t>
    </rPh>
    <rPh sb="7" eb="8">
      <t>オヨ</t>
    </rPh>
    <rPh sb="9" eb="12">
      <t>ジギョウゼイ</t>
    </rPh>
    <phoneticPr fontId="1"/>
  </si>
  <si>
    <t>計算書類の注記</t>
    <rPh sb="0" eb="3">
      <t>ケイサンショ</t>
    </rPh>
    <rPh sb="3" eb="4">
      <t>ルイ</t>
    </rPh>
    <rPh sb="5" eb="7">
      <t>チュウキ</t>
    </rPh>
    <phoneticPr fontId="1"/>
  </si>
  <si>
    <t>事業別損益状況表（入力用）</t>
    <rPh sb="0" eb="2">
      <t>ジギョウ</t>
    </rPh>
    <rPh sb="2" eb="3">
      <t>ベツ</t>
    </rPh>
    <rPh sb="3" eb="5">
      <t>ソンエキ</t>
    </rPh>
    <rPh sb="5" eb="7">
      <t>ジョウキョウ</t>
    </rPh>
    <rPh sb="7" eb="8">
      <t>ヒョウ</t>
    </rPh>
    <rPh sb="9" eb="12">
      <t>ニュウリョクヨウ</t>
    </rPh>
    <phoneticPr fontId="1"/>
  </si>
  <si>
    <t>固定資産売却益</t>
    <rPh sb="0" eb="2">
      <t>コテイ</t>
    </rPh>
    <rPh sb="2" eb="4">
      <t>シサン</t>
    </rPh>
    <rPh sb="4" eb="7">
      <t>バイキャクエキ</t>
    </rPh>
    <phoneticPr fontId="1"/>
  </si>
  <si>
    <t>特別利益</t>
    <rPh sb="0" eb="2">
      <t>トクベツ</t>
    </rPh>
    <rPh sb="2" eb="4">
      <t>リエキ</t>
    </rPh>
    <phoneticPr fontId="1"/>
  </si>
  <si>
    <t>貸倒引当金戻入</t>
    <rPh sb="0" eb="2">
      <t>カシダオレ</t>
    </rPh>
    <rPh sb="2" eb="4">
      <t>ヒキアテ</t>
    </rPh>
    <rPh sb="4" eb="5">
      <t>キン</t>
    </rPh>
    <rPh sb="5" eb="7">
      <t>レイニュウ</t>
    </rPh>
    <phoneticPr fontId="1"/>
  </si>
  <si>
    <t>　　　有形固定資産は、法人税法の規定に基づいて定率法で償却をしています。</t>
    <rPh sb="3" eb="5">
      <t>ユウケイ</t>
    </rPh>
    <rPh sb="5" eb="7">
      <t>コテイ</t>
    </rPh>
    <rPh sb="7" eb="9">
      <t>シサン</t>
    </rPh>
    <rPh sb="11" eb="14">
      <t>ホウジンゼイ</t>
    </rPh>
    <rPh sb="14" eb="15">
      <t>ホウ</t>
    </rPh>
    <rPh sb="16" eb="18">
      <t>キテイ</t>
    </rPh>
    <rPh sb="19" eb="20">
      <t>モト</t>
    </rPh>
    <rPh sb="23" eb="26">
      <t>テイリツホウ</t>
    </rPh>
    <rPh sb="27" eb="29">
      <t>ショウキャク</t>
    </rPh>
    <phoneticPr fontId="1"/>
  </si>
  <si>
    <t>経常費用計</t>
    <rPh sb="0" eb="2">
      <t>ケイジョウ</t>
    </rPh>
    <rPh sb="2" eb="4">
      <t>ヒヨウ</t>
    </rPh>
    <rPh sb="4" eb="5">
      <t>ケイ</t>
    </rPh>
    <phoneticPr fontId="1"/>
  </si>
  <si>
    <t>端数調整部門</t>
    <rPh sb="0" eb="2">
      <t>ハスウ</t>
    </rPh>
    <rPh sb="2" eb="4">
      <t>チョウセイ</t>
    </rPh>
    <rPh sb="4" eb="6">
      <t>ブモン</t>
    </rPh>
    <phoneticPr fontId="1"/>
  </si>
  <si>
    <t>当期経常増減額</t>
    <rPh sb="0" eb="2">
      <t>トウキ</t>
    </rPh>
    <rPh sb="2" eb="4">
      <t>ケイジョウ</t>
    </rPh>
    <rPh sb="4" eb="7">
      <t>ゾウゲンガク</t>
    </rPh>
    <phoneticPr fontId="1"/>
  </si>
  <si>
    <t>税引前当期純利益</t>
    <rPh sb="0" eb="2">
      <t>ゼイビキ</t>
    </rPh>
    <rPh sb="2" eb="3">
      <t>マエ</t>
    </rPh>
    <rPh sb="3" eb="5">
      <t>トウキ</t>
    </rPh>
    <rPh sb="5" eb="8">
      <t>ジュンリエキ</t>
    </rPh>
    <phoneticPr fontId="1"/>
  </si>
  <si>
    <t>その他収益</t>
    <rPh sb="2" eb="3">
      <t>タ</t>
    </rPh>
    <rPh sb="3" eb="5">
      <t>シュウエキ</t>
    </rPh>
    <phoneticPr fontId="1"/>
  </si>
  <si>
    <t>経常収益</t>
    <rPh sb="0" eb="2">
      <t>ケイジョウ</t>
    </rPh>
    <rPh sb="2" eb="3">
      <t>オサム</t>
    </rPh>
    <rPh sb="3" eb="4">
      <t>エキ</t>
    </rPh>
    <phoneticPr fontId="1"/>
  </si>
  <si>
    <t>経常費用</t>
    <rPh sb="0" eb="3">
      <t>ケイジョウヒ</t>
    </rPh>
    <rPh sb="2" eb="3">
      <t>ヒ</t>
    </rPh>
    <rPh sb="3" eb="4">
      <t>ヨウ</t>
    </rPh>
    <phoneticPr fontId="1"/>
  </si>
  <si>
    <t>人件費計</t>
    <rPh sb="0" eb="3">
      <t>ジンケンヒ</t>
    </rPh>
    <rPh sb="3" eb="4">
      <t>ケイ</t>
    </rPh>
    <phoneticPr fontId="1"/>
  </si>
  <si>
    <t>その他経費計</t>
    <rPh sb="2" eb="3">
      <t>タ</t>
    </rPh>
    <rPh sb="3" eb="5">
      <t>ケイヒ</t>
    </rPh>
    <rPh sb="5" eb="6">
      <t>ケイ</t>
    </rPh>
    <phoneticPr fontId="1"/>
  </si>
  <si>
    <t>民間助成金</t>
    <rPh sb="0" eb="2">
      <t>ミンカン</t>
    </rPh>
    <rPh sb="2" eb="5">
      <t>ジョセイキン</t>
    </rPh>
    <phoneticPr fontId="1"/>
  </si>
  <si>
    <t>事業収益</t>
    <rPh sb="0" eb="2">
      <t>ジギョウ</t>
    </rPh>
    <rPh sb="2" eb="4">
      <t>シュウエキ</t>
    </rPh>
    <phoneticPr fontId="1"/>
  </si>
  <si>
    <t>事業収益計</t>
    <rPh sb="0" eb="2">
      <t>ジギョウ</t>
    </rPh>
    <rPh sb="2" eb="4">
      <t>シュウエキ</t>
    </rPh>
    <rPh sb="4" eb="5">
      <t>ケイ</t>
    </rPh>
    <phoneticPr fontId="1"/>
  </si>
  <si>
    <t>貸倒引当金戻入</t>
    <rPh sb="5" eb="7">
      <t>レイニュウ</t>
    </rPh>
    <phoneticPr fontId="1"/>
  </si>
  <si>
    <t>　機械装置</t>
    <rPh sb="1" eb="3">
      <t>キカイ</t>
    </rPh>
    <rPh sb="3" eb="5">
      <t>ソウチ</t>
    </rPh>
    <phoneticPr fontId="1"/>
  </si>
  <si>
    <t>　車両運搬具</t>
    <rPh sb="1" eb="3">
      <t>シャリョウ</t>
    </rPh>
    <rPh sb="3" eb="5">
      <t>ウンパン</t>
    </rPh>
    <rPh sb="5" eb="6">
      <t>グ</t>
    </rPh>
    <phoneticPr fontId="1"/>
  </si>
  <si>
    <t>事業費の内訳</t>
    <rPh sb="0" eb="2">
      <t>ジギョウ</t>
    </rPh>
    <rPh sb="2" eb="3">
      <t>ヒ</t>
    </rPh>
    <rPh sb="4" eb="6">
      <t>ウチワケ</t>
    </rPh>
    <phoneticPr fontId="1"/>
  </si>
  <si>
    <t>２．事業費の内訳</t>
    <rPh sb="2" eb="4">
      <t>ジギョウ</t>
    </rPh>
    <rPh sb="4" eb="5">
      <t>ヒ</t>
    </rPh>
    <rPh sb="6" eb="8">
      <t>ウチワケ</t>
    </rPh>
    <phoneticPr fontId="1"/>
  </si>
  <si>
    <t>事業別損益の状況</t>
    <rPh sb="0" eb="2">
      <t>ジギョウ</t>
    </rPh>
    <rPh sb="2" eb="3">
      <t>ベツ</t>
    </rPh>
    <rPh sb="3" eb="5">
      <t>ソンエキ</t>
    </rPh>
    <rPh sb="6" eb="8">
      <t>ジョウキョウ</t>
    </rPh>
    <phoneticPr fontId="1"/>
  </si>
  <si>
    <t>　事業費の内訳は別紙「事業費の内訳」のとおりです。</t>
    <rPh sb="1" eb="3">
      <t>ジギョウ</t>
    </rPh>
    <rPh sb="3" eb="4">
      <t>ヒ</t>
    </rPh>
    <rPh sb="5" eb="7">
      <t>ウチワケ</t>
    </rPh>
    <rPh sb="8" eb="10">
      <t>ベッシ</t>
    </rPh>
    <rPh sb="11" eb="13">
      <t>ジギョウ</t>
    </rPh>
    <rPh sb="13" eb="14">
      <t>ヒ</t>
    </rPh>
    <rPh sb="15" eb="17">
      <t>ウチワケ</t>
    </rPh>
    <phoneticPr fontId="1"/>
  </si>
  <si>
    <t>　　　　　介護保険看護</t>
    <rPh sb="5" eb="7">
      <t>カイゴ</t>
    </rPh>
    <rPh sb="7" eb="9">
      <t>ホケン</t>
    </rPh>
    <rPh sb="9" eb="11">
      <t>カンゴ</t>
    </rPh>
    <phoneticPr fontId="1"/>
  </si>
  <si>
    <t>　　　　　介護保険複合</t>
    <rPh sb="5" eb="7">
      <t>カイゴ</t>
    </rPh>
    <rPh sb="7" eb="9">
      <t>ホケン</t>
    </rPh>
    <rPh sb="9" eb="11">
      <t>フクゴウ</t>
    </rPh>
    <phoneticPr fontId="1"/>
  </si>
  <si>
    <t>　　　　　介護保険ヘルパー</t>
    <rPh sb="5" eb="7">
      <t>カイゴ</t>
    </rPh>
    <rPh sb="7" eb="9">
      <t>ホケン</t>
    </rPh>
    <phoneticPr fontId="1"/>
  </si>
  <si>
    <t>　　　　　介護保険居宅</t>
    <rPh sb="5" eb="7">
      <t>カイゴ</t>
    </rPh>
    <rPh sb="7" eb="9">
      <t>ホケン</t>
    </rPh>
    <rPh sb="9" eb="11">
      <t>キョタク</t>
    </rPh>
    <phoneticPr fontId="1"/>
  </si>
  <si>
    <t>　　　　　医療保険社保</t>
    <rPh sb="5" eb="7">
      <t>イリョウ</t>
    </rPh>
    <rPh sb="7" eb="9">
      <t>ホケン</t>
    </rPh>
    <rPh sb="9" eb="11">
      <t>シャホ</t>
    </rPh>
    <phoneticPr fontId="1"/>
  </si>
  <si>
    <t>　　　　　医療保険国保</t>
    <rPh sb="5" eb="7">
      <t>イリョウ</t>
    </rPh>
    <rPh sb="7" eb="9">
      <t>ホケン</t>
    </rPh>
    <rPh sb="9" eb="11">
      <t>コクホ</t>
    </rPh>
    <phoneticPr fontId="1"/>
  </si>
  <si>
    <t>　　　　　その他</t>
    <rPh sb="7" eb="8">
      <t>タ</t>
    </rPh>
    <phoneticPr fontId="1"/>
  </si>
  <si>
    <t>　　　　　機械装置</t>
    <rPh sb="5" eb="7">
      <t>キカイ</t>
    </rPh>
    <rPh sb="7" eb="9">
      <t>ソウチ</t>
    </rPh>
    <phoneticPr fontId="1"/>
  </si>
  <si>
    <t>会議費</t>
    <rPh sb="0" eb="3">
      <t>カイギヒ</t>
    </rPh>
    <phoneticPr fontId="1"/>
  </si>
  <si>
    <t>処分費</t>
    <rPh sb="0" eb="2">
      <t>ショブン</t>
    </rPh>
    <rPh sb="2" eb="3">
      <t>ヒ</t>
    </rPh>
    <phoneticPr fontId="1"/>
  </si>
  <si>
    <t>久留米訪問看護</t>
    <rPh sb="0" eb="3">
      <t>クルメ</t>
    </rPh>
    <rPh sb="3" eb="5">
      <t>ホウモン</t>
    </rPh>
    <rPh sb="5" eb="7">
      <t>カンゴ</t>
    </rPh>
    <phoneticPr fontId="1"/>
  </si>
  <si>
    <t>宇佐訪問介護</t>
    <rPh sb="0" eb="2">
      <t>ウサ</t>
    </rPh>
    <rPh sb="2" eb="4">
      <t>ホウモン</t>
    </rPh>
    <rPh sb="4" eb="6">
      <t>カイゴ</t>
    </rPh>
    <phoneticPr fontId="1"/>
  </si>
  <si>
    <t>訪問看護２-１</t>
    <rPh sb="0" eb="2">
      <t>ホウモン</t>
    </rPh>
    <rPh sb="2" eb="4">
      <t>カンゴ</t>
    </rPh>
    <phoneticPr fontId="1"/>
  </si>
  <si>
    <t>訪問看護2-2</t>
    <rPh sb="0" eb="2">
      <t>ホウモン</t>
    </rPh>
    <rPh sb="2" eb="4">
      <t>カンゴ</t>
    </rPh>
    <phoneticPr fontId="1"/>
  </si>
  <si>
    <t>退職金</t>
    <rPh sb="0" eb="3">
      <t>タイショクキン</t>
    </rPh>
    <phoneticPr fontId="1"/>
  </si>
  <si>
    <t>看護合計</t>
    <rPh sb="0" eb="2">
      <t>カンゴ</t>
    </rPh>
    <rPh sb="2" eb="4">
      <t>ゴウケイ</t>
    </rPh>
    <phoneticPr fontId="1"/>
  </si>
  <si>
    <t>入居費等</t>
    <rPh sb="0" eb="2">
      <t>ニュウキョ</t>
    </rPh>
    <rPh sb="2" eb="3">
      <t>ヒ</t>
    </rPh>
    <rPh sb="3" eb="4">
      <t>トウ</t>
    </rPh>
    <phoneticPr fontId="1"/>
  </si>
  <si>
    <t>上村座売店売上</t>
    <rPh sb="0" eb="2">
      <t>ウエムラ</t>
    </rPh>
    <rPh sb="2" eb="3">
      <t>ザ</t>
    </rPh>
    <rPh sb="3" eb="5">
      <t>バイテン</t>
    </rPh>
    <rPh sb="5" eb="7">
      <t>ウリアゲ</t>
    </rPh>
    <phoneticPr fontId="1"/>
  </si>
  <si>
    <t>　土地</t>
    <rPh sb="1" eb="3">
      <t>トチ</t>
    </rPh>
    <phoneticPr fontId="1"/>
  </si>
  <si>
    <t>長期借入金（筑邦銀行）</t>
    <rPh sb="0" eb="2">
      <t>チョウキ</t>
    </rPh>
    <rPh sb="2" eb="4">
      <t>カリイレ</t>
    </rPh>
    <rPh sb="4" eb="5">
      <t>キン</t>
    </rPh>
    <rPh sb="6" eb="8">
      <t>チクホウ</t>
    </rPh>
    <rPh sb="8" eb="10">
      <t>ギンコウ</t>
    </rPh>
    <phoneticPr fontId="1"/>
  </si>
  <si>
    <t>筑邦</t>
    <rPh sb="0" eb="2">
      <t>チクホウ</t>
    </rPh>
    <phoneticPr fontId="1"/>
  </si>
  <si>
    <t>ゆうちょ</t>
    <phoneticPr fontId="1"/>
  </si>
  <si>
    <t>　　　　前払費用</t>
    <rPh sb="4" eb="6">
      <t>マエバライ</t>
    </rPh>
    <rPh sb="6" eb="8">
      <t>ヒヨウ</t>
    </rPh>
    <phoneticPr fontId="1"/>
  </si>
  <si>
    <t>　　　　前払保険料</t>
    <rPh sb="4" eb="6">
      <t>マエバライ</t>
    </rPh>
    <rPh sb="6" eb="9">
      <t>ホケンリョウ</t>
    </rPh>
    <phoneticPr fontId="1"/>
  </si>
  <si>
    <t>　　　　　土地</t>
    <rPh sb="5" eb="7">
      <t>トチ</t>
    </rPh>
    <phoneticPr fontId="1"/>
  </si>
  <si>
    <t>　　　仮受金（入居一時金）</t>
    <rPh sb="3" eb="6">
      <t>カリウケキン</t>
    </rPh>
    <rPh sb="7" eb="9">
      <t>ニュウキョ</t>
    </rPh>
    <rPh sb="9" eb="12">
      <t>イチジキン</t>
    </rPh>
    <phoneticPr fontId="1"/>
  </si>
  <si>
    <t>㊟毎期、国庫補助金の課税・非課税を確認すること。</t>
    <rPh sb="1" eb="3">
      <t>マイキ</t>
    </rPh>
    <rPh sb="4" eb="6">
      <t>コッコ</t>
    </rPh>
    <rPh sb="6" eb="9">
      <t>ホジョキン</t>
    </rPh>
    <rPh sb="10" eb="12">
      <t>カゼイ</t>
    </rPh>
    <rPh sb="13" eb="16">
      <t>ヒカゼイ</t>
    </rPh>
    <rPh sb="17" eb="19">
      <t>カクニン</t>
    </rPh>
    <phoneticPr fontId="1"/>
  </si>
  <si>
    <t xml:space="preserve">特定非営利活動法人　　たんがく   </t>
    <rPh sb="0" eb="2">
      <t>トクテイ</t>
    </rPh>
    <rPh sb="2" eb="5">
      <t>ヒエイリ</t>
    </rPh>
    <rPh sb="5" eb="7">
      <t>カツドウ</t>
    </rPh>
    <rPh sb="7" eb="9">
      <t>ホウジン</t>
    </rPh>
    <phoneticPr fontId="1"/>
  </si>
  <si>
    <t>特定非営利活動に係る事業</t>
    <rPh sb="0" eb="2">
      <t>トクテイ</t>
    </rPh>
    <rPh sb="2" eb="5">
      <t>ヒエイリ</t>
    </rPh>
    <rPh sb="5" eb="7">
      <t>カツドウ</t>
    </rPh>
    <rPh sb="8" eb="9">
      <t>カカ</t>
    </rPh>
    <rPh sb="10" eb="12">
      <t>ジギョウ</t>
    </rPh>
    <phoneticPr fontId="1"/>
  </si>
  <si>
    <t>その他の事業（当分の間は非表示）</t>
    <rPh sb="2" eb="3">
      <t>タ</t>
    </rPh>
    <rPh sb="4" eb="6">
      <t>ジギョウ</t>
    </rPh>
    <rPh sb="7" eb="9">
      <t>トウブン</t>
    </rPh>
    <rPh sb="10" eb="11">
      <t>カン</t>
    </rPh>
    <rPh sb="12" eb="15">
      <t>ヒヒョウジ</t>
    </rPh>
    <phoneticPr fontId="1"/>
  </si>
  <si>
    <t>在宅ホスピス支援センター事業</t>
    <rPh sb="0" eb="2">
      <t>ザイタク</t>
    </rPh>
    <rPh sb="6" eb="8">
      <t>シエン</t>
    </rPh>
    <rPh sb="12" eb="14">
      <t>ジギョウ</t>
    </rPh>
    <phoneticPr fontId="1"/>
  </si>
  <si>
    <t>介護保険法に基づく居宅介護支援事業</t>
    <rPh sb="0" eb="2">
      <t>カイゴ</t>
    </rPh>
    <rPh sb="2" eb="4">
      <t>ホケン</t>
    </rPh>
    <rPh sb="4" eb="5">
      <t>ホウ</t>
    </rPh>
    <rPh sb="6" eb="7">
      <t>モト</t>
    </rPh>
    <rPh sb="9" eb="11">
      <t>キョタク</t>
    </rPh>
    <rPh sb="11" eb="13">
      <t>カイゴ</t>
    </rPh>
    <rPh sb="13" eb="15">
      <t>シエン</t>
    </rPh>
    <rPh sb="15" eb="17">
      <t>ジギョウ</t>
    </rPh>
    <phoneticPr fontId="1"/>
  </si>
  <si>
    <t>看護小規模多機能型居宅介護事業</t>
    <rPh sb="0" eb="2">
      <t>カンゴ</t>
    </rPh>
    <rPh sb="2" eb="5">
      <t>ショウキボ</t>
    </rPh>
    <rPh sb="5" eb="9">
      <t>タキノウガタ</t>
    </rPh>
    <rPh sb="9" eb="11">
      <t>キョタク</t>
    </rPh>
    <rPh sb="11" eb="13">
      <t>カイゴ</t>
    </rPh>
    <rPh sb="13" eb="15">
      <t>ジギョウ</t>
    </rPh>
    <phoneticPr fontId="1"/>
  </si>
  <si>
    <t>有料老人ホーム事業</t>
    <rPh sb="0" eb="2">
      <t>ユウリョウ</t>
    </rPh>
    <rPh sb="2" eb="4">
      <t>ロウジン</t>
    </rPh>
    <rPh sb="7" eb="9">
      <t>ジギョウ</t>
    </rPh>
    <phoneticPr fontId="1"/>
  </si>
  <si>
    <t>総合福祉法</t>
    <rPh sb="0" eb="2">
      <t>ソウゴウ</t>
    </rPh>
    <rPh sb="2" eb="4">
      <t>フクシ</t>
    </rPh>
    <rPh sb="4" eb="5">
      <t>ホウ</t>
    </rPh>
    <phoneticPr fontId="1"/>
  </si>
  <si>
    <t>啓発及び情報収集</t>
    <rPh sb="0" eb="2">
      <t>ケイハツ</t>
    </rPh>
    <rPh sb="2" eb="3">
      <t>オヨ</t>
    </rPh>
    <rPh sb="4" eb="6">
      <t>ジョウホウ</t>
    </rPh>
    <rPh sb="6" eb="8">
      <t>シュウシュウ</t>
    </rPh>
    <phoneticPr fontId="1"/>
  </si>
  <si>
    <t>介護員研修</t>
    <rPh sb="0" eb="2">
      <t>カイゴ</t>
    </rPh>
    <rPh sb="2" eb="3">
      <t>イン</t>
    </rPh>
    <rPh sb="3" eb="5">
      <t>ケンシュウ</t>
    </rPh>
    <phoneticPr fontId="1"/>
  </si>
  <si>
    <t>在宅ホスピス支援センター</t>
    <rPh sb="0" eb="2">
      <t>ザイタク</t>
    </rPh>
    <rPh sb="6" eb="8">
      <t>シエン</t>
    </rPh>
    <phoneticPr fontId="1"/>
  </si>
  <si>
    <t>介護給付費収入</t>
    <rPh sb="0" eb="2">
      <t>カイゴ</t>
    </rPh>
    <rPh sb="2" eb="4">
      <t>キュウフ</t>
    </rPh>
    <rPh sb="4" eb="5">
      <t>ヒ</t>
    </rPh>
    <rPh sb="5" eb="7">
      <t>シュウニュウ</t>
    </rPh>
    <phoneticPr fontId="1"/>
  </si>
  <si>
    <t>給付費収入</t>
    <rPh sb="0" eb="2">
      <t>キュウフ</t>
    </rPh>
    <rPh sb="2" eb="3">
      <t>ヒ</t>
    </rPh>
    <rPh sb="3" eb="5">
      <t>シュウニュウ</t>
    </rPh>
    <phoneticPr fontId="1"/>
  </si>
  <si>
    <t>脚注</t>
    <rPh sb="0" eb="2">
      <t>キャクチュウ</t>
    </rPh>
    <phoneticPr fontId="1"/>
  </si>
  <si>
    <t>今年度はその他の事業を実施していません。</t>
    <rPh sb="0" eb="3">
      <t>コンネンド</t>
    </rPh>
    <rPh sb="6" eb="7">
      <t>タ</t>
    </rPh>
    <rPh sb="8" eb="10">
      <t>ジギョウ</t>
    </rPh>
    <rPh sb="11" eb="13">
      <t>ジッシ</t>
    </rPh>
    <phoneticPr fontId="1"/>
  </si>
  <si>
    <t>諸会費</t>
    <rPh sb="0" eb="3">
      <t>ショカイヒ</t>
    </rPh>
    <phoneticPr fontId="1"/>
  </si>
  <si>
    <t>居宅介護支援</t>
    <rPh sb="0" eb="2">
      <t>キョタク</t>
    </rPh>
    <rPh sb="2" eb="4">
      <t>カイゴ</t>
    </rPh>
    <rPh sb="4" eb="6">
      <t>シエン</t>
    </rPh>
    <phoneticPr fontId="1"/>
  </si>
  <si>
    <t>看護小規模多機能（上村座）</t>
    <rPh sb="0" eb="2">
      <t>カンゴ</t>
    </rPh>
    <rPh sb="2" eb="5">
      <t>ショウキボ</t>
    </rPh>
    <rPh sb="5" eb="8">
      <t>タキノウ</t>
    </rPh>
    <rPh sb="9" eb="11">
      <t>カミムラ</t>
    </rPh>
    <rPh sb="11" eb="12">
      <t>ザ</t>
    </rPh>
    <phoneticPr fontId="1"/>
  </si>
  <si>
    <t>有料老人ホーム（たんがくの家）</t>
    <rPh sb="0" eb="2">
      <t>ユウリョウ</t>
    </rPh>
    <rPh sb="2" eb="4">
      <t>ロウジン</t>
    </rPh>
    <rPh sb="13" eb="14">
      <t>イエ</t>
    </rPh>
    <phoneticPr fontId="1"/>
  </si>
  <si>
    <t>立替金</t>
    <rPh sb="0" eb="3">
      <t>タテカエキン</t>
    </rPh>
    <phoneticPr fontId="1"/>
  </si>
  <si>
    <t>　　　　　利用者負担金等</t>
    <rPh sb="5" eb="8">
      <t>リヨウシャ</t>
    </rPh>
    <rPh sb="8" eb="11">
      <t>フタンキン</t>
    </rPh>
    <rPh sb="11" eb="12">
      <t>トウ</t>
    </rPh>
    <phoneticPr fontId="1"/>
  </si>
  <si>
    <t>　　　　　介護給付費</t>
    <rPh sb="5" eb="7">
      <t>カイゴ</t>
    </rPh>
    <rPh sb="7" eb="9">
      <t>キュウフ</t>
    </rPh>
    <rPh sb="9" eb="10">
      <t>ヒ</t>
    </rPh>
    <phoneticPr fontId="1"/>
  </si>
  <si>
    <t>　　　　　日本政策金融公庫</t>
    <rPh sb="5" eb="7">
      <t>ニホン</t>
    </rPh>
    <rPh sb="7" eb="9">
      <t>セイサク</t>
    </rPh>
    <rPh sb="9" eb="11">
      <t>キンユウ</t>
    </rPh>
    <rPh sb="11" eb="13">
      <t>コウコ</t>
    </rPh>
    <phoneticPr fontId="1"/>
  </si>
  <si>
    <t>　　　　　河合千恵子</t>
    <rPh sb="5" eb="7">
      <t>カワイ</t>
    </rPh>
    <rPh sb="7" eb="10">
      <t>チエコ</t>
    </rPh>
    <phoneticPr fontId="1"/>
  </si>
  <si>
    <t>　　　　　筑邦銀行</t>
    <rPh sb="5" eb="7">
      <t>チクホウ</t>
    </rPh>
    <rPh sb="7" eb="9">
      <t>ギンコウ</t>
    </rPh>
    <phoneticPr fontId="1"/>
  </si>
  <si>
    <t>　建物</t>
    <rPh sb="1" eb="3">
      <t>タテモノ</t>
    </rPh>
    <phoneticPr fontId="1"/>
  </si>
  <si>
    <t>　建設仮勘定</t>
    <rPh sb="1" eb="3">
      <t>ケンセツ</t>
    </rPh>
    <rPh sb="3" eb="6">
      <t>カリカンジョウ</t>
    </rPh>
    <phoneticPr fontId="1"/>
  </si>
  <si>
    <t>謝金</t>
    <rPh sb="0" eb="2">
      <t>シャキン</t>
    </rPh>
    <phoneticPr fontId="1"/>
  </si>
  <si>
    <t>雑給</t>
    <rPh sb="0" eb="1">
      <t>ザツ</t>
    </rPh>
    <rPh sb="1" eb="2">
      <t>キュウ</t>
    </rPh>
    <phoneticPr fontId="1"/>
  </si>
  <si>
    <t>ゆうちょ</t>
    <phoneticPr fontId="1"/>
  </si>
  <si>
    <t>ゆうちょ振替受入</t>
    <rPh sb="4" eb="6">
      <t>フリカエ</t>
    </rPh>
    <rPh sb="6" eb="8">
      <t>ウケイレ</t>
    </rPh>
    <phoneticPr fontId="1"/>
  </si>
  <si>
    <t>　　　　　車両運搬具</t>
    <rPh sb="5" eb="7">
      <t>シャリョウ</t>
    </rPh>
    <rPh sb="7" eb="9">
      <t>ウンパン</t>
    </rPh>
    <rPh sb="9" eb="10">
      <t>グ</t>
    </rPh>
    <phoneticPr fontId="1"/>
  </si>
  <si>
    <t>　　　　　特徴住民税</t>
    <rPh sb="5" eb="7">
      <t>トクチョウ</t>
    </rPh>
    <rPh sb="7" eb="10">
      <t>ジュウミンゼイ</t>
    </rPh>
    <phoneticPr fontId="1"/>
  </si>
  <si>
    <t>　　　　　建物</t>
    <rPh sb="5" eb="7">
      <t>タテモノ</t>
    </rPh>
    <phoneticPr fontId="1"/>
  </si>
  <si>
    <t>　　　　　付属設備</t>
    <rPh sb="5" eb="7">
      <t>フゾク</t>
    </rPh>
    <rPh sb="7" eb="9">
      <t>セツビ</t>
    </rPh>
    <phoneticPr fontId="1"/>
  </si>
  <si>
    <t>　　　　　構築物</t>
    <rPh sb="5" eb="8">
      <t>コウチクブツ</t>
    </rPh>
    <phoneticPr fontId="1"/>
  </si>
  <si>
    <t>　　　　　什器備品</t>
    <phoneticPr fontId="1"/>
  </si>
  <si>
    <t>　　　　　その他（建築費等）</t>
    <rPh sb="7" eb="8">
      <t>タ</t>
    </rPh>
    <rPh sb="9" eb="12">
      <t>ケンチクヒ</t>
    </rPh>
    <rPh sb="12" eb="13">
      <t>ナド</t>
    </rPh>
    <phoneticPr fontId="1"/>
  </si>
  <si>
    <t>㊟当初、総合福祉法の収益、経費は訪問介護部門に合算されていたので、費用は収益按分（２割）した。</t>
    <rPh sb="1" eb="3">
      <t>トウショ</t>
    </rPh>
    <rPh sb="4" eb="6">
      <t>ソウゴウ</t>
    </rPh>
    <rPh sb="6" eb="8">
      <t>フクシ</t>
    </rPh>
    <rPh sb="8" eb="9">
      <t>ホウ</t>
    </rPh>
    <rPh sb="10" eb="12">
      <t>シュウエキ</t>
    </rPh>
    <rPh sb="13" eb="15">
      <t>ケイヒ</t>
    </rPh>
    <rPh sb="16" eb="18">
      <t>ホウモン</t>
    </rPh>
    <rPh sb="18" eb="20">
      <t>カイゴ</t>
    </rPh>
    <rPh sb="20" eb="22">
      <t>ブモン</t>
    </rPh>
    <rPh sb="23" eb="25">
      <t>ガッサン</t>
    </rPh>
    <rPh sb="33" eb="35">
      <t>ヒヨウ</t>
    </rPh>
    <rPh sb="36" eb="38">
      <t>シュウエキ</t>
    </rPh>
    <rPh sb="38" eb="40">
      <t>アンブン</t>
    </rPh>
    <rPh sb="42" eb="43">
      <t>ワリ</t>
    </rPh>
    <phoneticPr fontId="1"/>
  </si>
  <si>
    <t>訪問介護</t>
    <rPh sb="0" eb="2">
      <t>ホウモン</t>
    </rPh>
    <rPh sb="2" eb="4">
      <t>カイゴ</t>
    </rPh>
    <phoneticPr fontId="1"/>
  </si>
  <si>
    <t>謝金</t>
    <phoneticPr fontId="1"/>
  </si>
  <si>
    <t>雑費</t>
    <phoneticPr fontId="1"/>
  </si>
  <si>
    <t>訪問介護部門（訪問介護プラス総合福祉法）</t>
    <rPh sb="0" eb="2">
      <t>ホウモン</t>
    </rPh>
    <rPh sb="2" eb="4">
      <t>カイゴ</t>
    </rPh>
    <rPh sb="4" eb="6">
      <t>ブモン</t>
    </rPh>
    <rPh sb="7" eb="9">
      <t>ホウモン</t>
    </rPh>
    <rPh sb="9" eb="11">
      <t>カイゴ</t>
    </rPh>
    <rPh sb="14" eb="16">
      <t>ソウゴウ</t>
    </rPh>
    <rPh sb="16" eb="18">
      <t>フクシ</t>
    </rPh>
    <rPh sb="18" eb="19">
      <t>ホウ</t>
    </rPh>
    <phoneticPr fontId="1"/>
  </si>
  <si>
    <t>㊟ＩＣＳで事務局経費である食材費、諸会費を各事業へ売上額に応じて配賦処理したところ、居宅部門にマイナスが計上されたので、食材費（△１８４円）はたんがくの家に、諸会費（△４２６円）は訪問看護に配賦した。</t>
    <rPh sb="5" eb="8">
      <t>ジムキョク</t>
    </rPh>
    <rPh sb="8" eb="10">
      <t>ケイヒ</t>
    </rPh>
    <rPh sb="13" eb="15">
      <t>ショクザイ</t>
    </rPh>
    <rPh sb="15" eb="16">
      <t>ヒ</t>
    </rPh>
    <rPh sb="17" eb="20">
      <t>ショカイヒ</t>
    </rPh>
    <rPh sb="21" eb="24">
      <t>カクジギョウ</t>
    </rPh>
    <rPh sb="25" eb="27">
      <t>ウリアゲ</t>
    </rPh>
    <rPh sb="27" eb="28">
      <t>ガク</t>
    </rPh>
    <rPh sb="29" eb="30">
      <t>オウ</t>
    </rPh>
    <rPh sb="32" eb="34">
      <t>ハイフ</t>
    </rPh>
    <rPh sb="34" eb="36">
      <t>ショリ</t>
    </rPh>
    <rPh sb="42" eb="44">
      <t>キョタク</t>
    </rPh>
    <rPh sb="44" eb="46">
      <t>ブモン</t>
    </rPh>
    <rPh sb="52" eb="54">
      <t>ケイジョウ</t>
    </rPh>
    <rPh sb="60" eb="62">
      <t>ショクザイ</t>
    </rPh>
    <rPh sb="62" eb="63">
      <t>ヒ</t>
    </rPh>
    <rPh sb="68" eb="69">
      <t>エン</t>
    </rPh>
    <rPh sb="76" eb="77">
      <t>イエ</t>
    </rPh>
    <rPh sb="79" eb="82">
      <t>ショカイヒ</t>
    </rPh>
    <rPh sb="87" eb="88">
      <t>エン</t>
    </rPh>
    <rPh sb="90" eb="92">
      <t>ホウモン</t>
    </rPh>
    <rPh sb="92" eb="94">
      <t>カンゴ</t>
    </rPh>
    <rPh sb="95" eb="97">
      <t>ハイフ</t>
    </rPh>
    <phoneticPr fontId="1"/>
  </si>
  <si>
    <t>.</t>
    <phoneticPr fontId="1"/>
  </si>
  <si>
    <t>自費収入</t>
    <phoneticPr fontId="1"/>
  </si>
  <si>
    <t>医療保険収入</t>
    <phoneticPr fontId="1"/>
  </si>
  <si>
    <t>介護保険収入</t>
    <phoneticPr fontId="1"/>
  </si>
  <si>
    <t>国庫補助金等</t>
    <rPh sb="0" eb="2">
      <t>コッコ</t>
    </rPh>
    <rPh sb="2" eb="5">
      <t>ホジョキン</t>
    </rPh>
    <rPh sb="5" eb="6">
      <t>トウ</t>
    </rPh>
    <phoneticPr fontId="1"/>
  </si>
  <si>
    <t>㊟県庁へは、①、②、③、④、⑤を提出する。税務署へは、税理士が②と損益計算書（税務申告用）を提出する。</t>
    <rPh sb="1" eb="3">
      <t>ケンチョウ</t>
    </rPh>
    <rPh sb="16" eb="18">
      <t>テイシュツ</t>
    </rPh>
    <rPh sb="21" eb="24">
      <t>ゼイムショ</t>
    </rPh>
    <rPh sb="27" eb="30">
      <t>ゼイリシ</t>
    </rPh>
    <rPh sb="33" eb="35">
      <t>ソンエキ</t>
    </rPh>
    <rPh sb="35" eb="38">
      <t>ケイサンショ</t>
    </rPh>
    <rPh sb="39" eb="41">
      <t>ゼイム</t>
    </rPh>
    <rPh sb="41" eb="43">
      <t>シンコク</t>
    </rPh>
    <rPh sb="43" eb="44">
      <t>ヨウ</t>
    </rPh>
    <rPh sb="46" eb="48">
      <t>テイシュツ</t>
    </rPh>
    <phoneticPr fontId="1"/>
  </si>
  <si>
    <t>役員報酬</t>
    <phoneticPr fontId="1"/>
  </si>
  <si>
    <t>役員賞与</t>
    <rPh sb="0" eb="2">
      <t>ヤクイン</t>
    </rPh>
    <rPh sb="2" eb="4">
      <t>ショウヨ</t>
    </rPh>
    <phoneticPr fontId="1"/>
  </si>
  <si>
    <t>非表示</t>
    <rPh sb="0" eb="3">
      <t>ヒヒョウジ</t>
    </rPh>
    <phoneticPr fontId="1"/>
  </si>
  <si>
    <t>平成３０年３月３１日現在</t>
    <phoneticPr fontId="1"/>
  </si>
  <si>
    <t>㊟役員報酬に対する法定福利費は、理事長の預り社会保険料と同額を「事業別損益の状況」及び「事業費の内訳」入力して看護部門から移動させた（30年3月期は処理不要）</t>
    <rPh sb="1" eb="3">
      <t>ヤクイン</t>
    </rPh>
    <rPh sb="3" eb="5">
      <t>ホウシュウ</t>
    </rPh>
    <rPh sb="6" eb="7">
      <t>タイ</t>
    </rPh>
    <rPh sb="9" eb="11">
      <t>ホウテイ</t>
    </rPh>
    <rPh sb="11" eb="13">
      <t>フクリ</t>
    </rPh>
    <rPh sb="13" eb="14">
      <t>ヒ</t>
    </rPh>
    <rPh sb="16" eb="19">
      <t>リジチョウ</t>
    </rPh>
    <rPh sb="20" eb="21">
      <t>アズカ</t>
    </rPh>
    <rPh sb="22" eb="24">
      <t>シャカイ</t>
    </rPh>
    <rPh sb="24" eb="27">
      <t>ホケンリョウ</t>
    </rPh>
    <rPh sb="28" eb="30">
      <t>ドウガク</t>
    </rPh>
    <rPh sb="32" eb="34">
      <t>ジギョウ</t>
    </rPh>
    <rPh sb="34" eb="35">
      <t>ベツ</t>
    </rPh>
    <rPh sb="35" eb="37">
      <t>ソンエキ</t>
    </rPh>
    <rPh sb="38" eb="40">
      <t>ジョウキョウ</t>
    </rPh>
    <rPh sb="41" eb="42">
      <t>オヨ</t>
    </rPh>
    <rPh sb="44" eb="46">
      <t>ジギョウ</t>
    </rPh>
    <rPh sb="46" eb="47">
      <t>ヒ</t>
    </rPh>
    <rPh sb="48" eb="50">
      <t>ウチワケ</t>
    </rPh>
    <rPh sb="51" eb="53">
      <t>ニュウリョク</t>
    </rPh>
    <rPh sb="55" eb="57">
      <t>カンゴ</t>
    </rPh>
    <rPh sb="57" eb="59">
      <t>ブモン</t>
    </rPh>
    <rPh sb="61" eb="63">
      <t>イドウ</t>
    </rPh>
    <rPh sb="69" eb="70">
      <t>ネン</t>
    </rPh>
    <rPh sb="71" eb="73">
      <t>ガツキ</t>
    </rPh>
    <rPh sb="74" eb="76">
      <t>ショリ</t>
    </rPh>
    <rPh sb="76" eb="78">
      <t>フヨウ</t>
    </rPh>
    <phoneticPr fontId="1"/>
  </si>
  <si>
    <t>　　　未払法人税等</t>
    <rPh sb="5" eb="8">
      <t>ホウジンゼイ</t>
    </rPh>
    <rPh sb="8" eb="9">
      <t>トウ</t>
    </rPh>
    <phoneticPr fontId="1"/>
  </si>
  <si>
    <t>商品（書籍）</t>
    <rPh sb="0" eb="2">
      <t>ショウヒン</t>
    </rPh>
    <rPh sb="3" eb="5">
      <t>ショセキ</t>
    </rPh>
    <phoneticPr fontId="1"/>
  </si>
  <si>
    <t>　　財務諸表の作成は、ＮＰＯ法人会計基準（2010年7月20日　2017年12月12日最終改正　</t>
    <rPh sb="2" eb="4">
      <t>ザイム</t>
    </rPh>
    <rPh sb="4" eb="6">
      <t>ショヒョウ</t>
    </rPh>
    <rPh sb="7" eb="9">
      <t>サクセイ</t>
    </rPh>
    <rPh sb="14" eb="16">
      <t>ホウジン</t>
    </rPh>
    <rPh sb="16" eb="18">
      <t>カイケイ</t>
    </rPh>
    <rPh sb="18" eb="20">
      <t>キジュン</t>
    </rPh>
    <rPh sb="25" eb="26">
      <t>ネン</t>
    </rPh>
    <rPh sb="27" eb="28">
      <t>ガツ</t>
    </rPh>
    <rPh sb="30" eb="31">
      <t>ニチ</t>
    </rPh>
    <rPh sb="36" eb="37">
      <t>ネン</t>
    </rPh>
    <rPh sb="39" eb="40">
      <t>ガツ</t>
    </rPh>
    <rPh sb="42" eb="43">
      <t>ニチ</t>
    </rPh>
    <rPh sb="43" eb="45">
      <t>サイシュウ</t>
    </rPh>
    <rPh sb="45" eb="47">
      <t>カイセイ</t>
    </rPh>
    <phoneticPr fontId="1"/>
  </si>
  <si>
    <t>　　ＮＰＯ法人会計基準協議会）によっています。</t>
    <phoneticPr fontId="1"/>
  </si>
  <si>
    <t>障害者の日常生活及び社会生活を総合的に支援するための法律に基づく障害福祉サービス事業</t>
    <rPh sb="0" eb="3">
      <t>ショウガイシャ</t>
    </rPh>
    <rPh sb="4" eb="6">
      <t>ニチジョウ</t>
    </rPh>
    <rPh sb="6" eb="8">
      <t>セイカツ</t>
    </rPh>
    <rPh sb="8" eb="9">
      <t>オヨ</t>
    </rPh>
    <rPh sb="10" eb="12">
      <t>シャカイ</t>
    </rPh>
    <rPh sb="12" eb="14">
      <t>セイカツ</t>
    </rPh>
    <rPh sb="15" eb="17">
      <t>ソウゴウ</t>
    </rPh>
    <rPh sb="17" eb="18">
      <t>テキ</t>
    </rPh>
    <rPh sb="19" eb="21">
      <t>シエン</t>
    </rPh>
    <rPh sb="26" eb="28">
      <t>ホウリツ</t>
    </rPh>
    <rPh sb="29" eb="30">
      <t>モト</t>
    </rPh>
    <rPh sb="32" eb="34">
      <t>ショウガイ</t>
    </rPh>
    <rPh sb="34" eb="36">
      <t>フクシ</t>
    </rPh>
    <rPh sb="40" eb="42">
      <t>ジギョウ</t>
    </rPh>
    <phoneticPr fontId="1"/>
  </si>
  <si>
    <t>介保険法に基づく第一号訪問事業</t>
    <rPh sb="0" eb="1">
      <t>カイ</t>
    </rPh>
    <rPh sb="1" eb="3">
      <t>ホケン</t>
    </rPh>
    <rPh sb="3" eb="4">
      <t>ホウ</t>
    </rPh>
    <rPh sb="5" eb="6">
      <t>モト</t>
    </rPh>
    <rPh sb="8" eb="9">
      <t>ダイ</t>
    </rPh>
    <rPh sb="9" eb="10">
      <t>１</t>
    </rPh>
    <rPh sb="10" eb="11">
      <t>ゴウ</t>
    </rPh>
    <rPh sb="11" eb="13">
      <t>ホウモン</t>
    </rPh>
    <rPh sb="13" eb="15">
      <t>ジギョウ</t>
    </rPh>
    <phoneticPr fontId="1"/>
  </si>
  <si>
    <t>平成30年４月１日から平成３1年３月３１日まで</t>
    <phoneticPr fontId="1"/>
  </si>
  <si>
    <t>活　動　予　算　書</t>
    <rPh sb="0" eb="1">
      <t>カツ</t>
    </rPh>
    <rPh sb="2" eb="3">
      <t>ドウ</t>
    </rPh>
    <rPh sb="4" eb="5">
      <t>ヨ</t>
    </rPh>
    <rPh sb="6" eb="7">
      <t>サン</t>
    </rPh>
    <rPh sb="8" eb="9">
      <t>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</si>
</sst>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quot;△ &quot;#,##0"/>
    <numFmt numFmtId="178" formatCode="0;&quot;△ &quot;0"/>
  </numFmts>
  <fonts count="15" x14ac:knownFonts="1">
    <font>
      <sz val="11"/>
      <color theme="1"/>
      <name val="ＭＳ Ｐゴシック"/>
      <family val="2"/>
      <charset val="128"/>
    </font>
    <font>
      <sz val="6"/>
      <name val="ＭＳ Ｐゴシック"/>
      <family val="2"/>
      <charset val="128"/>
    </font>
    <font>
      <sz val="11"/>
      <color theme="1"/>
      <name val="ＭＳ Ｐゴシック"/>
      <family val="2"/>
      <charset val="128"/>
    </font>
    <font>
      <sz val="11"/>
      <color theme="1"/>
      <name val="ＭＳ Ｐ明朝"/>
      <family val="1"/>
      <charset val="128"/>
    </font>
    <font>
      <b/>
      <sz val="11"/>
      <color theme="1"/>
      <name val="ＭＳ Ｐ明朝"/>
      <family val="1"/>
      <charset val="128"/>
    </font>
    <font>
      <sz val="12"/>
      <color theme="1"/>
      <name val="ＭＳ Ｐ明朝"/>
      <family val="1"/>
      <charset val="128"/>
    </font>
    <font>
      <sz val="14"/>
      <color theme="1"/>
      <name val="ＭＳ Ｐ明朝"/>
      <family val="1"/>
      <charset val="128"/>
    </font>
    <font>
      <sz val="9"/>
      <color indexed="81"/>
      <name val="ＭＳ Ｐゴシック"/>
      <family val="3"/>
      <charset val="128"/>
    </font>
    <font>
      <b/>
      <sz val="9"/>
      <color indexed="81"/>
      <name val="ＭＳ Ｐゴシック"/>
      <family val="3"/>
      <charset val="128"/>
    </font>
    <font>
      <sz val="10"/>
      <color theme="1"/>
      <name val="ＭＳ Ｐ明朝"/>
      <family val="1"/>
      <charset val="128"/>
    </font>
    <font>
      <sz val="10"/>
      <name val="ＭＳ Ｐ明朝"/>
      <family val="1"/>
      <charset val="128"/>
    </font>
    <font>
      <b/>
      <sz val="12"/>
      <color theme="1"/>
      <name val="ＭＳ Ｐ明朝"/>
      <family val="1"/>
      <charset val="128"/>
    </font>
    <font>
      <sz val="11"/>
      <color rgb="FFFF0000"/>
      <name val="ＭＳ Ｐ明朝"/>
      <family val="1"/>
      <charset val="128"/>
    </font>
    <font>
      <sz val="8"/>
      <color rgb="FFFF0000"/>
      <name val="ＭＳ Ｐ明朝"/>
      <family val="1"/>
      <charset val="128"/>
    </font>
    <font>
      <sz val="9"/>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s>
  <borders count="76">
    <border>
      <left/>
      <right/>
      <top/>
      <bottom/>
      <diagonal/>
    </border>
    <border>
      <left/>
      <right/>
      <top/>
      <bottom style="thin">
        <color auto="1"/>
      </bottom>
      <diagonal/>
    </border>
    <border>
      <left/>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auto="1"/>
      </left>
      <right style="thin">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thin">
        <color auto="1"/>
      </left>
      <right style="hair">
        <color auto="1"/>
      </right>
      <top style="hair">
        <color auto="1"/>
      </top>
      <bottom/>
      <diagonal/>
    </border>
    <border>
      <left style="thin">
        <color auto="1"/>
      </left>
      <right style="hair">
        <color auto="1"/>
      </right>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style="thin">
        <color auto="1"/>
      </left>
      <right style="hair">
        <color auto="1"/>
      </right>
      <top style="thin">
        <color auto="1"/>
      </top>
      <bottom style="thin">
        <color auto="1"/>
      </bottom>
      <diagonal/>
    </border>
    <border>
      <left/>
      <right style="thin">
        <color auto="1"/>
      </right>
      <top style="hair">
        <color auto="1"/>
      </top>
      <bottom style="hair">
        <color auto="1"/>
      </bottom>
      <diagonal/>
    </border>
    <border>
      <left/>
      <right style="thin">
        <color auto="1"/>
      </right>
      <top style="thin">
        <color auto="1"/>
      </top>
      <bottom style="thin">
        <color auto="1"/>
      </bottom>
      <diagonal/>
    </border>
    <border>
      <left style="hair">
        <color auto="1"/>
      </left>
      <right style="thin">
        <color auto="1"/>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bottom/>
      <diagonal/>
    </border>
    <border>
      <left/>
      <right style="hair">
        <color auto="1"/>
      </right>
      <top/>
      <bottom/>
      <diagonal/>
    </border>
    <border>
      <left style="thin">
        <color auto="1"/>
      </left>
      <right/>
      <top/>
      <bottom style="hair">
        <color auto="1"/>
      </bottom>
      <diagonal/>
    </border>
    <border>
      <left/>
      <right/>
      <top style="hair">
        <color auto="1"/>
      </top>
      <bottom style="hair">
        <color auto="1"/>
      </bottom>
      <diagonal/>
    </border>
    <border>
      <left/>
      <right/>
      <top style="hair">
        <color auto="1"/>
      </top>
      <bottom/>
      <diagonal/>
    </border>
    <border>
      <left style="thin">
        <color auto="1"/>
      </left>
      <right style="thin">
        <color auto="1"/>
      </right>
      <top style="thin">
        <color auto="1"/>
      </top>
      <bottom style="thin">
        <color auto="1"/>
      </bottom>
      <diagonal/>
    </border>
    <border>
      <left/>
      <right style="thin">
        <color auto="1"/>
      </right>
      <top/>
      <bottom style="hair">
        <color auto="1"/>
      </bottom>
      <diagonal/>
    </border>
    <border>
      <left style="hair">
        <color auto="1"/>
      </left>
      <right style="hair">
        <color auto="1"/>
      </right>
      <top/>
      <bottom/>
      <diagonal/>
    </border>
    <border>
      <left style="hair">
        <color auto="1"/>
      </left>
      <right style="hair">
        <color auto="1"/>
      </right>
      <top/>
      <bottom style="thin">
        <color auto="1"/>
      </bottom>
      <diagonal/>
    </border>
    <border>
      <left style="thin">
        <color auto="1"/>
      </left>
      <right/>
      <top/>
      <bottom/>
      <diagonal/>
    </border>
    <border>
      <left/>
      <right style="thin">
        <color auto="1"/>
      </right>
      <top/>
      <bottom style="thin">
        <color auto="1"/>
      </bottom>
      <diagonal/>
    </border>
    <border>
      <left style="thin">
        <color auto="1"/>
      </left>
      <right/>
      <top/>
      <bottom style="thin">
        <color auto="1"/>
      </bottom>
      <diagonal/>
    </border>
    <border>
      <left style="hair">
        <color auto="1"/>
      </left>
      <right style="hair">
        <color auto="1"/>
      </right>
      <top style="thin">
        <color auto="1"/>
      </top>
      <bottom/>
      <diagonal/>
    </border>
    <border>
      <left style="hair">
        <color auto="1"/>
      </left>
      <right/>
      <top style="thin">
        <color auto="1"/>
      </top>
      <bottom style="hair">
        <color auto="1"/>
      </bottom>
      <diagonal/>
    </border>
    <border>
      <left style="hair">
        <color auto="1"/>
      </left>
      <right style="hair">
        <color auto="1"/>
      </right>
      <top style="double">
        <color auto="1"/>
      </top>
      <bottom style="double">
        <color auto="1"/>
      </bottom>
      <diagonal/>
    </border>
    <border>
      <left style="thin">
        <color auto="1"/>
      </left>
      <right style="hair">
        <color auto="1"/>
      </right>
      <top style="hair">
        <color auto="1"/>
      </top>
      <bottom style="thin">
        <color auto="1"/>
      </bottom>
      <diagonal/>
    </border>
    <border>
      <left style="double">
        <color auto="1"/>
      </left>
      <right style="hair">
        <color auto="1"/>
      </right>
      <top style="double">
        <color auto="1"/>
      </top>
      <bottom style="double">
        <color auto="1"/>
      </bottom>
      <diagonal/>
    </border>
    <border>
      <left/>
      <right style="hair">
        <color auto="1"/>
      </right>
      <top style="thin">
        <color auto="1"/>
      </top>
      <bottom style="hair">
        <color auto="1"/>
      </bottom>
      <diagonal/>
    </border>
    <border>
      <left style="thin">
        <color auto="1"/>
      </left>
      <right style="thin">
        <color auto="1"/>
      </right>
      <top style="hair">
        <color auto="1"/>
      </top>
      <bottom style="thin">
        <color auto="1"/>
      </bottom>
      <diagonal/>
    </border>
    <border>
      <left style="hair">
        <color auto="1"/>
      </left>
      <right/>
      <top style="hair">
        <color auto="1"/>
      </top>
      <bottom style="thin">
        <color auto="1"/>
      </bottom>
      <diagonal/>
    </border>
    <border>
      <left style="thin">
        <color auto="1"/>
      </left>
      <right/>
      <top style="thin">
        <color auto="1"/>
      </top>
      <bottom/>
      <diagonal/>
    </border>
    <border>
      <left/>
      <right style="hair">
        <color auto="1"/>
      </right>
      <top style="thin">
        <color auto="1"/>
      </top>
      <bottom/>
      <diagonal/>
    </border>
    <border>
      <left/>
      <right style="hair">
        <color auto="1"/>
      </right>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thin">
        <color auto="1"/>
      </right>
      <top/>
      <bottom style="thin">
        <color auto="1"/>
      </bottom>
      <diagonal/>
    </border>
    <border>
      <left style="hair">
        <color auto="1"/>
      </left>
      <right/>
      <top/>
      <bottom style="thin">
        <color auto="1"/>
      </bottom>
      <diagonal/>
    </border>
    <border>
      <left style="hair">
        <color auto="1"/>
      </left>
      <right style="thin">
        <color auto="1"/>
      </right>
      <top style="thin">
        <color auto="1"/>
      </top>
      <bottom/>
      <diagonal/>
    </border>
    <border>
      <left/>
      <right/>
      <top style="thin">
        <color auto="1"/>
      </top>
      <bottom/>
      <diagonal/>
    </border>
    <border>
      <left/>
      <right/>
      <top/>
      <bottom style="hair">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style="hair">
        <color auto="1"/>
      </bottom>
      <diagonal/>
    </border>
    <border>
      <left style="hair">
        <color auto="1"/>
      </left>
      <right style="double">
        <color auto="1"/>
      </right>
      <top style="double">
        <color auto="1"/>
      </top>
      <bottom style="double">
        <color auto="1"/>
      </bottom>
      <diagonal/>
    </border>
    <border>
      <left style="hair">
        <color auto="1"/>
      </left>
      <right/>
      <top/>
      <bottom style="double">
        <color auto="1"/>
      </bottom>
      <diagonal/>
    </border>
    <border>
      <left style="hair">
        <color auto="1"/>
      </left>
      <right style="thin">
        <color auto="1"/>
      </right>
      <top style="thin">
        <color indexed="64"/>
      </top>
      <bottom style="thin">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375">
    <xf numFmtId="0" fontId="0" fillId="0" borderId="0" xfId="0">
      <alignment vertical="center"/>
    </xf>
    <xf numFmtId="0" fontId="3" fillId="0" borderId="0" xfId="0" applyFont="1">
      <alignment vertical="center"/>
    </xf>
    <xf numFmtId="0" fontId="4" fillId="0" borderId="0" xfId="0" applyFont="1" applyAlignment="1">
      <alignment horizontal="distributed" vertical="center"/>
    </xf>
    <xf numFmtId="0" fontId="3" fillId="0" borderId="29" xfId="0" applyFont="1" applyBorder="1">
      <alignment vertical="center"/>
    </xf>
    <xf numFmtId="0" fontId="3" fillId="0" borderId="2" xfId="0" applyFont="1" applyBorder="1">
      <alignment vertical="center"/>
    </xf>
    <xf numFmtId="0" fontId="3" fillId="0" borderId="30" xfId="0" applyFont="1" applyBorder="1">
      <alignment vertical="center"/>
    </xf>
    <xf numFmtId="0" fontId="3" fillId="0" borderId="35" xfId="0" applyFont="1" applyBorder="1">
      <alignment vertical="center"/>
    </xf>
    <xf numFmtId="0" fontId="3" fillId="0" borderId="42" xfId="0" applyFont="1" applyBorder="1">
      <alignment vertical="center"/>
    </xf>
    <xf numFmtId="0" fontId="4" fillId="0" borderId="0" xfId="0" applyFont="1" applyBorder="1">
      <alignment vertical="center"/>
    </xf>
    <xf numFmtId="0" fontId="3" fillId="0" borderId="0" xfId="0" applyFont="1" applyBorder="1">
      <alignment vertical="center"/>
    </xf>
    <xf numFmtId="0" fontId="3" fillId="0" borderId="41" xfId="0" applyFont="1" applyBorder="1">
      <alignment vertical="center"/>
    </xf>
    <xf numFmtId="0" fontId="3" fillId="0" borderId="40" xfId="0" applyFont="1" applyBorder="1">
      <alignment vertical="center"/>
    </xf>
    <xf numFmtId="0" fontId="3" fillId="0" borderId="14" xfId="0" applyFont="1" applyBorder="1">
      <alignment vertical="center"/>
    </xf>
    <xf numFmtId="0" fontId="3" fillId="0" borderId="43" xfId="0" applyFont="1" applyBorder="1" applyProtection="1">
      <alignment vertical="center"/>
    </xf>
    <xf numFmtId="0" fontId="3" fillId="0" borderId="43" xfId="0" applyFont="1" applyBorder="1" applyAlignment="1" applyProtection="1">
      <alignment vertical="center"/>
      <protection locked="0"/>
    </xf>
    <xf numFmtId="38" fontId="3" fillId="0" borderId="12" xfId="1" applyFont="1" applyBorder="1" applyAlignment="1" applyProtection="1">
      <alignment vertical="center"/>
    </xf>
    <xf numFmtId="0" fontId="3" fillId="0" borderId="43" xfId="0" applyFont="1" applyBorder="1" applyProtection="1">
      <alignment vertical="center"/>
      <protection locked="0"/>
    </xf>
    <xf numFmtId="38" fontId="3" fillId="0" borderId="34" xfId="1" applyFont="1" applyBorder="1" applyProtection="1">
      <alignment vertical="center"/>
    </xf>
    <xf numFmtId="38" fontId="3" fillId="0" borderId="12" xfId="1" applyFont="1" applyBorder="1" applyProtection="1">
      <alignment vertical="center"/>
    </xf>
    <xf numFmtId="0" fontId="3" fillId="0" borderId="0" xfId="0" applyFont="1" applyBorder="1" applyProtection="1">
      <alignment vertical="center"/>
    </xf>
    <xf numFmtId="38" fontId="3" fillId="0" borderId="41" xfId="1" applyFont="1" applyBorder="1" applyProtection="1">
      <alignment vertical="center"/>
    </xf>
    <xf numFmtId="38" fontId="3" fillId="0" borderId="40" xfId="1" applyFont="1" applyBorder="1" applyProtection="1">
      <alignment vertical="center"/>
    </xf>
    <xf numFmtId="0" fontId="4" fillId="0" borderId="43" xfId="0" applyFont="1" applyBorder="1" applyProtection="1">
      <alignment vertical="center"/>
    </xf>
    <xf numFmtId="0" fontId="3" fillId="0" borderId="43" xfId="0" applyFont="1" applyBorder="1">
      <alignment vertical="center"/>
    </xf>
    <xf numFmtId="0" fontId="3" fillId="0" borderId="43" xfId="0" applyFont="1" applyBorder="1" applyAlignment="1" applyProtection="1">
      <alignment vertical="center" shrinkToFit="1"/>
    </xf>
    <xf numFmtId="0" fontId="3" fillId="0" borderId="39" xfId="0" applyFont="1" applyBorder="1">
      <alignment vertical="center"/>
    </xf>
    <xf numFmtId="0" fontId="3" fillId="0" borderId="15" xfId="0" applyFont="1" applyBorder="1">
      <alignment vertical="center"/>
    </xf>
    <xf numFmtId="0" fontId="3" fillId="0" borderId="37" xfId="0" applyFont="1" applyBorder="1">
      <alignment vertical="center"/>
    </xf>
    <xf numFmtId="38" fontId="3" fillId="0" borderId="13" xfId="0" applyNumberFormat="1" applyFont="1" applyBorder="1">
      <alignment vertical="center"/>
    </xf>
    <xf numFmtId="38" fontId="3" fillId="0" borderId="38" xfId="0" applyNumberFormat="1" applyFont="1" applyBorder="1">
      <alignment vertical="center"/>
    </xf>
    <xf numFmtId="177" fontId="3" fillId="0" borderId="0" xfId="0" applyNumberFormat="1" applyFont="1">
      <alignment vertical="center"/>
    </xf>
    <xf numFmtId="0" fontId="3" fillId="0" borderId="11" xfId="0" applyFont="1" applyBorder="1" applyAlignment="1">
      <alignment vertical="center" shrinkToFit="1"/>
    </xf>
    <xf numFmtId="0" fontId="3" fillId="0" borderId="7" xfId="0" applyFont="1" applyBorder="1" applyAlignment="1">
      <alignment vertical="center" shrinkToFit="1"/>
    </xf>
    <xf numFmtId="0" fontId="3" fillId="0" borderId="10" xfId="0" applyFont="1" applyBorder="1" applyAlignment="1">
      <alignment vertical="center" shrinkToFit="1"/>
    </xf>
    <xf numFmtId="177" fontId="3" fillId="0" borderId="7" xfId="0" applyNumberFormat="1" applyFont="1" applyBorder="1" applyAlignment="1">
      <alignment vertical="center" shrinkToFit="1"/>
    </xf>
    <xf numFmtId="177" fontId="3" fillId="0" borderId="12" xfId="0" applyNumberFormat="1" applyFont="1" applyBorder="1" applyAlignment="1" applyProtection="1">
      <alignment vertical="center" shrinkToFit="1"/>
      <protection locked="0"/>
    </xf>
    <xf numFmtId="177" fontId="3" fillId="0" borderId="7" xfId="0" applyNumberFormat="1" applyFont="1" applyBorder="1" applyAlignment="1" applyProtection="1">
      <alignment vertical="center" shrinkToFit="1"/>
      <protection locked="0"/>
    </xf>
    <xf numFmtId="177" fontId="3" fillId="0" borderId="11" xfId="0" applyNumberFormat="1" applyFont="1" applyBorder="1" applyAlignment="1" applyProtection="1">
      <alignment vertical="center" shrinkToFit="1"/>
      <protection locked="0"/>
    </xf>
    <xf numFmtId="177" fontId="3" fillId="0" borderId="19" xfId="0" applyNumberFormat="1" applyFont="1" applyBorder="1" applyAlignment="1" applyProtection="1">
      <alignment vertical="center" shrinkToFit="1"/>
    </xf>
    <xf numFmtId="0" fontId="3" fillId="0" borderId="0" xfId="0" applyFont="1" applyAlignment="1">
      <alignment vertical="center" shrinkToFit="1"/>
    </xf>
    <xf numFmtId="178" fontId="3" fillId="0" borderId="0" xfId="0" applyNumberFormat="1" applyFont="1" applyProtection="1">
      <alignment vertical="center"/>
    </xf>
    <xf numFmtId="0" fontId="3" fillId="0" borderId="0" xfId="0" applyFont="1" applyProtection="1">
      <alignment vertical="center"/>
    </xf>
    <xf numFmtId="3" fontId="3" fillId="0" borderId="0" xfId="0" applyNumberFormat="1" applyFont="1">
      <alignment vertical="center"/>
    </xf>
    <xf numFmtId="177" fontId="3" fillId="0" borderId="9" xfId="0" applyNumberFormat="1" applyFont="1" applyBorder="1" applyAlignment="1">
      <alignment vertical="center" shrinkToFit="1"/>
    </xf>
    <xf numFmtId="177" fontId="3" fillId="0" borderId="36" xfId="0" applyNumberFormat="1" applyFont="1" applyBorder="1" applyAlignment="1">
      <alignment vertical="center" shrinkToFit="1"/>
    </xf>
    <xf numFmtId="0" fontId="3" fillId="0" borderId="46" xfId="0" applyFont="1" applyBorder="1">
      <alignment vertical="center"/>
    </xf>
    <xf numFmtId="0" fontId="3" fillId="0" borderId="34" xfId="0" applyFont="1" applyBorder="1">
      <alignment vertical="center"/>
    </xf>
    <xf numFmtId="38" fontId="3" fillId="0" borderId="34" xfId="0" applyNumberFormat="1" applyFont="1" applyBorder="1">
      <alignment vertical="center"/>
    </xf>
    <xf numFmtId="0" fontId="3" fillId="0" borderId="0" xfId="0" applyFont="1" applyAlignment="1">
      <alignment horizontal="right" vertical="center"/>
    </xf>
    <xf numFmtId="177" fontId="3" fillId="0" borderId="26" xfId="0" applyNumberFormat="1" applyFont="1" applyBorder="1" applyAlignment="1">
      <alignment vertical="center" shrinkToFit="1"/>
    </xf>
    <xf numFmtId="177" fontId="3" fillId="0" borderId="27" xfId="0" applyNumberFormat="1" applyFont="1" applyBorder="1" applyAlignment="1">
      <alignment vertical="center" shrinkToFit="1"/>
    </xf>
    <xf numFmtId="177" fontId="3" fillId="0" borderId="28" xfId="0" applyNumberFormat="1" applyFont="1" applyBorder="1" applyAlignment="1">
      <alignment vertical="center" shrinkToFit="1"/>
    </xf>
    <xf numFmtId="0" fontId="3" fillId="0" borderId="10" xfId="0" applyFont="1" applyBorder="1" applyAlignment="1">
      <alignment horizontal="center" vertical="center" shrinkToFit="1"/>
    </xf>
    <xf numFmtId="177" fontId="3" fillId="0" borderId="20" xfId="0" applyNumberFormat="1" applyFont="1" applyBorder="1" applyAlignment="1">
      <alignment vertical="center" shrinkToFit="1"/>
    </xf>
    <xf numFmtId="0" fontId="3" fillId="0" borderId="49" xfId="0" applyFont="1" applyBorder="1">
      <alignment vertical="center"/>
    </xf>
    <xf numFmtId="0" fontId="3" fillId="0" borderId="52" xfId="0" applyFont="1" applyBorder="1">
      <alignment vertical="center"/>
    </xf>
    <xf numFmtId="0" fontId="3" fillId="0" borderId="47" xfId="0" applyFont="1" applyBorder="1">
      <alignment vertical="center"/>
    </xf>
    <xf numFmtId="3" fontId="3" fillId="0" borderId="47" xfId="0" applyNumberFormat="1" applyFont="1" applyBorder="1">
      <alignment vertical="center"/>
    </xf>
    <xf numFmtId="0" fontId="3" fillId="0" borderId="48" xfId="0" applyFont="1" applyBorder="1">
      <alignment vertical="center"/>
    </xf>
    <xf numFmtId="3" fontId="3" fillId="0" borderId="50" xfId="0" applyNumberFormat="1" applyFont="1" applyBorder="1">
      <alignment vertical="center"/>
    </xf>
    <xf numFmtId="3" fontId="3" fillId="0" borderId="40" xfId="0" applyNumberFormat="1" applyFont="1" applyBorder="1">
      <alignment vertical="center"/>
    </xf>
    <xf numFmtId="0" fontId="3" fillId="0" borderId="51" xfId="0" applyFont="1" applyBorder="1">
      <alignment vertical="center"/>
    </xf>
    <xf numFmtId="0" fontId="3" fillId="0" borderId="1" xfId="0" applyFont="1" applyBorder="1">
      <alignment vertical="center"/>
    </xf>
    <xf numFmtId="0" fontId="3" fillId="0" borderId="50" xfId="0" applyFont="1" applyBorder="1">
      <alignment vertical="center"/>
    </xf>
    <xf numFmtId="0" fontId="3" fillId="0" borderId="18"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18" xfId="0" applyFont="1" applyBorder="1">
      <alignment vertical="center"/>
    </xf>
    <xf numFmtId="0" fontId="3" fillId="0" borderId="10" xfId="0" applyFont="1" applyBorder="1">
      <alignment vertical="center"/>
    </xf>
    <xf numFmtId="0" fontId="3" fillId="0" borderId="4" xfId="0" applyFont="1" applyBorder="1" applyAlignment="1">
      <alignment vertical="center" shrinkToFit="1"/>
    </xf>
    <xf numFmtId="177" fontId="3" fillId="0" borderId="8" xfId="0" applyNumberFormat="1" applyFont="1" applyBorder="1" applyAlignment="1">
      <alignment vertical="center" shrinkToFit="1"/>
    </xf>
    <xf numFmtId="0" fontId="3" fillId="0" borderId="0" xfId="0" applyFont="1" applyBorder="1" applyAlignment="1">
      <alignment vertical="center" shrinkToFit="1"/>
    </xf>
    <xf numFmtId="177" fontId="3" fillId="0" borderId="0" xfId="0" applyNumberFormat="1" applyFont="1" applyBorder="1" applyAlignment="1">
      <alignment vertical="center" shrinkToFit="1"/>
    </xf>
    <xf numFmtId="177" fontId="3" fillId="0" borderId="47" xfId="0" applyNumberFormat="1" applyFont="1" applyBorder="1">
      <alignment vertical="center"/>
    </xf>
    <xf numFmtId="0" fontId="3" fillId="0" borderId="0" xfId="0" applyFont="1" applyBorder="1" applyAlignment="1">
      <alignment horizontal="center" vertical="center" shrinkToFit="1"/>
    </xf>
    <xf numFmtId="177" fontId="3" fillId="0" borderId="25" xfId="0" applyNumberFormat="1" applyFont="1" applyBorder="1" applyAlignment="1">
      <alignment vertical="center" shrinkToFit="1"/>
    </xf>
    <xf numFmtId="0" fontId="3" fillId="0" borderId="8" xfId="0" applyFont="1" applyBorder="1" applyAlignment="1">
      <alignment vertical="center" shrinkToFit="1"/>
    </xf>
    <xf numFmtId="0" fontId="3" fillId="0" borderId="0" xfId="0" applyFont="1" applyBorder="1" applyAlignment="1">
      <alignment horizontal="left" vertical="center" shrinkToFit="1"/>
    </xf>
    <xf numFmtId="38" fontId="3" fillId="0" borderId="47" xfId="1" applyFont="1" applyBorder="1">
      <alignment vertical="center"/>
    </xf>
    <xf numFmtId="38" fontId="3" fillId="0" borderId="48" xfId="1" applyFont="1" applyBorder="1">
      <alignment vertical="center"/>
    </xf>
    <xf numFmtId="0" fontId="3" fillId="0" borderId="44" xfId="0" applyFont="1" applyBorder="1" applyProtection="1">
      <alignment vertical="center"/>
      <protection locked="0"/>
    </xf>
    <xf numFmtId="0" fontId="3" fillId="0" borderId="17" xfId="0" applyFont="1" applyBorder="1" applyAlignment="1">
      <alignment horizontal="center" vertical="center" shrinkToFit="1"/>
    </xf>
    <xf numFmtId="0" fontId="3" fillId="0" borderId="7" xfId="0" applyFont="1" applyBorder="1" applyAlignment="1">
      <alignment horizontal="center" vertical="center" shrinkToFit="1"/>
    </xf>
    <xf numFmtId="177" fontId="3" fillId="0" borderId="47" xfId="1" applyNumberFormat="1" applyFont="1" applyBorder="1">
      <alignment vertical="center"/>
    </xf>
    <xf numFmtId="0" fontId="3" fillId="0" borderId="0" xfId="0" applyFont="1" applyBorder="1" applyAlignment="1">
      <alignment horizontal="left" vertical="center" shrinkToFit="1"/>
    </xf>
    <xf numFmtId="0" fontId="3" fillId="0" borderId="27" xfId="0" applyFont="1" applyBorder="1" applyAlignment="1">
      <alignment horizontal="center" vertical="center" shrinkToFit="1"/>
    </xf>
    <xf numFmtId="177" fontId="3" fillId="0" borderId="23" xfId="0" applyNumberFormat="1" applyFont="1" applyBorder="1" applyAlignment="1">
      <alignment vertical="center" shrinkToFit="1"/>
    </xf>
    <xf numFmtId="177" fontId="3" fillId="0" borderId="24" xfId="0" applyNumberFormat="1" applyFont="1" applyBorder="1" applyAlignment="1">
      <alignment vertical="center" shrinkToFit="1"/>
    </xf>
    <xf numFmtId="0" fontId="3" fillId="3" borderId="0" xfId="0" applyFont="1" applyFill="1" applyAlignment="1">
      <alignment vertical="center" shrinkToFit="1"/>
    </xf>
    <xf numFmtId="0" fontId="3" fillId="0" borderId="4" xfId="0" applyFont="1" applyBorder="1" applyAlignment="1">
      <alignment horizontal="center" vertical="center" shrinkToFit="1"/>
    </xf>
    <xf numFmtId="0" fontId="3" fillId="0" borderId="7" xfId="0" applyFont="1" applyBorder="1" applyAlignment="1">
      <alignment vertical="center" shrinkToFit="1"/>
    </xf>
    <xf numFmtId="0" fontId="3" fillId="0" borderId="7" xfId="0" applyFont="1" applyBorder="1" applyAlignment="1">
      <alignment horizontal="center" vertical="center" shrinkToFit="1"/>
    </xf>
    <xf numFmtId="177" fontId="3" fillId="0" borderId="8" xfId="0" applyNumberFormat="1" applyFont="1" applyBorder="1" applyAlignment="1" applyProtection="1">
      <alignment vertical="center" shrinkToFit="1"/>
    </xf>
    <xf numFmtId="177" fontId="3" fillId="0" borderId="23" xfId="0" applyNumberFormat="1" applyFont="1" applyBorder="1" applyAlignment="1" applyProtection="1">
      <alignment vertical="center" shrinkToFit="1"/>
    </xf>
    <xf numFmtId="0" fontId="3" fillId="0" borderId="12" xfId="0" applyFont="1" applyBorder="1" applyAlignment="1">
      <alignment horizontal="center" vertical="center" shrinkToFit="1"/>
    </xf>
    <xf numFmtId="0" fontId="3" fillId="0" borderId="12" xfId="0" applyFont="1" applyBorder="1" applyAlignment="1">
      <alignment vertical="center" shrinkToFit="1"/>
    </xf>
    <xf numFmtId="177" fontId="3" fillId="0" borderId="10" xfId="0" applyNumberFormat="1" applyFont="1" applyBorder="1" applyAlignment="1" applyProtection="1">
      <alignment vertical="center" shrinkToFit="1"/>
      <protection locked="0"/>
    </xf>
    <xf numFmtId="177" fontId="3" fillId="0" borderId="22" xfId="0" applyNumberFormat="1" applyFont="1" applyBorder="1" applyAlignment="1" applyProtection="1">
      <alignment vertical="center" shrinkToFit="1"/>
    </xf>
    <xf numFmtId="177" fontId="3" fillId="0" borderId="21" xfId="0" applyNumberFormat="1" applyFont="1" applyBorder="1" applyAlignment="1" applyProtection="1">
      <alignment vertical="center" shrinkToFit="1"/>
    </xf>
    <xf numFmtId="177" fontId="3" fillId="0" borderId="18" xfId="0" applyNumberFormat="1" applyFont="1" applyBorder="1" applyAlignment="1" applyProtection="1">
      <alignment vertical="center" shrinkToFit="1"/>
      <protection locked="0"/>
    </xf>
    <xf numFmtId="177" fontId="3" fillId="0" borderId="57" xfId="0" applyNumberFormat="1" applyFont="1" applyBorder="1" applyAlignment="1" applyProtection="1">
      <alignment vertical="center" shrinkToFit="1"/>
      <protection locked="0"/>
    </xf>
    <xf numFmtId="177" fontId="3" fillId="0" borderId="4" xfId="0" applyNumberFormat="1" applyFont="1" applyBorder="1" applyAlignment="1" applyProtection="1">
      <alignment vertical="center" shrinkToFit="1"/>
      <protection locked="0"/>
    </xf>
    <xf numFmtId="0" fontId="3" fillId="0" borderId="9" xfId="0" applyFont="1" applyBorder="1" applyAlignment="1">
      <alignment vertical="center" shrinkToFit="1"/>
    </xf>
    <xf numFmtId="177" fontId="3" fillId="0" borderId="58" xfId="0" applyNumberFormat="1" applyFont="1" applyBorder="1" applyAlignment="1" applyProtection="1">
      <alignment vertical="center" shrinkToFit="1"/>
      <protection locked="0"/>
    </xf>
    <xf numFmtId="177" fontId="3" fillId="0" borderId="13" xfId="0" applyNumberFormat="1" applyFont="1" applyBorder="1" applyAlignment="1" applyProtection="1">
      <alignment vertical="center" shrinkToFit="1"/>
      <protection locked="0"/>
    </xf>
    <xf numFmtId="177" fontId="3" fillId="0" borderId="9" xfId="0" applyNumberFormat="1" applyFont="1" applyBorder="1" applyAlignment="1" applyProtection="1">
      <alignment vertical="center" shrinkToFit="1"/>
      <protection locked="0"/>
    </xf>
    <xf numFmtId="177" fontId="3" fillId="0" borderId="59" xfId="0" applyNumberFormat="1" applyFont="1" applyBorder="1" applyAlignment="1" applyProtection="1">
      <alignment vertical="center" shrinkToFit="1"/>
      <protection locked="0"/>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pplyBorder="1" applyAlignment="1">
      <alignment horizontal="left" vertical="center" shrinkToFit="1"/>
    </xf>
    <xf numFmtId="3" fontId="3" fillId="0" borderId="48" xfId="0" applyNumberFormat="1" applyFont="1" applyBorder="1">
      <alignment vertical="center"/>
    </xf>
    <xf numFmtId="0" fontId="3" fillId="0" borderId="7" xfId="0" applyFont="1" applyBorder="1" applyAlignment="1">
      <alignment vertical="center" shrinkToFit="1"/>
    </xf>
    <xf numFmtId="0" fontId="3" fillId="0" borderId="7" xfId="0" applyFont="1" applyBorder="1" applyAlignment="1">
      <alignment vertical="center" shrinkToFit="1"/>
    </xf>
    <xf numFmtId="0" fontId="3" fillId="0" borderId="4" xfId="0" applyFont="1" applyBorder="1" applyAlignment="1">
      <alignment horizontal="center" vertical="center" shrinkToFit="1"/>
    </xf>
    <xf numFmtId="0" fontId="3" fillId="0" borderId="7" xfId="0" applyFont="1" applyBorder="1" applyAlignment="1">
      <alignment horizontal="center" vertical="center" shrinkToFit="1"/>
    </xf>
    <xf numFmtId="177" fontId="9" fillId="0" borderId="8" xfId="0" applyNumberFormat="1" applyFont="1" applyBorder="1" applyAlignment="1" applyProtection="1">
      <alignment vertical="center" shrinkToFit="1"/>
    </xf>
    <xf numFmtId="177" fontId="9" fillId="0" borderId="10" xfId="0" applyNumberFormat="1" applyFont="1" applyBorder="1" applyAlignment="1" applyProtection="1">
      <alignment vertical="center" shrinkToFit="1"/>
      <protection locked="0"/>
    </xf>
    <xf numFmtId="177" fontId="9" fillId="0" borderId="12" xfId="0" applyNumberFormat="1" applyFont="1" applyBorder="1" applyAlignment="1" applyProtection="1">
      <alignment vertical="center" shrinkToFit="1"/>
      <protection locked="0"/>
    </xf>
    <xf numFmtId="177" fontId="9" fillId="0" borderId="7" xfId="0" applyNumberFormat="1" applyFont="1" applyBorder="1" applyAlignment="1" applyProtection="1">
      <alignment vertical="center" shrinkToFit="1"/>
      <protection locked="0"/>
    </xf>
    <xf numFmtId="177" fontId="9" fillId="0" borderId="11" xfId="0" applyNumberFormat="1" applyFont="1" applyBorder="1" applyAlignment="1" applyProtection="1">
      <alignment vertical="center" shrinkToFit="1"/>
      <protection locked="0"/>
    </xf>
    <xf numFmtId="177" fontId="9" fillId="0" borderId="10" xfId="0" applyNumberFormat="1" applyFont="1" applyBorder="1">
      <alignment vertical="center"/>
    </xf>
    <xf numFmtId="177" fontId="9" fillId="0" borderId="19" xfId="0" applyNumberFormat="1" applyFont="1" applyBorder="1" applyAlignment="1" applyProtection="1">
      <alignment vertical="center" shrinkToFit="1"/>
    </xf>
    <xf numFmtId="177" fontId="9" fillId="0" borderId="22" xfId="0" applyNumberFormat="1" applyFont="1" applyBorder="1" applyAlignment="1" applyProtection="1">
      <alignment vertical="center" shrinkToFit="1"/>
    </xf>
    <xf numFmtId="177" fontId="9" fillId="0" borderId="23" xfId="0" applyNumberFormat="1" applyFont="1" applyBorder="1" applyAlignment="1" applyProtection="1">
      <alignment vertical="center" shrinkToFit="1"/>
    </xf>
    <xf numFmtId="177" fontId="9" fillId="0" borderId="21" xfId="0" applyNumberFormat="1" applyFont="1" applyBorder="1" applyAlignment="1" applyProtection="1">
      <alignment vertical="center" shrinkToFit="1"/>
    </xf>
    <xf numFmtId="177" fontId="9" fillId="0" borderId="18" xfId="0" applyNumberFormat="1" applyFont="1" applyBorder="1" applyAlignment="1" applyProtection="1">
      <alignment vertical="center" shrinkToFit="1"/>
      <protection locked="0"/>
    </xf>
    <xf numFmtId="177" fontId="9" fillId="0" borderId="57" xfId="0" applyNumberFormat="1" applyFont="1" applyBorder="1" applyAlignment="1" applyProtection="1">
      <alignment vertical="center" shrinkToFit="1"/>
      <protection locked="0"/>
    </xf>
    <xf numFmtId="177" fontId="9" fillId="0" borderId="4" xfId="0" applyNumberFormat="1" applyFont="1" applyBorder="1" applyAlignment="1" applyProtection="1">
      <alignment vertical="center" shrinkToFit="1"/>
      <protection locked="0"/>
    </xf>
    <xf numFmtId="177" fontId="9" fillId="0" borderId="58" xfId="0" applyNumberFormat="1" applyFont="1" applyBorder="1" applyAlignment="1" applyProtection="1">
      <alignment vertical="center" shrinkToFit="1"/>
      <protection locked="0"/>
    </xf>
    <xf numFmtId="177" fontId="9" fillId="0" borderId="13" xfId="0" applyNumberFormat="1" applyFont="1" applyBorder="1" applyAlignment="1" applyProtection="1">
      <alignment vertical="center" shrinkToFit="1"/>
      <protection locked="0"/>
    </xf>
    <xf numFmtId="177" fontId="9" fillId="0" borderId="9" xfId="0" applyNumberFormat="1" applyFont="1" applyBorder="1" applyAlignment="1" applyProtection="1">
      <alignment vertical="center" shrinkToFit="1"/>
      <protection locked="0"/>
    </xf>
    <xf numFmtId="177" fontId="9" fillId="0" borderId="59" xfId="0" applyNumberFormat="1" applyFont="1" applyBorder="1" applyAlignment="1" applyProtection="1">
      <alignment vertical="center" shrinkToFit="1"/>
      <protection locked="0"/>
    </xf>
    <xf numFmtId="177" fontId="9" fillId="0" borderId="45" xfId="0" applyNumberFormat="1" applyFont="1" applyBorder="1" applyAlignment="1" applyProtection="1">
      <alignment vertical="center" shrinkToFit="1"/>
    </xf>
    <xf numFmtId="177" fontId="9" fillId="0" borderId="30" xfId="0" applyNumberFormat="1" applyFont="1" applyBorder="1" applyAlignment="1" applyProtection="1">
      <alignment vertical="center" shrinkToFit="1"/>
    </xf>
    <xf numFmtId="177" fontId="9" fillId="0" borderId="31" xfId="0" applyNumberFormat="1" applyFont="1" applyBorder="1" applyAlignment="1" applyProtection="1">
      <alignment vertical="center" shrinkToFit="1"/>
    </xf>
    <xf numFmtId="177" fontId="9" fillId="0" borderId="32" xfId="0" applyNumberFormat="1" applyFont="1" applyBorder="1" applyAlignment="1" applyProtection="1">
      <alignment vertical="center" shrinkToFit="1"/>
    </xf>
    <xf numFmtId="177" fontId="9" fillId="0" borderId="28" xfId="0" applyNumberFormat="1" applyFont="1" applyBorder="1" applyAlignment="1">
      <alignment vertical="center" shrinkToFit="1"/>
    </xf>
    <xf numFmtId="177" fontId="9" fillId="0" borderId="20" xfId="0" applyNumberFormat="1" applyFont="1" applyBorder="1" applyAlignment="1">
      <alignment vertical="center" shrinkToFit="1"/>
    </xf>
    <xf numFmtId="177" fontId="9" fillId="0" borderId="26" xfId="0" applyNumberFormat="1" applyFont="1" applyBorder="1" applyAlignment="1">
      <alignment vertical="center" shrinkToFit="1"/>
    </xf>
    <xf numFmtId="177" fontId="9" fillId="0" borderId="27" xfId="0" applyNumberFormat="1" applyFont="1" applyBorder="1" applyAlignment="1">
      <alignment vertical="center" shrinkToFit="1"/>
    </xf>
    <xf numFmtId="177" fontId="9" fillId="0" borderId="25" xfId="0" applyNumberFormat="1" applyFont="1" applyBorder="1" applyAlignment="1">
      <alignment vertical="center" shrinkToFit="1"/>
    </xf>
    <xf numFmtId="0" fontId="9" fillId="0" borderId="20" xfId="0" applyFont="1" applyBorder="1" applyAlignment="1">
      <alignment horizontal="center" vertical="center"/>
    </xf>
    <xf numFmtId="177" fontId="9" fillId="0" borderId="8" xfId="0" applyNumberFormat="1" applyFont="1" applyBorder="1" applyAlignment="1">
      <alignment vertical="center" shrinkToFit="1"/>
    </xf>
    <xf numFmtId="177" fontId="9" fillId="0" borderId="10" xfId="0" applyNumberFormat="1" applyFont="1" applyFill="1" applyBorder="1" applyAlignment="1" applyProtection="1">
      <alignment vertical="center" shrinkToFit="1"/>
    </xf>
    <xf numFmtId="177" fontId="9" fillId="0" borderId="12" xfId="0" applyNumberFormat="1" applyFont="1" applyBorder="1" applyAlignment="1" applyProtection="1">
      <alignment vertical="center" shrinkToFit="1"/>
    </xf>
    <xf numFmtId="177" fontId="9" fillId="0" borderId="7" xfId="0" applyNumberFormat="1" applyFont="1" applyBorder="1" applyAlignment="1" applyProtection="1">
      <alignment vertical="center" shrinkToFit="1"/>
    </xf>
    <xf numFmtId="177" fontId="9" fillId="0" borderId="11" xfId="0" applyNumberFormat="1" applyFont="1" applyBorder="1" applyAlignment="1" applyProtection="1">
      <alignment vertical="center" shrinkToFit="1"/>
    </xf>
    <xf numFmtId="177" fontId="9" fillId="0" borderId="10" xfId="0" applyNumberFormat="1" applyFont="1" applyBorder="1" applyAlignment="1" applyProtection="1">
      <alignment vertical="center" shrinkToFit="1"/>
    </xf>
    <xf numFmtId="177" fontId="9" fillId="0" borderId="58" xfId="0" applyNumberFormat="1" applyFont="1" applyBorder="1" applyAlignment="1" applyProtection="1">
      <alignment vertical="center" shrinkToFit="1"/>
    </xf>
    <xf numFmtId="177" fontId="9" fillId="0" borderId="13" xfId="0" applyNumberFormat="1" applyFont="1" applyBorder="1" applyAlignment="1" applyProtection="1">
      <alignment vertical="center" shrinkToFit="1"/>
    </xf>
    <xf numFmtId="177" fontId="9" fillId="0" borderId="9" xfId="0" applyNumberFormat="1" applyFont="1" applyBorder="1" applyAlignment="1" applyProtection="1">
      <alignment vertical="center" shrinkToFit="1"/>
    </xf>
    <xf numFmtId="177" fontId="9" fillId="0" borderId="59" xfId="0" applyNumberFormat="1" applyFont="1" applyBorder="1" applyAlignment="1" applyProtection="1">
      <alignment vertical="center" shrinkToFit="1"/>
    </xf>
    <xf numFmtId="177" fontId="9" fillId="0" borderId="64" xfId="0" applyNumberFormat="1" applyFont="1" applyBorder="1" applyAlignment="1" applyProtection="1">
      <alignment vertical="center" shrinkToFit="1"/>
    </xf>
    <xf numFmtId="177" fontId="9" fillId="0" borderId="65" xfId="0" applyNumberFormat="1" applyFont="1" applyBorder="1" applyAlignment="1" applyProtection="1">
      <alignment vertical="center" shrinkToFit="1"/>
    </xf>
    <xf numFmtId="177" fontId="9" fillId="0" borderId="62" xfId="0" applyNumberFormat="1" applyFont="1" applyBorder="1" applyAlignment="1" applyProtection="1">
      <alignment vertical="center" shrinkToFit="1"/>
    </xf>
    <xf numFmtId="177" fontId="9" fillId="0" borderId="48" xfId="0" applyNumberFormat="1" applyFont="1" applyBorder="1" applyAlignment="1" applyProtection="1">
      <alignment vertical="center" shrinkToFit="1"/>
    </xf>
    <xf numFmtId="177" fontId="9" fillId="0" borderId="66" xfId="0" applyNumberFormat="1" applyFont="1" applyBorder="1" applyAlignment="1" applyProtection="1">
      <alignment vertical="center" shrinkToFit="1"/>
    </xf>
    <xf numFmtId="0" fontId="9" fillId="0" borderId="0" xfId="0" applyFont="1">
      <alignment vertical="center"/>
    </xf>
    <xf numFmtId="177" fontId="9" fillId="0" borderId="7" xfId="0" applyNumberFormat="1" applyFont="1" applyFill="1" applyBorder="1" applyAlignment="1" applyProtection="1">
      <alignment vertical="center" shrinkToFit="1"/>
      <protection locked="0"/>
    </xf>
    <xf numFmtId="177" fontId="9" fillId="0" borderId="7" xfId="0" applyNumberFormat="1" applyFont="1" applyBorder="1" applyAlignment="1">
      <alignment vertical="center" shrinkToFit="1"/>
    </xf>
    <xf numFmtId="177" fontId="10" fillId="2" borderId="7" xfId="0" applyNumberFormat="1" applyFont="1" applyFill="1" applyBorder="1" applyAlignment="1" applyProtection="1">
      <alignment vertical="center" shrinkToFit="1"/>
      <protection locked="0"/>
    </xf>
    <xf numFmtId="0" fontId="9" fillId="0" borderId="0" xfId="0" applyFont="1" applyAlignment="1">
      <alignment vertical="center"/>
    </xf>
    <xf numFmtId="0" fontId="9" fillId="0" borderId="4" xfId="0" applyFont="1" applyBorder="1" applyAlignment="1" applyProtection="1">
      <alignment vertical="center"/>
      <protection locked="0"/>
    </xf>
    <xf numFmtId="177" fontId="9" fillId="0" borderId="4" xfId="0" applyNumberFormat="1" applyFont="1" applyBorder="1" applyAlignment="1" applyProtection="1">
      <alignment vertical="center"/>
      <protection locked="0"/>
    </xf>
    <xf numFmtId="0" fontId="10" fillId="2" borderId="9" xfId="0" applyFont="1" applyFill="1" applyBorder="1" applyAlignment="1" applyProtection="1">
      <alignment vertical="center"/>
      <protection locked="0"/>
    </xf>
    <xf numFmtId="0" fontId="3" fillId="0" borderId="4"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0" xfId="0" applyFont="1" applyBorder="1" applyAlignment="1">
      <alignment horizontal="left" vertical="center" shrinkToFit="1"/>
    </xf>
    <xf numFmtId="0" fontId="3" fillId="0" borderId="49"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center" shrinkToFit="1"/>
    </xf>
    <xf numFmtId="0" fontId="11" fillId="0" borderId="0" xfId="0" applyFont="1">
      <alignment vertical="center"/>
    </xf>
    <xf numFmtId="0" fontId="3" fillId="0" borderId="0" xfId="0" applyFont="1" applyAlignment="1">
      <alignment horizontal="center" vertical="center"/>
    </xf>
    <xf numFmtId="0" fontId="3" fillId="0" borderId="49" xfId="0" applyFont="1" applyBorder="1" applyProtection="1">
      <alignment vertical="center"/>
    </xf>
    <xf numFmtId="0" fontId="3" fillId="0" borderId="0" xfId="0" applyFont="1" applyBorder="1" applyAlignment="1" applyProtection="1">
      <alignment horizontal="left" vertical="center"/>
    </xf>
    <xf numFmtId="49" fontId="3" fillId="0" borderId="0" xfId="0" applyNumberFormat="1" applyFont="1" applyBorder="1" applyProtection="1">
      <alignment vertical="center"/>
    </xf>
    <xf numFmtId="0" fontId="3" fillId="0" borderId="51" xfId="0" applyFont="1" applyBorder="1" applyProtection="1">
      <alignment vertical="center"/>
    </xf>
    <xf numFmtId="0" fontId="3" fillId="0" borderId="1" xfId="0" applyFont="1" applyBorder="1" applyProtection="1">
      <alignment vertical="center"/>
    </xf>
    <xf numFmtId="0" fontId="3" fillId="0" borderId="70" xfId="0" applyFont="1" applyBorder="1">
      <alignment vertical="center"/>
    </xf>
    <xf numFmtId="0" fontId="3" fillId="0" borderId="71" xfId="0" applyFont="1" applyBorder="1">
      <alignment vertical="center"/>
    </xf>
    <xf numFmtId="177" fontId="3" fillId="0" borderId="71" xfId="0" applyNumberFormat="1" applyFont="1" applyBorder="1" applyProtection="1">
      <alignment vertical="center"/>
    </xf>
    <xf numFmtId="177" fontId="3" fillId="0" borderId="71" xfId="0" applyNumberFormat="1" applyFont="1" applyBorder="1">
      <alignment vertical="center"/>
    </xf>
    <xf numFmtId="177" fontId="3" fillId="0" borderId="45" xfId="0" applyNumberFormat="1" applyFont="1" applyBorder="1" applyProtection="1">
      <alignment vertical="center"/>
    </xf>
    <xf numFmtId="177" fontId="3" fillId="0" borderId="65" xfId="0" applyNumberFormat="1" applyFont="1" applyBorder="1">
      <alignment vertical="center"/>
    </xf>
    <xf numFmtId="0" fontId="3" fillId="0" borderId="45" xfId="0" applyFont="1" applyBorder="1" applyAlignment="1">
      <alignment vertical="center" wrapText="1"/>
    </xf>
    <xf numFmtId="0" fontId="3" fillId="0" borderId="45" xfId="0" applyFont="1" applyBorder="1" applyAlignment="1">
      <alignment horizontal="center" vertical="center"/>
    </xf>
    <xf numFmtId="177" fontId="3" fillId="0" borderId="70" xfId="0" applyNumberFormat="1" applyFont="1" applyBorder="1" applyProtection="1">
      <alignment vertical="center"/>
    </xf>
    <xf numFmtId="177" fontId="3" fillId="0" borderId="65" xfId="0" applyNumberFormat="1" applyFont="1" applyBorder="1" applyProtection="1">
      <alignment vertical="center"/>
      <protection locked="0"/>
    </xf>
    <xf numFmtId="177" fontId="12" fillId="0" borderId="71" xfId="0" applyNumberFormat="1" applyFont="1" applyBorder="1" applyAlignment="1" applyProtection="1">
      <alignment vertical="top" textRotation="255" wrapText="1"/>
    </xf>
    <xf numFmtId="0" fontId="13" fillId="0" borderId="45" xfId="0" applyFont="1" applyBorder="1" applyAlignment="1">
      <alignment horizontal="center" vertical="center" wrapText="1"/>
    </xf>
    <xf numFmtId="0" fontId="3" fillId="0" borderId="7" xfId="0" applyFont="1" applyBorder="1" applyAlignment="1">
      <alignment vertical="center" shrinkToFit="1"/>
    </xf>
    <xf numFmtId="0" fontId="3" fillId="0" borderId="7" xfId="0" applyFont="1" applyBorder="1" applyAlignment="1">
      <alignment horizontal="center" vertical="center" shrinkToFit="1"/>
    </xf>
    <xf numFmtId="0" fontId="3" fillId="0" borderId="0" xfId="0" applyFont="1" applyBorder="1" applyAlignment="1" applyProtection="1">
      <alignment horizontal="left" vertical="center"/>
    </xf>
    <xf numFmtId="0" fontId="6" fillId="0" borderId="0" xfId="0" applyFont="1" applyBorder="1" applyAlignment="1">
      <alignment horizontal="left" vertical="center" shrinkToFit="1"/>
    </xf>
    <xf numFmtId="0" fontId="3" fillId="0" borderId="7" xfId="0" applyFont="1" applyBorder="1" applyAlignment="1">
      <alignment vertical="center" shrinkToFit="1"/>
    </xf>
    <xf numFmtId="0" fontId="3" fillId="0" borderId="7"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43" xfId="0" applyFont="1" applyBorder="1" applyAlignment="1">
      <alignment vertical="center" shrinkToFit="1"/>
    </xf>
    <xf numFmtId="177" fontId="9" fillId="0" borderId="43" xfId="0" applyNumberFormat="1" applyFont="1" applyBorder="1" applyAlignment="1" applyProtection="1">
      <alignment vertical="center" shrinkToFit="1"/>
      <protection locked="0"/>
    </xf>
    <xf numFmtId="177" fontId="9" fillId="0" borderId="69" xfId="0" applyNumberFormat="1" applyFont="1" applyBorder="1" applyAlignment="1">
      <alignment vertical="center" shrinkToFit="1"/>
    </xf>
    <xf numFmtId="0" fontId="3" fillId="0" borderId="52" xfId="0" applyFont="1" applyBorder="1" applyAlignment="1">
      <alignment vertical="center" wrapText="1"/>
    </xf>
    <xf numFmtId="0" fontId="3" fillId="0" borderId="4" xfId="0" applyFont="1" applyBorder="1" applyAlignment="1">
      <alignment horizontal="center" vertical="center" wrapText="1"/>
    </xf>
    <xf numFmtId="0" fontId="3" fillId="0" borderId="57" xfId="0" applyFont="1" applyBorder="1" applyAlignment="1">
      <alignment horizontal="center" vertical="center" wrapText="1"/>
    </xf>
    <xf numFmtId="0" fontId="14" fillId="0" borderId="57"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7" xfId="0" applyFont="1" applyBorder="1" applyAlignment="1">
      <alignment vertical="center" shrinkToFit="1"/>
    </xf>
    <xf numFmtId="177" fontId="9" fillId="0" borderId="4" xfId="0" applyNumberFormat="1" applyFont="1" applyBorder="1" applyAlignment="1" applyProtection="1">
      <alignment vertical="center"/>
    </xf>
    <xf numFmtId="0" fontId="3" fillId="0" borderId="0" xfId="0" applyFont="1" applyBorder="1" applyAlignment="1">
      <alignment horizontal="left" vertical="center" shrinkToFit="1"/>
    </xf>
    <xf numFmtId="177" fontId="9" fillId="0" borderId="44" xfId="0" applyNumberFormat="1" applyFont="1" applyBorder="1" applyAlignment="1" applyProtection="1">
      <alignment vertical="center" shrinkToFit="1"/>
      <protection locked="0"/>
    </xf>
    <xf numFmtId="177" fontId="9" fillId="0" borderId="19" xfId="0" applyNumberFormat="1" applyFont="1" applyBorder="1">
      <alignment vertical="center"/>
    </xf>
    <xf numFmtId="177" fontId="9" fillId="0" borderId="69" xfId="0" applyNumberFormat="1" applyFont="1" applyBorder="1" applyAlignment="1" applyProtection="1">
      <alignment vertical="center" shrinkToFit="1"/>
      <protection locked="0"/>
    </xf>
    <xf numFmtId="177" fontId="9" fillId="0" borderId="72" xfId="0" applyNumberFormat="1" applyFont="1" applyBorder="1" applyAlignment="1" applyProtection="1">
      <alignment vertical="center" shrinkToFit="1"/>
      <protection locked="0"/>
    </xf>
    <xf numFmtId="177" fontId="9" fillId="0" borderId="18" xfId="0" applyNumberFormat="1" applyFont="1" applyBorder="1">
      <alignment vertical="center"/>
    </xf>
    <xf numFmtId="177" fontId="9" fillId="0" borderId="37" xfId="0" applyNumberFormat="1" applyFont="1" applyBorder="1" applyAlignment="1" applyProtection="1">
      <alignment vertical="center" shrinkToFit="1"/>
      <protection locked="0"/>
    </xf>
    <xf numFmtId="177" fontId="9" fillId="0" borderId="58" xfId="0" applyNumberFormat="1" applyFont="1" applyBorder="1">
      <alignment vertical="center"/>
    </xf>
    <xf numFmtId="177" fontId="9" fillId="0" borderId="2" xfId="0" applyNumberFormat="1" applyFont="1" applyBorder="1" applyAlignment="1" applyProtection="1">
      <alignment vertical="center" shrinkToFit="1"/>
      <protection locked="0"/>
    </xf>
    <xf numFmtId="177" fontId="9" fillId="0" borderId="45" xfId="0" applyNumberFormat="1" applyFont="1" applyBorder="1">
      <alignment vertical="center"/>
    </xf>
    <xf numFmtId="177" fontId="3" fillId="0" borderId="65" xfId="0" applyNumberFormat="1" applyFont="1" applyBorder="1" applyAlignment="1" applyProtection="1">
      <alignment vertical="center" shrinkToFit="1"/>
    </xf>
    <xf numFmtId="177" fontId="3" fillId="0" borderId="62" xfId="0" applyNumberFormat="1" applyFont="1" applyBorder="1" applyAlignment="1" applyProtection="1">
      <alignment vertical="center" shrinkToFit="1"/>
    </xf>
    <xf numFmtId="177" fontId="3" fillId="0" borderId="48" xfId="0" applyNumberFormat="1" applyFont="1" applyBorder="1" applyAlignment="1" applyProtection="1">
      <alignment vertical="center" shrinkToFit="1"/>
    </xf>
    <xf numFmtId="177" fontId="3" fillId="0" borderId="66" xfId="0" applyNumberFormat="1" applyFont="1" applyBorder="1" applyAlignment="1" applyProtection="1">
      <alignment vertical="center" shrinkToFit="1"/>
    </xf>
    <xf numFmtId="177" fontId="3" fillId="2" borderId="0" xfId="1" applyNumberFormat="1" applyFont="1" applyFill="1">
      <alignment vertical="center"/>
    </xf>
    <xf numFmtId="177" fontId="3" fillId="2" borderId="0" xfId="0" applyNumberFormat="1" applyFont="1" applyFill="1">
      <alignment vertical="center"/>
    </xf>
    <xf numFmtId="0" fontId="3" fillId="0" borderId="7" xfId="0" applyFont="1" applyBorder="1" applyAlignment="1">
      <alignment vertical="center" shrinkToFit="1"/>
    </xf>
    <xf numFmtId="0" fontId="3" fillId="0" borderId="7"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7" xfId="0" applyFont="1" applyBorder="1" applyAlignment="1">
      <alignment vertical="center" shrinkToFit="1"/>
    </xf>
    <xf numFmtId="0" fontId="3" fillId="0" borderId="7" xfId="0" applyFont="1" applyBorder="1" applyAlignment="1">
      <alignment horizontal="center" vertical="center" shrinkToFit="1"/>
    </xf>
    <xf numFmtId="177" fontId="9" fillId="0" borderId="20" xfId="0" applyNumberFormat="1" applyFont="1" applyBorder="1">
      <alignment vertical="center"/>
    </xf>
    <xf numFmtId="177" fontId="9" fillId="0" borderId="36" xfId="0" applyNumberFormat="1" applyFont="1" applyBorder="1" applyAlignment="1">
      <alignment vertical="center" shrinkToFit="1"/>
    </xf>
    <xf numFmtId="0" fontId="3" fillId="0" borderId="7" xfId="0" applyFont="1" applyBorder="1" applyAlignment="1">
      <alignment vertical="center" shrinkToFit="1"/>
    </xf>
    <xf numFmtId="0" fontId="3" fillId="0" borderId="4" xfId="0" applyFont="1" applyBorder="1" applyAlignment="1">
      <alignment horizontal="center" vertical="center" shrinkToFit="1"/>
    </xf>
    <xf numFmtId="0" fontId="9" fillId="0" borderId="2" xfId="0" applyFont="1" applyBorder="1" applyAlignment="1">
      <alignment vertical="center"/>
    </xf>
    <xf numFmtId="177" fontId="9" fillId="0" borderId="36" xfId="0" applyNumberFormat="1" applyFont="1" applyBorder="1" applyAlignment="1" applyProtection="1">
      <alignment vertical="center" shrinkToFit="1"/>
    </xf>
    <xf numFmtId="177" fontId="9" fillId="0" borderId="24" xfId="0" applyNumberFormat="1" applyFont="1" applyBorder="1" applyAlignment="1" applyProtection="1">
      <alignment vertical="center" shrinkToFit="1"/>
    </xf>
    <xf numFmtId="177" fontId="9" fillId="0" borderId="75" xfId="0" applyNumberFormat="1" applyFont="1" applyBorder="1" applyAlignment="1" applyProtection="1">
      <alignment vertical="center" shrinkToFit="1"/>
    </xf>
    <xf numFmtId="177" fontId="9" fillId="0" borderId="5" xfId="0" applyNumberFormat="1" applyFont="1" applyBorder="1" applyAlignment="1" applyProtection="1">
      <alignment vertical="center" shrinkToFit="1"/>
    </xf>
    <xf numFmtId="0" fontId="3" fillId="0" borderId="41" xfId="0" applyFont="1" applyBorder="1" applyAlignment="1">
      <alignment vertical="center" shrinkToFit="1"/>
    </xf>
    <xf numFmtId="177" fontId="9" fillId="0" borderId="6" xfId="0" applyNumberFormat="1" applyFont="1" applyBorder="1" applyAlignment="1">
      <alignment vertical="center" shrinkToFit="1"/>
    </xf>
    <xf numFmtId="177" fontId="9" fillId="0" borderId="6" xfId="0" applyNumberFormat="1" applyFont="1" applyBorder="1" applyAlignment="1" applyProtection="1">
      <alignment vertical="center" shrinkToFit="1"/>
      <protection locked="0"/>
    </xf>
    <xf numFmtId="177" fontId="9" fillId="0" borderId="55" xfId="0" applyNumberFormat="1" applyFont="1" applyBorder="1" applyAlignment="1" applyProtection="1">
      <alignment vertical="center" shrinkToFit="1"/>
      <protection locked="0"/>
    </xf>
    <xf numFmtId="0" fontId="3" fillId="4" borderId="7" xfId="0" applyFont="1" applyFill="1" applyBorder="1" applyAlignment="1">
      <alignment horizontal="center" vertical="center" shrinkToFit="1"/>
    </xf>
    <xf numFmtId="0" fontId="3" fillId="4" borderId="7" xfId="0" applyFont="1" applyFill="1" applyBorder="1" applyAlignment="1">
      <alignment vertical="center" shrinkToFit="1"/>
    </xf>
    <xf numFmtId="177" fontId="9" fillId="4" borderId="7" xfId="0" applyNumberFormat="1" applyFont="1" applyFill="1" applyBorder="1" applyAlignment="1" applyProtection="1">
      <alignment vertical="center" shrinkToFit="1"/>
      <protection locked="0"/>
    </xf>
    <xf numFmtId="177" fontId="9" fillId="4" borderId="7" xfId="0" applyNumberFormat="1" applyFont="1" applyFill="1" applyBorder="1" applyAlignment="1" applyProtection="1">
      <alignment vertical="center" shrinkToFit="1"/>
    </xf>
    <xf numFmtId="177" fontId="9" fillId="4" borderId="7" xfId="0" applyNumberFormat="1" applyFont="1" applyFill="1" applyBorder="1" applyAlignment="1">
      <alignment vertical="center" shrinkToFit="1"/>
    </xf>
    <xf numFmtId="177" fontId="9" fillId="4" borderId="9" xfId="0" applyNumberFormat="1" applyFont="1" applyFill="1" applyBorder="1" applyAlignment="1" applyProtection="1">
      <alignment vertical="center" shrinkToFit="1"/>
    </xf>
    <xf numFmtId="0" fontId="14" fillId="4" borderId="4" xfId="0" applyFont="1" applyFill="1" applyBorder="1" applyAlignment="1">
      <alignment horizontal="center" vertical="center" wrapText="1"/>
    </xf>
    <xf numFmtId="0" fontId="9" fillId="4" borderId="0" xfId="0" applyFont="1" applyFill="1" applyAlignment="1">
      <alignment vertical="center"/>
    </xf>
    <xf numFmtId="177" fontId="9" fillId="4" borderId="54" xfId="0" applyNumberFormat="1" applyFont="1" applyFill="1" applyBorder="1" applyAlignment="1">
      <alignment vertical="center" shrinkToFit="1"/>
    </xf>
    <xf numFmtId="0" fontId="3" fillId="0" borderId="0" xfId="0" applyFont="1" applyFill="1" applyAlignment="1">
      <alignment vertical="center" shrinkToFit="1"/>
    </xf>
    <xf numFmtId="0" fontId="3" fillId="0" borderId="7" xfId="0" applyFont="1" applyBorder="1" applyAlignment="1">
      <alignment vertical="center" shrinkToFit="1"/>
    </xf>
    <xf numFmtId="0" fontId="3" fillId="0" borderId="7" xfId="0" applyFont="1" applyBorder="1" applyAlignment="1">
      <alignment vertical="center" shrinkToFit="1"/>
    </xf>
    <xf numFmtId="0" fontId="3" fillId="0" borderId="49" xfId="0" applyFont="1" applyBorder="1" applyAlignment="1">
      <alignment vertical="center"/>
    </xf>
    <xf numFmtId="0" fontId="3" fillId="0" borderId="0" xfId="0" applyFont="1" applyBorder="1" applyAlignment="1">
      <alignment vertical="center"/>
    </xf>
    <xf numFmtId="177" fontId="9" fillId="4" borderId="8" xfId="0" applyNumberFormat="1" applyFont="1" applyFill="1" applyBorder="1" applyAlignment="1">
      <alignment vertical="center"/>
    </xf>
    <xf numFmtId="177" fontId="9" fillId="4" borderId="36" xfId="0" applyNumberFormat="1" applyFont="1" applyFill="1" applyBorder="1" applyAlignment="1">
      <alignment vertical="center"/>
    </xf>
    <xf numFmtId="0" fontId="3" fillId="4" borderId="4" xfId="0" applyFont="1" applyFill="1" applyBorder="1" applyAlignment="1">
      <alignment horizontal="center" vertical="center" shrinkToFit="1"/>
    </xf>
    <xf numFmtId="177" fontId="10" fillId="4" borderId="7" xfId="0" applyNumberFormat="1" applyFont="1" applyFill="1" applyBorder="1" applyAlignment="1">
      <alignment vertical="center" shrinkToFit="1"/>
    </xf>
    <xf numFmtId="177" fontId="9" fillId="4" borderId="4" xfId="0" applyNumberFormat="1" applyFont="1" applyFill="1" applyBorder="1" applyAlignment="1">
      <alignment vertical="center"/>
    </xf>
    <xf numFmtId="177" fontId="10" fillId="4" borderId="9" xfId="0" applyNumberFormat="1" applyFont="1" applyFill="1" applyBorder="1" applyAlignment="1">
      <alignment vertical="center"/>
    </xf>
    <xf numFmtId="0" fontId="3" fillId="4" borderId="5" xfId="0" applyFont="1" applyFill="1" applyBorder="1" applyAlignment="1">
      <alignment horizontal="center" vertical="center"/>
    </xf>
    <xf numFmtId="0" fontId="3" fillId="4" borderId="8" xfId="0" applyFont="1" applyFill="1" applyBorder="1" applyAlignment="1">
      <alignment vertical="center"/>
    </xf>
    <xf numFmtId="177" fontId="9" fillId="4" borderId="1" xfId="0" applyNumberFormat="1" applyFont="1" applyFill="1" applyBorder="1" applyAlignment="1">
      <alignment vertical="center"/>
    </xf>
    <xf numFmtId="177" fontId="9" fillId="4" borderId="5" xfId="0" applyNumberFormat="1" applyFont="1" applyFill="1" applyBorder="1" applyAlignment="1">
      <alignment vertical="center"/>
    </xf>
    <xf numFmtId="177" fontId="9" fillId="4" borderId="74" xfId="0" applyNumberFormat="1" applyFont="1" applyFill="1" applyBorder="1" applyAlignment="1">
      <alignment vertical="center"/>
    </xf>
    <xf numFmtId="177" fontId="9" fillId="4" borderId="73" xfId="0" applyNumberFormat="1" applyFont="1" applyFill="1" applyBorder="1" applyAlignment="1">
      <alignment vertical="center"/>
    </xf>
    <xf numFmtId="0" fontId="14" fillId="0" borderId="4" xfId="0" applyFont="1" applyFill="1" applyBorder="1" applyAlignment="1">
      <alignment horizontal="center" vertical="center" wrapText="1"/>
    </xf>
    <xf numFmtId="0" fontId="3" fillId="0" borderId="7" xfId="0" applyFont="1" applyFill="1" applyBorder="1" applyAlignment="1">
      <alignment horizontal="center" vertical="center" shrinkToFit="1"/>
    </xf>
    <xf numFmtId="0" fontId="3" fillId="0" borderId="7" xfId="0" applyFont="1" applyFill="1" applyBorder="1" applyAlignment="1">
      <alignment vertical="center" shrinkToFit="1"/>
    </xf>
    <xf numFmtId="177" fontId="9" fillId="0" borderId="7" xfId="0" applyNumberFormat="1" applyFont="1" applyFill="1" applyBorder="1" applyAlignment="1">
      <alignment vertical="center" shrinkToFit="1"/>
    </xf>
    <xf numFmtId="177" fontId="10" fillId="0" borderId="7" xfId="0" applyNumberFormat="1" applyFont="1" applyFill="1" applyBorder="1" applyAlignment="1" applyProtection="1">
      <alignment vertical="center" shrinkToFit="1"/>
      <protection locked="0"/>
    </xf>
    <xf numFmtId="0" fontId="9" fillId="0" borderId="0" xfId="0" applyFont="1" applyFill="1" applyAlignment="1">
      <alignment vertical="center"/>
    </xf>
    <xf numFmtId="177" fontId="9" fillId="0" borderId="4" xfId="0" applyNumberFormat="1" applyFont="1" applyFill="1" applyBorder="1" applyAlignment="1" applyProtection="1">
      <alignment vertical="center"/>
      <protection locked="0"/>
    </xf>
    <xf numFmtId="0" fontId="10" fillId="0" borderId="9" xfId="0" applyFont="1" applyFill="1" applyBorder="1" applyAlignment="1" applyProtection="1">
      <alignment vertical="center"/>
      <protection locked="0"/>
    </xf>
    <xf numFmtId="0" fontId="3" fillId="0" borderId="0" xfId="0" applyFont="1" applyFill="1" applyAlignment="1">
      <alignment horizontal="center" vertical="center" shrinkToFit="1"/>
    </xf>
    <xf numFmtId="38" fontId="10" fillId="2" borderId="9" xfId="1" applyFont="1" applyFill="1" applyBorder="1" applyAlignment="1" applyProtection="1">
      <alignment vertical="center"/>
      <protection locked="0"/>
    </xf>
    <xf numFmtId="38" fontId="10" fillId="2" borderId="9" xfId="1" applyFont="1" applyFill="1" applyBorder="1" applyAlignment="1" applyProtection="1">
      <alignment vertical="center"/>
    </xf>
    <xf numFmtId="0" fontId="9" fillId="4" borderId="4" xfId="0" applyFont="1" applyFill="1" applyBorder="1" applyAlignment="1" applyProtection="1">
      <alignment vertical="center"/>
      <protection locked="0"/>
    </xf>
    <xf numFmtId="0" fontId="10" fillId="4" borderId="9" xfId="0" applyFont="1" applyFill="1" applyBorder="1" applyAlignment="1" applyProtection="1">
      <alignment vertical="center"/>
      <protection locked="0"/>
    </xf>
    <xf numFmtId="0" fontId="3" fillId="4" borderId="54" xfId="0" applyFont="1" applyFill="1" applyBorder="1" applyAlignment="1">
      <alignment horizontal="left" vertical="center"/>
    </xf>
    <xf numFmtId="0" fontId="3" fillId="4" borderId="56" xfId="0" applyFont="1" applyFill="1" applyBorder="1" applyAlignment="1">
      <alignment horizontal="left" vertical="center"/>
    </xf>
    <xf numFmtId="0" fontId="3" fillId="0" borderId="0" xfId="0" applyFont="1" applyBorder="1" applyAlignment="1" applyProtection="1">
      <alignment horizontal="left" vertical="center"/>
    </xf>
    <xf numFmtId="0" fontId="3" fillId="0" borderId="0" xfId="0" applyFont="1" applyBorder="1" applyAlignment="1" applyProtection="1">
      <alignment horizontal="left" vertical="center" shrinkToFit="1"/>
    </xf>
    <xf numFmtId="0" fontId="3" fillId="0" borderId="0" xfId="0" applyFont="1" applyBorder="1" applyAlignment="1" applyProtection="1">
      <alignment horizontal="left" vertical="center"/>
    </xf>
    <xf numFmtId="0" fontId="3" fillId="0" borderId="0" xfId="0" applyFont="1" applyBorder="1" applyAlignment="1">
      <alignment horizontal="center" vertical="center"/>
    </xf>
    <xf numFmtId="0" fontId="3" fillId="0" borderId="7" xfId="0" applyFont="1" applyBorder="1" applyAlignment="1">
      <alignment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4" borderId="6" xfId="0" applyFont="1" applyFill="1" applyBorder="1" applyAlignment="1">
      <alignment horizontal="left" vertical="center" shrinkToFit="1"/>
    </xf>
    <xf numFmtId="0" fontId="3" fillId="4" borderId="7" xfId="0" applyFont="1" applyFill="1" applyBorder="1" applyAlignment="1">
      <alignment horizontal="left" vertical="center" shrinkToFit="1"/>
    </xf>
    <xf numFmtId="0" fontId="3" fillId="4" borderId="55" xfId="0" applyFont="1" applyFill="1" applyBorder="1" applyAlignment="1">
      <alignment horizontal="left" vertical="center" shrinkToFit="1"/>
    </xf>
    <xf numFmtId="0" fontId="3" fillId="4" borderId="9" xfId="0" applyFont="1" applyFill="1" applyBorder="1" applyAlignment="1">
      <alignment horizontal="left" vertical="center" shrinkToFit="1"/>
    </xf>
    <xf numFmtId="0" fontId="3" fillId="0" borderId="60" xfId="0" applyFont="1" applyBorder="1" applyAlignment="1">
      <alignment horizontal="left" vertical="center" shrinkToFit="1"/>
    </xf>
    <xf numFmtId="0" fontId="3" fillId="0" borderId="61" xfId="0" applyFont="1" applyBorder="1" applyAlignment="1">
      <alignment horizontal="left" vertical="center" shrinkToFit="1"/>
    </xf>
    <xf numFmtId="0" fontId="3" fillId="0" borderId="51" xfId="0" applyFont="1" applyBorder="1" applyAlignment="1">
      <alignment horizontal="left" vertical="center" shrinkToFit="1"/>
    </xf>
    <xf numFmtId="0" fontId="3" fillId="0" borderId="62" xfId="0" applyFont="1" applyBorder="1" applyAlignment="1">
      <alignment horizontal="left" vertical="center" shrinkToFit="1"/>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21" xfId="0" applyFont="1" applyBorder="1" applyAlignment="1">
      <alignment horizontal="left" vertical="center" shrinkToFit="1"/>
    </xf>
    <xf numFmtId="0" fontId="3" fillId="0" borderId="25" xfId="0" applyFont="1" applyBorder="1" applyAlignment="1">
      <alignment horizontal="left" vertical="center" shrinkToFit="1"/>
    </xf>
    <xf numFmtId="0" fontId="3" fillId="0" borderId="0" xfId="0" applyFont="1" applyFill="1" applyAlignment="1">
      <alignment horizontal="left" vertical="center" shrinkToFit="1"/>
    </xf>
    <xf numFmtId="0" fontId="3" fillId="0" borderId="0" xfId="0" applyFont="1" applyAlignment="1">
      <alignment horizontal="left" vertical="center"/>
    </xf>
    <xf numFmtId="0" fontId="6" fillId="0" borderId="0" xfId="0" applyFont="1" applyBorder="1" applyAlignment="1">
      <alignment horizontal="left"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6" xfId="0" applyFont="1" applyBorder="1" applyAlignment="1">
      <alignment horizontal="center" vertical="center" textRotation="255"/>
    </xf>
    <xf numFmtId="0" fontId="3" fillId="4" borderId="7" xfId="0" applyFont="1" applyFill="1" applyBorder="1" applyAlignment="1">
      <alignment horizontal="center" vertical="center" shrinkToFit="1"/>
    </xf>
    <xf numFmtId="0" fontId="3" fillId="0" borderId="14" xfId="0" applyFont="1" applyBorder="1" applyAlignment="1">
      <alignment horizontal="center" vertical="center"/>
    </xf>
    <xf numFmtId="0" fontId="3" fillId="0" borderId="43" xfId="0" applyFont="1" applyBorder="1" applyAlignment="1">
      <alignment horizontal="center" vertical="center"/>
    </xf>
    <xf numFmtId="0" fontId="3" fillId="0" borderId="12" xfId="0" applyFont="1" applyBorder="1" applyAlignment="1">
      <alignment horizontal="center" vertical="center"/>
    </xf>
    <xf numFmtId="0" fontId="3" fillId="0" borderId="29" xfId="0" applyFont="1" applyBorder="1" applyAlignment="1">
      <alignment horizontal="center" vertical="center"/>
    </xf>
    <xf numFmtId="0" fontId="3" fillId="0" borderId="2" xfId="0" applyFont="1" applyBorder="1" applyAlignment="1">
      <alignment horizontal="center" vertical="center"/>
    </xf>
    <xf numFmtId="0" fontId="3" fillId="0" borderId="32" xfId="0" applyFont="1" applyBorder="1" applyAlignment="1">
      <alignment horizontal="right" vertical="center"/>
    </xf>
    <xf numFmtId="0" fontId="3" fillId="0" borderId="2" xfId="0" applyFont="1" applyBorder="1" applyAlignment="1">
      <alignment horizontal="right" vertical="center"/>
    </xf>
    <xf numFmtId="0" fontId="3" fillId="0" borderId="35" xfId="0" applyFont="1" applyBorder="1" applyAlignment="1">
      <alignment horizontal="right" vertical="center"/>
    </xf>
    <xf numFmtId="0" fontId="5" fillId="0" borderId="0" xfId="0" applyFont="1" applyAlignment="1">
      <alignment horizontal="center" vertical="center"/>
    </xf>
    <xf numFmtId="0" fontId="3" fillId="0" borderId="0" xfId="0" applyFont="1" applyAlignment="1">
      <alignment horizontal="center" vertical="center"/>
    </xf>
    <xf numFmtId="0" fontId="3" fillId="0" borderId="49" xfId="0" applyFont="1" applyBorder="1" applyAlignment="1">
      <alignment horizontal="center" vertical="center"/>
    </xf>
    <xf numFmtId="0" fontId="3" fillId="0" borderId="0" xfId="0" applyFont="1" applyBorder="1" applyAlignment="1">
      <alignment horizontal="center" vertical="center"/>
    </xf>
    <xf numFmtId="0" fontId="3" fillId="0" borderId="49" xfId="0" applyFont="1" applyBorder="1" applyAlignment="1">
      <alignment horizontal="left" vertical="center"/>
    </xf>
    <xf numFmtId="0" fontId="3" fillId="0" borderId="0" xfId="0" applyFont="1" applyBorder="1" applyAlignment="1">
      <alignment horizontal="left" vertical="center"/>
    </xf>
    <xf numFmtId="0" fontId="3" fillId="0" borderId="41" xfId="0" applyFont="1" applyBorder="1" applyAlignment="1">
      <alignment horizontal="left" vertical="center"/>
    </xf>
    <xf numFmtId="0" fontId="3" fillId="0" borderId="49" xfId="0" applyFont="1" applyFill="1" applyBorder="1" applyAlignment="1">
      <alignment horizontal="left" vertical="center"/>
    </xf>
    <xf numFmtId="0" fontId="3" fillId="0" borderId="0" xfId="0" applyFont="1" applyFill="1" applyBorder="1" applyAlignment="1">
      <alignment horizontal="left" vertical="center"/>
    </xf>
    <xf numFmtId="0" fontId="3" fillId="0" borderId="49"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2" xfId="0" applyFont="1" applyBorder="1" applyAlignment="1">
      <alignment horizontal="left" vertical="center" shrinkToFit="1"/>
    </xf>
    <xf numFmtId="0" fontId="3" fillId="0" borderId="0" xfId="0" applyFont="1" applyFill="1" applyAlignment="1">
      <alignment horizontal="left" vertical="center"/>
    </xf>
    <xf numFmtId="0" fontId="3" fillId="0" borderId="0" xfId="0" applyFont="1" applyAlignment="1">
      <alignment horizontal="right" vertical="center"/>
    </xf>
    <xf numFmtId="0" fontId="3" fillId="0" borderId="55"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39" xfId="0" applyFont="1" applyBorder="1" applyAlignment="1">
      <alignment horizontal="left" vertical="center" shrinkToFit="1"/>
    </xf>
    <xf numFmtId="0" fontId="3" fillId="0" borderId="22"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0" xfId="0" applyFont="1" applyBorder="1" applyAlignment="1" applyProtection="1">
      <alignment horizontal="left" vertical="center" shrinkToFit="1"/>
    </xf>
    <xf numFmtId="0" fontId="3" fillId="0" borderId="0" xfId="0" applyFont="1" applyBorder="1" applyAlignment="1" applyProtection="1">
      <alignment horizontal="left" vertical="center"/>
    </xf>
    <xf numFmtId="0" fontId="3" fillId="0" borderId="1" xfId="0" applyFont="1" applyBorder="1" applyAlignment="1" applyProtection="1">
      <alignment horizontal="left" vertical="center"/>
    </xf>
    <xf numFmtId="0" fontId="3" fillId="0" borderId="40" xfId="0" applyFont="1" applyBorder="1" applyAlignment="1" applyProtection="1">
      <alignment horizontal="left" vertical="center" shrinkToFit="1"/>
    </xf>
    <xf numFmtId="49" fontId="3" fillId="0" borderId="0" xfId="0" applyNumberFormat="1" applyFont="1" applyBorder="1" applyAlignment="1" applyProtection="1">
      <alignment horizontal="left" vertical="center"/>
    </xf>
    <xf numFmtId="0" fontId="6" fillId="0" borderId="0" xfId="0" applyFont="1" applyAlignment="1">
      <alignment horizontal="center" vertical="center"/>
    </xf>
    <xf numFmtId="0" fontId="3" fillId="0" borderId="0" xfId="0" applyFont="1" applyAlignment="1">
      <alignment horizontal="right"/>
    </xf>
    <xf numFmtId="0" fontId="3" fillId="0" borderId="23" xfId="0" applyFont="1" applyBorder="1" applyAlignment="1">
      <alignment horizontal="center" vertical="center" shrinkToFit="1"/>
    </xf>
    <xf numFmtId="0" fontId="3" fillId="0" borderId="63" xfId="0" applyFont="1" applyBorder="1" applyAlignment="1">
      <alignment horizontal="left" vertical="center" shrinkToFit="1"/>
    </xf>
    <xf numFmtId="0" fontId="3" fillId="0" borderId="48"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4"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27" xfId="0" applyFont="1" applyBorder="1" applyAlignment="1">
      <alignment horizontal="left" vertical="center" shrinkToFit="1"/>
    </xf>
    <xf numFmtId="0" fontId="3" fillId="0" borderId="16" xfId="0" applyFont="1" applyBorder="1" applyAlignment="1">
      <alignment horizontal="center" vertical="center" textRotation="255"/>
    </xf>
    <xf numFmtId="0" fontId="3" fillId="0" borderId="0" xfId="0" applyFont="1" applyAlignment="1">
      <alignment horizontal="left" vertical="center" shrinkToFit="1"/>
    </xf>
    <xf numFmtId="0" fontId="6" fillId="0" borderId="1" xfId="0" applyFont="1" applyBorder="1" applyAlignment="1">
      <alignment horizontal="left" vertical="center" shrinkToFit="1"/>
    </xf>
    <xf numFmtId="0" fontId="3" fillId="0" borderId="67"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26" xfId="0" applyFont="1" applyBorder="1" applyAlignment="1">
      <alignment horizontal="center" vertical="center" shrinkToFit="1"/>
    </xf>
    <xf numFmtId="0" fontId="4" fillId="0" borderId="0" xfId="0" applyFont="1" applyAlignment="1">
      <alignment horizontal="distributed" vertical="center"/>
    </xf>
    <xf numFmtId="176" fontId="3" fillId="0" borderId="0" xfId="0" applyNumberFormat="1" applyFont="1" applyAlignment="1">
      <alignment horizontal="center" vertical="center"/>
    </xf>
    <xf numFmtId="176" fontId="3" fillId="0" borderId="0" xfId="0" applyNumberFormat="1" applyFont="1" applyAlignment="1">
      <alignment horizontal="left" vertical="center" shrinkToFit="1"/>
    </xf>
    <xf numFmtId="0" fontId="3" fillId="0" borderId="1" xfId="0" applyFont="1" applyBorder="1" applyAlignment="1">
      <alignment horizontal="left" vertical="center"/>
    </xf>
    <xf numFmtId="0" fontId="3" fillId="0" borderId="33" xfId="0" applyFont="1" applyBorder="1" applyAlignment="1">
      <alignment horizontal="left" vertical="center" shrinkToFit="1"/>
    </xf>
    <xf numFmtId="0" fontId="3" fillId="0" borderId="31" xfId="0" applyFont="1" applyBorder="1" applyAlignment="1">
      <alignment horizontal="left" vertical="center" shrinkToFit="1"/>
    </xf>
    <xf numFmtId="177" fontId="3" fillId="0" borderId="45" xfId="0" applyNumberFormat="1" applyFont="1" applyBorder="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S89"/>
  <sheetViews>
    <sheetView zoomScaleNormal="100" workbookViewId="0">
      <pane xSplit="4" ySplit="6" topLeftCell="E67" activePane="bottomRight" state="frozen"/>
      <selection pane="topRight" activeCell="D1" sqref="D1"/>
      <selection pane="bottomLeft" activeCell="A9" sqref="A9"/>
      <selection pane="bottomRight" activeCell="C76" sqref="C76:S76"/>
    </sheetView>
  </sheetViews>
  <sheetFormatPr defaultRowHeight="13.5" x14ac:dyDescent="0.15"/>
  <cols>
    <col min="1" max="1" width="3.75" style="1" customWidth="1"/>
    <col min="2" max="2" width="2.75" style="1" customWidth="1"/>
    <col min="3" max="3" width="7.25" style="1" customWidth="1"/>
    <col min="4" max="4" width="10.125" style="1" customWidth="1"/>
    <col min="5" max="5" width="12.875" style="1" customWidth="1"/>
    <col min="6" max="6" width="9.75" style="1" customWidth="1"/>
    <col min="7" max="7" width="8.75" style="1" hidden="1" customWidth="1"/>
    <col min="8" max="9" width="11.25" style="1" customWidth="1"/>
    <col min="10" max="10" width="7" style="1" hidden="1" customWidth="1"/>
    <col min="11" max="11" width="10.5" style="1" hidden="1" customWidth="1"/>
    <col min="12" max="12" width="10.75" style="1" customWidth="1"/>
    <col min="13" max="13" width="9.625" style="1" customWidth="1"/>
    <col min="14" max="15" width="7.125" style="1" hidden="1" customWidth="1"/>
    <col min="16" max="17" width="11" style="1" customWidth="1"/>
    <col min="18" max="18" width="10.875" style="1" customWidth="1"/>
    <col min="19" max="19" width="14.375" style="1" customWidth="1"/>
    <col min="20" max="16384" width="9" style="1"/>
  </cols>
  <sheetData>
    <row r="1" spans="2:19" x14ac:dyDescent="0.15">
      <c r="C1" s="76"/>
      <c r="D1" s="76"/>
      <c r="E1" s="71"/>
      <c r="F1" s="71"/>
      <c r="G1" s="71"/>
      <c r="H1" s="71"/>
      <c r="I1" s="71"/>
      <c r="J1" s="71"/>
      <c r="K1" s="71"/>
      <c r="L1" s="71"/>
      <c r="M1" s="39"/>
      <c r="N1" s="39"/>
      <c r="O1" s="39"/>
      <c r="P1" s="39"/>
      <c r="Q1" s="39"/>
      <c r="R1" s="39"/>
      <c r="S1" s="40"/>
    </row>
    <row r="2" spans="2:19" x14ac:dyDescent="0.15">
      <c r="C2" s="39" t="s">
        <v>137</v>
      </c>
      <c r="D2" s="39"/>
      <c r="E2" s="39"/>
      <c r="F2" s="39"/>
      <c r="G2" s="39"/>
      <c r="H2" s="39"/>
      <c r="I2" s="39"/>
      <c r="J2" s="39"/>
      <c r="K2" s="39"/>
      <c r="L2" s="39"/>
      <c r="M2" s="39"/>
      <c r="N2" s="39"/>
      <c r="O2" s="39"/>
      <c r="P2" s="39"/>
      <c r="Q2" s="39"/>
      <c r="R2" s="39"/>
    </row>
    <row r="3" spans="2:19" ht="17.25" x14ac:dyDescent="0.15">
      <c r="C3" s="309" t="s">
        <v>178</v>
      </c>
      <c r="D3" s="309"/>
      <c r="E3" s="309"/>
      <c r="F3" s="309"/>
      <c r="G3" s="193"/>
      <c r="H3" s="87" t="s">
        <v>184</v>
      </c>
      <c r="I3" s="252"/>
      <c r="J3" s="252"/>
      <c r="K3" s="277" t="s">
        <v>281</v>
      </c>
      <c r="L3" s="39"/>
      <c r="M3" s="39"/>
      <c r="N3" s="39"/>
      <c r="O3" s="39"/>
      <c r="P3" s="39"/>
      <c r="Q3" s="39"/>
      <c r="R3" s="39"/>
      <c r="S3" s="1" t="s">
        <v>138</v>
      </c>
    </row>
    <row r="4" spans="2:19" ht="70.5" customHeight="1" x14ac:dyDescent="0.15">
      <c r="B4" s="310" t="s">
        <v>114</v>
      </c>
      <c r="C4" s="311"/>
      <c r="D4" s="311"/>
      <c r="E4" s="259" t="s">
        <v>110</v>
      </c>
      <c r="F4" s="88" t="s">
        <v>112</v>
      </c>
      <c r="G4" s="201" t="s">
        <v>239</v>
      </c>
      <c r="H4" s="88" t="s">
        <v>39</v>
      </c>
      <c r="I4" s="113" t="s">
        <v>214</v>
      </c>
      <c r="J4" s="113" t="s">
        <v>215</v>
      </c>
      <c r="K4" s="269" t="s">
        <v>271</v>
      </c>
      <c r="L4" s="249" t="s">
        <v>268</v>
      </c>
      <c r="M4" s="88" t="s">
        <v>245</v>
      </c>
      <c r="N4" s="202" t="s">
        <v>237</v>
      </c>
      <c r="O4" s="202" t="s">
        <v>238</v>
      </c>
      <c r="P4" s="202" t="s">
        <v>246</v>
      </c>
      <c r="Q4" s="202" t="s">
        <v>247</v>
      </c>
      <c r="R4" s="88" t="s">
        <v>236</v>
      </c>
      <c r="S4" s="263" t="s">
        <v>111</v>
      </c>
    </row>
    <row r="5" spans="2:19" x14ac:dyDescent="0.15">
      <c r="B5" s="314"/>
      <c r="C5" s="315"/>
      <c r="D5" s="316"/>
      <c r="E5" s="243"/>
      <c r="F5" s="90" t="s">
        <v>113</v>
      </c>
      <c r="G5" s="197" t="s">
        <v>29</v>
      </c>
      <c r="H5" s="90" t="s">
        <v>29</v>
      </c>
      <c r="I5" s="114" t="s">
        <v>212</v>
      </c>
      <c r="J5" s="114" t="s">
        <v>213</v>
      </c>
      <c r="K5" s="270"/>
      <c r="L5" s="243" t="s">
        <v>29</v>
      </c>
      <c r="M5" s="90" t="s">
        <v>29</v>
      </c>
      <c r="N5" s="195" t="s">
        <v>29</v>
      </c>
      <c r="O5" s="90" t="s">
        <v>29</v>
      </c>
      <c r="P5" s="90" t="s">
        <v>29</v>
      </c>
      <c r="Q5" s="195" t="s">
        <v>29</v>
      </c>
      <c r="R5" s="195" t="s">
        <v>29</v>
      </c>
      <c r="S5" s="264" t="s">
        <v>29</v>
      </c>
    </row>
    <row r="6" spans="2:19" x14ac:dyDescent="0.15">
      <c r="B6" s="301" t="s">
        <v>188</v>
      </c>
      <c r="C6" s="302"/>
      <c r="D6" s="302"/>
      <c r="E6" s="244"/>
      <c r="F6" s="89"/>
      <c r="G6" s="194"/>
      <c r="H6" s="229" t="s">
        <v>217</v>
      </c>
      <c r="I6" s="112"/>
      <c r="J6" s="112"/>
      <c r="K6" s="271"/>
      <c r="L6" s="244"/>
      <c r="M6" s="89"/>
      <c r="N6" s="190"/>
      <c r="O6" s="89"/>
      <c r="P6" s="89"/>
      <c r="Q6" s="190"/>
      <c r="R6" s="89"/>
      <c r="S6" s="264"/>
    </row>
    <row r="7" spans="2:19" x14ac:dyDescent="0.15">
      <c r="B7" s="299" t="s">
        <v>74</v>
      </c>
      <c r="C7" s="300"/>
      <c r="D7" s="89" t="s">
        <v>60</v>
      </c>
      <c r="E7" s="246">
        <f>+F7+S7</f>
        <v>36000</v>
      </c>
      <c r="F7" s="118">
        <v>36000</v>
      </c>
      <c r="G7" s="118"/>
      <c r="H7" s="118">
        <f>+I7+J7</f>
        <v>0</v>
      </c>
      <c r="I7" s="118"/>
      <c r="J7" s="118"/>
      <c r="K7" s="158"/>
      <c r="L7" s="245"/>
      <c r="M7" s="118"/>
      <c r="N7" s="118"/>
      <c r="O7" s="118"/>
      <c r="P7" s="118"/>
      <c r="Q7" s="118"/>
      <c r="R7" s="118"/>
      <c r="S7" s="257">
        <f>+G7+H7+L7+M7+N7+O7+P7+Q7+R7</f>
        <v>0</v>
      </c>
    </row>
    <row r="8" spans="2:19" x14ac:dyDescent="0.15">
      <c r="B8" s="299"/>
      <c r="C8" s="300"/>
      <c r="D8" s="89" t="s">
        <v>61</v>
      </c>
      <c r="E8" s="246">
        <f>+F8+S8</f>
        <v>0</v>
      </c>
      <c r="F8" s="118"/>
      <c r="G8" s="118"/>
      <c r="H8" s="118">
        <f>+I8+J8</f>
        <v>0</v>
      </c>
      <c r="I8" s="118"/>
      <c r="J8" s="118"/>
      <c r="K8" s="158"/>
      <c r="L8" s="245"/>
      <c r="M8" s="118"/>
      <c r="N8" s="118"/>
      <c r="O8" s="118"/>
      <c r="P8" s="118"/>
      <c r="Q8" s="118"/>
      <c r="R8" s="118"/>
      <c r="S8" s="257">
        <f t="shared" ref="S8:S70" si="0">+G8+H8+L8+M8+N8+O8+P8+Q8+R8</f>
        <v>0</v>
      </c>
    </row>
    <row r="9" spans="2:19" x14ac:dyDescent="0.15">
      <c r="B9" s="299"/>
      <c r="C9" s="300"/>
      <c r="D9" s="89" t="s">
        <v>62</v>
      </c>
      <c r="E9" s="246">
        <f t="shared" ref="E9:E21" si="1">+F9+S9</f>
        <v>12000</v>
      </c>
      <c r="F9" s="118">
        <v>12000</v>
      </c>
      <c r="G9" s="118"/>
      <c r="H9" s="118">
        <f t="shared" ref="H9:H63" si="2">+I9+J9</f>
        <v>0</v>
      </c>
      <c r="I9" s="118"/>
      <c r="J9" s="118"/>
      <c r="K9" s="158"/>
      <c r="L9" s="245"/>
      <c r="M9" s="118"/>
      <c r="N9" s="118"/>
      <c r="O9" s="118"/>
      <c r="P9" s="118"/>
      <c r="Q9" s="118"/>
      <c r="R9" s="118"/>
      <c r="S9" s="257">
        <f t="shared" si="0"/>
        <v>0</v>
      </c>
    </row>
    <row r="10" spans="2:19" x14ac:dyDescent="0.15">
      <c r="B10" s="299" t="s">
        <v>63</v>
      </c>
      <c r="C10" s="300"/>
      <c r="D10" s="89" t="s">
        <v>63</v>
      </c>
      <c r="E10" s="246">
        <f t="shared" si="1"/>
        <v>1188574</v>
      </c>
      <c r="F10" s="118">
        <v>1188574</v>
      </c>
      <c r="G10" s="118"/>
      <c r="H10" s="145">
        <f t="shared" si="2"/>
        <v>0</v>
      </c>
      <c r="I10" s="118"/>
      <c r="J10" s="118"/>
      <c r="K10" s="158"/>
      <c r="L10" s="245"/>
      <c r="M10" s="118"/>
      <c r="N10" s="118"/>
      <c r="O10" s="118"/>
      <c r="P10" s="118"/>
      <c r="Q10" s="118"/>
      <c r="R10" s="118"/>
      <c r="S10" s="257">
        <f t="shared" si="0"/>
        <v>0</v>
      </c>
    </row>
    <row r="11" spans="2:19" x14ac:dyDescent="0.15">
      <c r="B11" s="299" t="s">
        <v>75</v>
      </c>
      <c r="C11" s="300"/>
      <c r="D11" s="89" t="s">
        <v>64</v>
      </c>
      <c r="E11" s="246">
        <f t="shared" si="1"/>
        <v>57900000</v>
      </c>
      <c r="F11" s="118">
        <v>55200000</v>
      </c>
      <c r="G11" s="118"/>
      <c r="H11" s="145">
        <f t="shared" si="2"/>
        <v>2700000</v>
      </c>
      <c r="I11" s="118">
        <v>2700000</v>
      </c>
      <c r="J11" s="118"/>
      <c r="K11" s="158"/>
      <c r="L11" s="245"/>
      <c r="M11" s="118"/>
      <c r="N11" s="118"/>
      <c r="O11" s="118"/>
      <c r="P11" s="118"/>
      <c r="Q11" s="118"/>
      <c r="R11" s="118"/>
      <c r="S11" s="257">
        <f t="shared" si="0"/>
        <v>2700000</v>
      </c>
    </row>
    <row r="12" spans="2:19" x14ac:dyDescent="0.15">
      <c r="B12" s="299"/>
      <c r="C12" s="300"/>
      <c r="D12" s="89" t="s">
        <v>65</v>
      </c>
      <c r="E12" s="246">
        <f t="shared" si="1"/>
        <v>2072000</v>
      </c>
      <c r="F12" s="118">
        <v>2072000</v>
      </c>
      <c r="G12" s="118"/>
      <c r="H12" s="145">
        <f t="shared" si="2"/>
        <v>0</v>
      </c>
      <c r="I12" s="118"/>
      <c r="J12" s="118"/>
      <c r="K12" s="158"/>
      <c r="L12" s="245"/>
      <c r="M12" s="118"/>
      <c r="N12" s="118"/>
      <c r="O12" s="158"/>
      <c r="P12" s="118"/>
      <c r="Q12" s="118"/>
      <c r="R12" s="118"/>
      <c r="S12" s="257">
        <f t="shared" si="0"/>
        <v>0</v>
      </c>
    </row>
    <row r="13" spans="2:19" x14ac:dyDescent="0.15">
      <c r="B13" s="312" t="s">
        <v>193</v>
      </c>
      <c r="C13" s="288" t="s">
        <v>24</v>
      </c>
      <c r="D13" s="89" t="s">
        <v>20</v>
      </c>
      <c r="E13" s="246">
        <f t="shared" si="1"/>
        <v>133684294</v>
      </c>
      <c r="F13" s="118"/>
      <c r="G13" s="118"/>
      <c r="H13" s="145">
        <f t="shared" si="2"/>
        <v>32310429</v>
      </c>
      <c r="I13" s="118">
        <v>32310429</v>
      </c>
      <c r="J13" s="118"/>
      <c r="K13" s="158">
        <v>29248529</v>
      </c>
      <c r="L13" s="245">
        <f>+K13-R13</f>
        <v>29248529</v>
      </c>
      <c r="M13" s="118">
        <v>3150280</v>
      </c>
      <c r="N13" s="118"/>
      <c r="O13" s="118"/>
      <c r="P13" s="118">
        <v>68975056</v>
      </c>
      <c r="Q13" s="118"/>
      <c r="R13" s="118"/>
      <c r="S13" s="257">
        <f t="shared" si="0"/>
        <v>133684294</v>
      </c>
    </row>
    <row r="14" spans="2:19" x14ac:dyDescent="0.15">
      <c r="B14" s="312"/>
      <c r="C14" s="288"/>
      <c r="D14" s="89" t="s">
        <v>143</v>
      </c>
      <c r="E14" s="246">
        <f t="shared" si="1"/>
        <v>0</v>
      </c>
      <c r="F14" s="118"/>
      <c r="G14" s="118"/>
      <c r="H14" s="145">
        <f t="shared" si="2"/>
        <v>0</v>
      </c>
      <c r="I14" s="118"/>
      <c r="J14" s="118"/>
      <c r="K14" s="158"/>
      <c r="L14" s="245">
        <f t="shared" ref="L14:L21" si="3">+K14-R14</f>
        <v>0</v>
      </c>
      <c r="M14" s="118"/>
      <c r="N14" s="118"/>
      <c r="O14" s="118"/>
      <c r="P14" s="118"/>
      <c r="Q14" s="118"/>
      <c r="R14" s="118"/>
      <c r="S14" s="257">
        <f t="shared" si="0"/>
        <v>0</v>
      </c>
    </row>
    <row r="15" spans="2:19" x14ac:dyDescent="0.15">
      <c r="B15" s="312"/>
      <c r="C15" s="288" t="s">
        <v>25</v>
      </c>
      <c r="D15" s="89" t="s">
        <v>20</v>
      </c>
      <c r="E15" s="246">
        <f t="shared" si="1"/>
        <v>99798792</v>
      </c>
      <c r="F15" s="118"/>
      <c r="G15" s="118"/>
      <c r="H15" s="145">
        <f t="shared" si="2"/>
        <v>99798792</v>
      </c>
      <c r="I15" s="118">
        <v>99798792</v>
      </c>
      <c r="J15" s="118"/>
      <c r="K15" s="158"/>
      <c r="L15" s="245">
        <f t="shared" si="3"/>
        <v>0</v>
      </c>
      <c r="M15" s="118"/>
      <c r="N15" s="118"/>
      <c r="O15" s="118"/>
      <c r="P15" s="118"/>
      <c r="Q15" s="118"/>
      <c r="R15" s="118"/>
      <c r="S15" s="257">
        <f t="shared" si="0"/>
        <v>99798792</v>
      </c>
    </row>
    <row r="16" spans="2:19" x14ac:dyDescent="0.15">
      <c r="B16" s="312"/>
      <c r="C16" s="288"/>
      <c r="D16" s="89" t="s">
        <v>143</v>
      </c>
      <c r="E16" s="246">
        <f t="shared" si="1"/>
        <v>0</v>
      </c>
      <c r="F16" s="118"/>
      <c r="G16" s="118"/>
      <c r="H16" s="145">
        <f t="shared" si="2"/>
        <v>0</v>
      </c>
      <c r="I16" s="118"/>
      <c r="J16" s="118"/>
      <c r="K16" s="158"/>
      <c r="L16" s="245">
        <f t="shared" si="3"/>
        <v>0</v>
      </c>
      <c r="M16" s="118"/>
      <c r="N16" s="118"/>
      <c r="O16" s="118"/>
      <c r="P16" s="118"/>
      <c r="Q16" s="118"/>
      <c r="R16" s="118"/>
      <c r="S16" s="257">
        <f t="shared" si="0"/>
        <v>0</v>
      </c>
    </row>
    <row r="17" spans="2:19" x14ac:dyDescent="0.15">
      <c r="B17" s="312"/>
      <c r="C17" s="89" t="s">
        <v>142</v>
      </c>
      <c r="D17" s="89" t="s">
        <v>27</v>
      </c>
      <c r="E17" s="246">
        <f t="shared" si="1"/>
        <v>2817059</v>
      </c>
      <c r="F17" s="118"/>
      <c r="G17" s="118"/>
      <c r="H17" s="145">
        <f t="shared" si="2"/>
        <v>66880</v>
      </c>
      <c r="I17" s="118">
        <v>66880</v>
      </c>
      <c r="J17" s="118"/>
      <c r="K17" s="158">
        <v>409610</v>
      </c>
      <c r="L17" s="245">
        <f t="shared" si="3"/>
        <v>409610</v>
      </c>
      <c r="M17" s="118"/>
      <c r="N17" s="118"/>
      <c r="O17" s="118"/>
      <c r="P17" s="118">
        <v>176490</v>
      </c>
      <c r="Q17" s="118">
        <v>2164079</v>
      </c>
      <c r="R17" s="118"/>
      <c r="S17" s="257">
        <f t="shared" si="0"/>
        <v>2817059</v>
      </c>
    </row>
    <row r="18" spans="2:19" x14ac:dyDescent="0.15">
      <c r="B18" s="312"/>
      <c r="C18" s="288" t="s">
        <v>26</v>
      </c>
      <c r="D18" s="89" t="s">
        <v>218</v>
      </c>
      <c r="E18" s="246">
        <f t="shared" si="1"/>
        <v>47571971</v>
      </c>
      <c r="F18" s="118"/>
      <c r="G18" s="118"/>
      <c r="H18" s="145">
        <f t="shared" si="2"/>
        <v>0</v>
      </c>
      <c r="I18" s="118"/>
      <c r="J18" s="118"/>
      <c r="K18" s="158"/>
      <c r="L18" s="245">
        <f t="shared" si="3"/>
        <v>0</v>
      </c>
      <c r="M18" s="118"/>
      <c r="N18" s="118"/>
      <c r="O18" s="118"/>
      <c r="P18" s="118">
        <v>3417120</v>
      </c>
      <c r="Q18" s="118">
        <v>44154851</v>
      </c>
      <c r="R18" s="118"/>
      <c r="S18" s="257">
        <f t="shared" si="0"/>
        <v>47571971</v>
      </c>
    </row>
    <row r="19" spans="2:19" x14ac:dyDescent="0.15">
      <c r="B19" s="312"/>
      <c r="C19" s="288"/>
      <c r="D19" s="89" t="s">
        <v>28</v>
      </c>
      <c r="E19" s="246">
        <f t="shared" si="1"/>
        <v>0</v>
      </c>
      <c r="F19" s="118"/>
      <c r="G19" s="118"/>
      <c r="H19" s="145">
        <f t="shared" si="2"/>
        <v>0</v>
      </c>
      <c r="I19" s="118"/>
      <c r="J19" s="118"/>
      <c r="K19" s="158"/>
      <c r="L19" s="245">
        <f t="shared" si="3"/>
        <v>0</v>
      </c>
      <c r="M19" s="118"/>
      <c r="N19" s="118"/>
      <c r="O19" s="118"/>
      <c r="P19" s="118"/>
      <c r="Q19" s="118"/>
      <c r="R19" s="118"/>
      <c r="S19" s="257">
        <f t="shared" si="0"/>
        <v>0</v>
      </c>
    </row>
    <row r="20" spans="2:19" x14ac:dyDescent="0.15">
      <c r="B20" s="312"/>
      <c r="C20" s="305" t="s">
        <v>240</v>
      </c>
      <c r="D20" s="94" t="s">
        <v>241</v>
      </c>
      <c r="E20" s="246">
        <f t="shared" si="1"/>
        <v>7613240</v>
      </c>
      <c r="F20" s="118"/>
      <c r="G20" s="118"/>
      <c r="H20" s="145">
        <f t="shared" si="2"/>
        <v>0</v>
      </c>
      <c r="I20" s="118"/>
      <c r="J20" s="118"/>
      <c r="K20" s="158">
        <v>7613240</v>
      </c>
      <c r="L20" s="245">
        <f t="shared" si="3"/>
        <v>0</v>
      </c>
      <c r="M20" s="118"/>
      <c r="N20" s="118"/>
      <c r="O20" s="118"/>
      <c r="P20" s="118"/>
      <c r="Q20" s="118"/>
      <c r="R20" s="118">
        <v>7613240</v>
      </c>
      <c r="S20" s="257">
        <f t="shared" si="0"/>
        <v>7613240</v>
      </c>
    </row>
    <row r="21" spans="2:19" x14ac:dyDescent="0.15">
      <c r="B21" s="312"/>
      <c r="C21" s="306"/>
      <c r="D21" s="94" t="s">
        <v>143</v>
      </c>
      <c r="E21" s="246">
        <f t="shared" si="1"/>
        <v>0</v>
      </c>
      <c r="F21" s="118"/>
      <c r="G21" s="118"/>
      <c r="H21" s="145">
        <f t="shared" si="2"/>
        <v>0</v>
      </c>
      <c r="I21" s="118"/>
      <c r="J21" s="118"/>
      <c r="K21" s="158"/>
      <c r="L21" s="245">
        <f t="shared" si="3"/>
        <v>0</v>
      </c>
      <c r="M21" s="118"/>
      <c r="N21" s="118"/>
      <c r="O21" s="118"/>
      <c r="P21" s="118"/>
      <c r="Q21" s="118"/>
      <c r="R21" s="118"/>
      <c r="S21" s="257">
        <f t="shared" si="0"/>
        <v>0</v>
      </c>
    </row>
    <row r="22" spans="2:19" x14ac:dyDescent="0.15">
      <c r="B22" s="312"/>
      <c r="C22" s="303" t="s">
        <v>219</v>
      </c>
      <c r="D22" s="304"/>
      <c r="E22" s="246">
        <f>+F22+S22</f>
        <v>0</v>
      </c>
      <c r="F22" s="118"/>
      <c r="G22" s="118"/>
      <c r="H22" s="145">
        <f t="shared" si="2"/>
        <v>0</v>
      </c>
      <c r="I22" s="118"/>
      <c r="J22" s="118"/>
      <c r="K22" s="158"/>
      <c r="L22" s="245"/>
      <c r="M22" s="118"/>
      <c r="N22" s="118"/>
      <c r="O22" s="118"/>
      <c r="P22" s="118"/>
      <c r="Q22" s="118"/>
      <c r="R22" s="118"/>
      <c r="S22" s="257">
        <f t="shared" si="0"/>
        <v>0</v>
      </c>
    </row>
    <row r="23" spans="2:19" x14ac:dyDescent="0.15">
      <c r="B23" s="312"/>
      <c r="C23" s="313" t="s">
        <v>194</v>
      </c>
      <c r="D23" s="313"/>
      <c r="E23" s="246">
        <f>+F23+S23</f>
        <v>291485356</v>
      </c>
      <c r="F23" s="246">
        <f>SUM(F13:F22)</f>
        <v>0</v>
      </c>
      <c r="G23" s="246"/>
      <c r="H23" s="246">
        <f t="shared" si="2"/>
        <v>132176101</v>
      </c>
      <c r="I23" s="246">
        <f>SUM(I13:I22)</f>
        <v>132176101</v>
      </c>
      <c r="J23" s="246"/>
      <c r="K23" s="246">
        <f t="shared" ref="K23" si="4">SUM(K13:K22)</f>
        <v>37271379</v>
      </c>
      <c r="L23" s="246">
        <f t="shared" ref="L23:P23" si="5">SUM(L13:L22)</f>
        <v>29658139</v>
      </c>
      <c r="M23" s="246">
        <f t="shared" si="5"/>
        <v>3150280</v>
      </c>
      <c r="N23" s="246">
        <f t="shared" si="5"/>
        <v>0</v>
      </c>
      <c r="O23" s="246">
        <f t="shared" si="5"/>
        <v>0</v>
      </c>
      <c r="P23" s="246">
        <f t="shared" si="5"/>
        <v>72568666</v>
      </c>
      <c r="Q23" s="246">
        <f t="shared" ref="Q23" si="6">SUM(Q13:Q22)</f>
        <v>46318930</v>
      </c>
      <c r="R23" s="246">
        <f t="shared" ref="R23" si="7">SUM(R13:R22)</f>
        <v>7613240</v>
      </c>
      <c r="S23" s="257">
        <f t="shared" si="0"/>
        <v>291485356</v>
      </c>
    </row>
    <row r="24" spans="2:19" x14ac:dyDescent="0.15">
      <c r="B24" s="299" t="s">
        <v>187</v>
      </c>
      <c r="C24" s="300"/>
      <c r="D24" s="89" t="s">
        <v>69</v>
      </c>
      <c r="E24" s="246">
        <f>+F24+S24</f>
        <v>442</v>
      </c>
      <c r="F24" s="118">
        <v>1</v>
      </c>
      <c r="G24" s="118"/>
      <c r="H24" s="118">
        <f t="shared" si="2"/>
        <v>205</v>
      </c>
      <c r="I24" s="118">
        <v>205</v>
      </c>
      <c r="J24" s="118"/>
      <c r="K24" s="158">
        <v>41</v>
      </c>
      <c r="L24" s="245">
        <f>+K24-R24</f>
        <v>41</v>
      </c>
      <c r="M24" s="118">
        <v>4</v>
      </c>
      <c r="N24" s="118"/>
      <c r="O24" s="118"/>
      <c r="P24" s="118">
        <v>107</v>
      </c>
      <c r="Q24" s="118">
        <v>84</v>
      </c>
      <c r="R24" s="118"/>
      <c r="S24" s="257">
        <f t="shared" si="0"/>
        <v>441</v>
      </c>
    </row>
    <row r="25" spans="2:19" x14ac:dyDescent="0.15">
      <c r="B25" s="299"/>
      <c r="C25" s="300"/>
      <c r="D25" s="89" t="s">
        <v>23</v>
      </c>
      <c r="E25" s="246">
        <f>+F25+S25</f>
        <v>2653911</v>
      </c>
      <c r="F25" s="118"/>
      <c r="G25" s="118"/>
      <c r="H25" s="118">
        <f t="shared" si="2"/>
        <v>591885</v>
      </c>
      <c r="I25" s="118">
        <v>591885</v>
      </c>
      <c r="J25" s="118"/>
      <c r="K25" s="158">
        <v>28857</v>
      </c>
      <c r="L25" s="245">
        <f>+K25-R25</f>
        <v>28857</v>
      </c>
      <c r="M25" s="118">
        <v>2921</v>
      </c>
      <c r="N25" s="118"/>
      <c r="O25" s="118"/>
      <c r="P25" s="118">
        <v>293790</v>
      </c>
      <c r="Q25" s="118">
        <v>1736458</v>
      </c>
      <c r="R25" s="118"/>
      <c r="S25" s="257">
        <f t="shared" si="0"/>
        <v>2653911</v>
      </c>
    </row>
    <row r="26" spans="2:19" x14ac:dyDescent="0.15">
      <c r="B26" s="291" t="s">
        <v>164</v>
      </c>
      <c r="C26" s="292"/>
      <c r="D26" s="292"/>
      <c r="E26" s="246">
        <f>+F26+S26</f>
        <v>355348283</v>
      </c>
      <c r="F26" s="246">
        <f t="shared" ref="F26:R26" si="8">SUM(F7:F12)+SUM(F23:F25)</f>
        <v>58508575</v>
      </c>
      <c r="G26" s="246"/>
      <c r="H26" s="245">
        <f t="shared" si="2"/>
        <v>135468191</v>
      </c>
      <c r="I26" s="246">
        <f t="shared" ref="I26" si="9">SUM(I7:I12)+SUM(I23:I25)</f>
        <v>135468191</v>
      </c>
      <c r="J26" s="246"/>
      <c r="K26" s="246">
        <f t="shared" ref="K26" si="10">SUM(K7:K12)+SUM(K23:K25)</f>
        <v>37300277</v>
      </c>
      <c r="L26" s="246">
        <f t="shared" si="8"/>
        <v>29687037</v>
      </c>
      <c r="M26" s="246">
        <f t="shared" si="8"/>
        <v>3153205</v>
      </c>
      <c r="N26" s="246">
        <f t="shared" si="8"/>
        <v>0</v>
      </c>
      <c r="O26" s="246">
        <f t="shared" si="8"/>
        <v>0</v>
      </c>
      <c r="P26" s="246">
        <f t="shared" si="8"/>
        <v>72862563</v>
      </c>
      <c r="Q26" s="246">
        <f t="shared" ref="Q26" si="11">SUM(Q7:Q12)+SUM(Q23:Q25)</f>
        <v>48055472</v>
      </c>
      <c r="R26" s="246">
        <f t="shared" si="8"/>
        <v>7613240</v>
      </c>
      <c r="S26" s="257">
        <f t="shared" si="0"/>
        <v>296839708</v>
      </c>
    </row>
    <row r="27" spans="2:19" x14ac:dyDescent="0.15">
      <c r="B27" s="301" t="s">
        <v>189</v>
      </c>
      <c r="C27" s="302"/>
      <c r="D27" s="302"/>
      <c r="E27" s="247"/>
      <c r="F27" s="159"/>
      <c r="G27" s="159"/>
      <c r="H27" s="159"/>
      <c r="I27" s="159"/>
      <c r="J27" s="159"/>
      <c r="K27" s="272"/>
      <c r="L27" s="247"/>
      <c r="M27" s="159"/>
      <c r="N27" s="159"/>
      <c r="O27" s="159"/>
      <c r="P27" s="159"/>
      <c r="Q27" s="159"/>
      <c r="R27" s="159"/>
      <c r="S27" s="257">
        <f t="shared" si="0"/>
        <v>0</v>
      </c>
    </row>
    <row r="28" spans="2:19" x14ac:dyDescent="0.15">
      <c r="B28" s="289" t="s">
        <v>36</v>
      </c>
      <c r="C28" s="290"/>
      <c r="D28" s="89" t="s">
        <v>0</v>
      </c>
      <c r="E28" s="247">
        <f t="shared" ref="E28:E35" si="12">+F28+S28</f>
        <v>9156000</v>
      </c>
      <c r="F28" s="118">
        <v>0</v>
      </c>
      <c r="G28" s="118"/>
      <c r="H28" s="118">
        <f t="shared" si="2"/>
        <v>5123316</v>
      </c>
      <c r="I28" s="118">
        <v>5123316</v>
      </c>
      <c r="J28" s="118"/>
      <c r="K28" s="158">
        <v>1126560</v>
      </c>
      <c r="L28" s="245">
        <f>+K28-R28</f>
        <v>901248</v>
      </c>
      <c r="M28" s="118">
        <v>119652</v>
      </c>
      <c r="N28" s="118"/>
      <c r="O28" s="118"/>
      <c r="P28" s="118">
        <v>2786472</v>
      </c>
      <c r="Q28" s="118">
        <v>0</v>
      </c>
      <c r="R28" s="118">
        <f>ROUNDDOWN(K28*0.2,0)</f>
        <v>225312</v>
      </c>
      <c r="S28" s="257">
        <f t="shared" si="0"/>
        <v>9156000</v>
      </c>
    </row>
    <row r="29" spans="2:19" x14ac:dyDescent="0.15">
      <c r="B29" s="289"/>
      <c r="C29" s="290"/>
      <c r="D29" s="253" t="s">
        <v>280</v>
      </c>
      <c r="E29" s="247">
        <f t="shared" si="12"/>
        <v>963000</v>
      </c>
      <c r="F29" s="118">
        <v>0</v>
      </c>
      <c r="G29" s="118"/>
      <c r="H29" s="118">
        <f t="shared" si="2"/>
        <v>538856</v>
      </c>
      <c r="I29" s="118">
        <v>538856</v>
      </c>
      <c r="J29" s="118"/>
      <c r="K29" s="158">
        <v>118488</v>
      </c>
      <c r="L29" s="245">
        <f>+K29-R29</f>
        <v>118488</v>
      </c>
      <c r="M29" s="118">
        <v>12584</v>
      </c>
      <c r="N29" s="118"/>
      <c r="O29" s="118"/>
      <c r="P29" s="118">
        <v>293072</v>
      </c>
      <c r="Q29" s="118"/>
      <c r="R29" s="118"/>
      <c r="S29" s="257">
        <f t="shared" si="0"/>
        <v>963000</v>
      </c>
    </row>
    <row r="30" spans="2:19" x14ac:dyDescent="0.15">
      <c r="B30" s="289"/>
      <c r="C30" s="290"/>
      <c r="D30" s="89" t="s">
        <v>1</v>
      </c>
      <c r="E30" s="247">
        <f t="shared" si="12"/>
        <v>149638187</v>
      </c>
      <c r="F30" s="118">
        <v>0</v>
      </c>
      <c r="G30" s="118"/>
      <c r="H30" s="118">
        <f t="shared" si="2"/>
        <v>60008777</v>
      </c>
      <c r="I30" s="118">
        <v>60008777</v>
      </c>
      <c r="J30" s="118"/>
      <c r="K30" s="158">
        <v>52591176</v>
      </c>
      <c r="L30" s="245">
        <f t="shared" ref="L30:L62" si="13">+K30-R30</f>
        <v>42072941</v>
      </c>
      <c r="M30" s="118">
        <v>7023649</v>
      </c>
      <c r="N30" s="118"/>
      <c r="O30" s="118"/>
      <c r="P30" s="118">
        <v>27814455</v>
      </c>
      <c r="Q30" s="118">
        <v>2200130</v>
      </c>
      <c r="R30" s="118">
        <f t="shared" ref="R30:R62" si="14">ROUNDDOWN(K30*0.2,0)</f>
        <v>10518235</v>
      </c>
      <c r="S30" s="257">
        <f t="shared" si="0"/>
        <v>149638187</v>
      </c>
    </row>
    <row r="31" spans="2:19" x14ac:dyDescent="0.15">
      <c r="B31" s="289"/>
      <c r="C31" s="290"/>
      <c r="D31" s="89" t="s">
        <v>134</v>
      </c>
      <c r="E31" s="247">
        <f t="shared" si="12"/>
        <v>27348750</v>
      </c>
      <c r="F31" s="118">
        <v>0</v>
      </c>
      <c r="G31" s="118"/>
      <c r="H31" s="118">
        <f t="shared" si="2"/>
        <v>9176793</v>
      </c>
      <c r="I31" s="118">
        <v>9176793</v>
      </c>
      <c r="J31" s="118"/>
      <c r="K31" s="158">
        <v>10697443</v>
      </c>
      <c r="L31" s="245">
        <f t="shared" si="13"/>
        <v>8557955</v>
      </c>
      <c r="M31" s="118">
        <v>1687456</v>
      </c>
      <c r="N31" s="118"/>
      <c r="O31" s="118"/>
      <c r="P31" s="118">
        <v>5667058</v>
      </c>
      <c r="Q31" s="118">
        <v>120000</v>
      </c>
      <c r="R31" s="118">
        <f t="shared" si="14"/>
        <v>2139488</v>
      </c>
      <c r="S31" s="257">
        <f t="shared" si="0"/>
        <v>27348750</v>
      </c>
    </row>
    <row r="32" spans="2:19" x14ac:dyDescent="0.15">
      <c r="B32" s="289"/>
      <c r="C32" s="290"/>
      <c r="D32" s="89" t="s">
        <v>216</v>
      </c>
      <c r="E32" s="247">
        <f t="shared" si="12"/>
        <v>720000</v>
      </c>
      <c r="F32" s="118">
        <v>0</v>
      </c>
      <c r="G32" s="118"/>
      <c r="H32" s="118">
        <f t="shared" si="2"/>
        <v>295800</v>
      </c>
      <c r="I32" s="118">
        <v>295800</v>
      </c>
      <c r="J32" s="118"/>
      <c r="K32" s="158">
        <v>424200</v>
      </c>
      <c r="L32" s="245">
        <f t="shared" si="13"/>
        <v>339360</v>
      </c>
      <c r="M32" s="118">
        <v>0</v>
      </c>
      <c r="N32" s="118"/>
      <c r="O32" s="118"/>
      <c r="P32" s="118">
        <v>0</v>
      </c>
      <c r="Q32" s="118">
        <v>0</v>
      </c>
      <c r="R32" s="118">
        <f t="shared" si="14"/>
        <v>84840</v>
      </c>
      <c r="S32" s="257">
        <f t="shared" si="0"/>
        <v>720000</v>
      </c>
    </row>
    <row r="33" spans="2:19" x14ac:dyDescent="0.15">
      <c r="B33" s="289"/>
      <c r="C33" s="290"/>
      <c r="D33" s="228" t="s">
        <v>257</v>
      </c>
      <c r="E33" s="247">
        <f t="shared" ref="E33" si="15">+F33+S33</f>
        <v>0</v>
      </c>
      <c r="F33" s="118"/>
      <c r="G33" s="118"/>
      <c r="H33" s="118">
        <f t="shared" ref="H33" si="16">+I33+J33</f>
        <v>0</v>
      </c>
      <c r="I33" s="118">
        <v>0</v>
      </c>
      <c r="J33" s="118"/>
      <c r="K33" s="158">
        <v>0</v>
      </c>
      <c r="L33" s="245">
        <f t="shared" si="13"/>
        <v>0</v>
      </c>
      <c r="M33" s="118">
        <v>0</v>
      </c>
      <c r="N33" s="118"/>
      <c r="O33" s="118"/>
      <c r="P33" s="118">
        <v>0</v>
      </c>
      <c r="Q33" s="118">
        <v>0</v>
      </c>
      <c r="R33" s="118">
        <f t="shared" si="14"/>
        <v>0</v>
      </c>
      <c r="S33" s="257">
        <f t="shared" ref="S33" si="17">+G33+H33+L33+M33+N33+O33+P33+Q33+R33</f>
        <v>0</v>
      </c>
    </row>
    <row r="34" spans="2:19" ht="15" customHeight="1" x14ac:dyDescent="0.15">
      <c r="B34" s="289"/>
      <c r="C34" s="290"/>
      <c r="D34" s="89" t="s">
        <v>2</v>
      </c>
      <c r="E34" s="247">
        <f t="shared" si="12"/>
        <v>25388707</v>
      </c>
      <c r="F34" s="118">
        <v>0</v>
      </c>
      <c r="G34" s="118"/>
      <c r="H34" s="118">
        <f t="shared" si="2"/>
        <v>9596731</v>
      </c>
      <c r="I34" s="118">
        <v>9596731</v>
      </c>
      <c r="J34" s="118"/>
      <c r="K34" s="158">
        <v>9450262</v>
      </c>
      <c r="L34" s="245">
        <f t="shared" si="13"/>
        <v>7560210</v>
      </c>
      <c r="M34" s="118">
        <v>1410698</v>
      </c>
      <c r="N34" s="118"/>
      <c r="O34" s="118"/>
      <c r="P34" s="118">
        <v>4931016</v>
      </c>
      <c r="Q34" s="118">
        <v>0</v>
      </c>
      <c r="R34" s="118">
        <f t="shared" si="14"/>
        <v>1890052</v>
      </c>
      <c r="S34" s="257">
        <f t="shared" si="0"/>
        <v>25388707</v>
      </c>
    </row>
    <row r="35" spans="2:19" ht="14.25" customHeight="1" x14ac:dyDescent="0.15">
      <c r="B35" s="289"/>
      <c r="C35" s="290"/>
      <c r="D35" s="89" t="s">
        <v>3</v>
      </c>
      <c r="E35" s="247">
        <f t="shared" si="12"/>
        <v>972523</v>
      </c>
      <c r="F35" s="118">
        <v>0</v>
      </c>
      <c r="G35" s="118"/>
      <c r="H35" s="118">
        <f t="shared" si="2"/>
        <v>272630</v>
      </c>
      <c r="I35" s="118">
        <v>272630</v>
      </c>
      <c r="J35" s="118"/>
      <c r="K35" s="158">
        <v>568804</v>
      </c>
      <c r="L35" s="245">
        <f t="shared" si="13"/>
        <v>455044</v>
      </c>
      <c r="M35" s="118">
        <v>25525</v>
      </c>
      <c r="N35" s="118"/>
      <c r="O35" s="118"/>
      <c r="P35" s="118">
        <v>105564</v>
      </c>
      <c r="Q35" s="118">
        <v>0</v>
      </c>
      <c r="R35" s="118">
        <f t="shared" si="14"/>
        <v>113760</v>
      </c>
      <c r="S35" s="257">
        <f t="shared" si="0"/>
        <v>972523</v>
      </c>
    </row>
    <row r="36" spans="2:19" ht="14.25" customHeight="1" x14ac:dyDescent="0.15">
      <c r="B36" s="289"/>
      <c r="C36" s="290"/>
      <c r="D36" s="244" t="s">
        <v>190</v>
      </c>
      <c r="E36" s="246">
        <f t="shared" ref="E36:P36" si="18">SUM(E28:E35)</f>
        <v>214187167</v>
      </c>
      <c r="F36" s="246">
        <f t="shared" si="18"/>
        <v>0</v>
      </c>
      <c r="G36" s="246"/>
      <c r="H36" s="245">
        <f t="shared" si="2"/>
        <v>85012903</v>
      </c>
      <c r="I36" s="246">
        <f t="shared" ref="I36:L36" si="19">SUM(I28:I35)</f>
        <v>85012903</v>
      </c>
      <c r="J36" s="246"/>
      <c r="K36" s="246">
        <f t="shared" ref="K36" si="20">SUM(K28:K35)</f>
        <v>74976933</v>
      </c>
      <c r="L36" s="246">
        <f t="shared" si="19"/>
        <v>60005246</v>
      </c>
      <c r="M36" s="246">
        <f t="shared" si="18"/>
        <v>10279564</v>
      </c>
      <c r="N36" s="246">
        <f t="shared" si="18"/>
        <v>0</v>
      </c>
      <c r="O36" s="246">
        <f t="shared" si="18"/>
        <v>0</v>
      </c>
      <c r="P36" s="246">
        <f t="shared" si="18"/>
        <v>41597637</v>
      </c>
      <c r="Q36" s="246">
        <f t="shared" ref="Q36" si="21">SUM(Q28:Q35)</f>
        <v>2320130</v>
      </c>
      <c r="R36" s="246">
        <f>SUM(R28:R35)</f>
        <v>14971687</v>
      </c>
      <c r="S36" s="257">
        <f t="shared" si="0"/>
        <v>214187167</v>
      </c>
    </row>
    <row r="37" spans="2:19" ht="14.25" customHeight="1" x14ac:dyDescent="0.15">
      <c r="B37" s="289" t="s">
        <v>51</v>
      </c>
      <c r="C37" s="290"/>
      <c r="D37" s="89" t="s">
        <v>4</v>
      </c>
      <c r="E37" s="247">
        <f>+F37+S37</f>
        <v>51084</v>
      </c>
      <c r="F37" s="118"/>
      <c r="G37" s="118"/>
      <c r="H37" s="118">
        <f t="shared" si="2"/>
        <v>20308</v>
      </c>
      <c r="I37" s="118">
        <v>20308</v>
      </c>
      <c r="J37" s="118"/>
      <c r="K37" s="158">
        <v>5158</v>
      </c>
      <c r="L37" s="245">
        <f t="shared" si="13"/>
        <v>4127</v>
      </c>
      <c r="M37" s="118">
        <v>479</v>
      </c>
      <c r="N37" s="118"/>
      <c r="O37" s="118"/>
      <c r="P37" s="118">
        <v>11351</v>
      </c>
      <c r="Q37" s="118">
        <v>13788</v>
      </c>
      <c r="R37" s="118">
        <f t="shared" si="14"/>
        <v>1031</v>
      </c>
      <c r="S37" s="257">
        <f t="shared" si="0"/>
        <v>51084</v>
      </c>
    </row>
    <row r="38" spans="2:19" ht="14.25" customHeight="1" x14ac:dyDescent="0.15">
      <c r="B38" s="289"/>
      <c r="C38" s="290"/>
      <c r="D38" s="89" t="s">
        <v>5</v>
      </c>
      <c r="E38" s="247">
        <f>+F38+S38</f>
        <v>816422</v>
      </c>
      <c r="F38" s="118"/>
      <c r="G38" s="118"/>
      <c r="H38" s="118">
        <f t="shared" si="2"/>
        <v>371036</v>
      </c>
      <c r="I38" s="118">
        <v>371036</v>
      </c>
      <c r="J38" s="118"/>
      <c r="K38" s="158">
        <v>225554</v>
      </c>
      <c r="L38" s="245">
        <f t="shared" si="13"/>
        <v>180444</v>
      </c>
      <c r="M38" s="118">
        <v>5289</v>
      </c>
      <c r="N38" s="118"/>
      <c r="O38" s="118"/>
      <c r="P38" s="118">
        <v>114822</v>
      </c>
      <c r="Q38" s="118">
        <v>99721</v>
      </c>
      <c r="R38" s="118">
        <f t="shared" si="14"/>
        <v>45110</v>
      </c>
      <c r="S38" s="257">
        <f t="shared" si="0"/>
        <v>816422</v>
      </c>
    </row>
    <row r="39" spans="2:19" ht="14.25" customHeight="1" x14ac:dyDescent="0.15">
      <c r="B39" s="289"/>
      <c r="C39" s="290"/>
      <c r="D39" s="89" t="s">
        <v>6</v>
      </c>
      <c r="E39" s="247">
        <f t="shared" ref="E39:E62" si="22">+F39+S39</f>
        <v>679787</v>
      </c>
      <c r="F39" s="118"/>
      <c r="G39" s="118"/>
      <c r="H39" s="118">
        <f t="shared" si="2"/>
        <v>281449</v>
      </c>
      <c r="I39" s="118">
        <v>281449</v>
      </c>
      <c r="J39" s="118"/>
      <c r="K39" s="158">
        <v>61784</v>
      </c>
      <c r="L39" s="245">
        <f t="shared" si="13"/>
        <v>49428</v>
      </c>
      <c r="M39" s="118">
        <v>6592</v>
      </c>
      <c r="N39" s="118"/>
      <c r="O39" s="118"/>
      <c r="P39" s="118">
        <v>159902</v>
      </c>
      <c r="Q39" s="118">
        <v>170060</v>
      </c>
      <c r="R39" s="118">
        <f t="shared" si="14"/>
        <v>12356</v>
      </c>
      <c r="S39" s="257">
        <f t="shared" si="0"/>
        <v>679787</v>
      </c>
    </row>
    <row r="40" spans="2:19" ht="14.25" customHeight="1" x14ac:dyDescent="0.15">
      <c r="B40" s="289"/>
      <c r="C40" s="290"/>
      <c r="D40" s="89" t="s">
        <v>7</v>
      </c>
      <c r="E40" s="247">
        <f t="shared" si="22"/>
        <v>1354545</v>
      </c>
      <c r="F40" s="118"/>
      <c r="G40" s="118"/>
      <c r="H40" s="118">
        <f t="shared" si="2"/>
        <v>1118830</v>
      </c>
      <c r="I40" s="118">
        <v>1118830</v>
      </c>
      <c r="J40" s="118"/>
      <c r="K40" s="158">
        <v>44759</v>
      </c>
      <c r="L40" s="245">
        <f t="shared" si="13"/>
        <v>35808</v>
      </c>
      <c r="M40" s="118">
        <v>4603</v>
      </c>
      <c r="N40" s="118"/>
      <c r="O40" s="118"/>
      <c r="P40" s="118">
        <v>102863</v>
      </c>
      <c r="Q40" s="118">
        <v>83490</v>
      </c>
      <c r="R40" s="118">
        <f t="shared" si="14"/>
        <v>8951</v>
      </c>
      <c r="S40" s="257">
        <f t="shared" si="0"/>
        <v>1354545</v>
      </c>
    </row>
    <row r="41" spans="2:19" ht="14.25" customHeight="1" x14ac:dyDescent="0.15">
      <c r="B41" s="289"/>
      <c r="C41" s="290"/>
      <c r="D41" s="89" t="s">
        <v>8</v>
      </c>
      <c r="E41" s="247">
        <f t="shared" si="22"/>
        <v>964644</v>
      </c>
      <c r="F41" s="118"/>
      <c r="G41" s="118"/>
      <c r="H41" s="118">
        <f t="shared" si="2"/>
        <v>401921</v>
      </c>
      <c r="I41" s="118">
        <v>401921</v>
      </c>
      <c r="J41" s="118"/>
      <c r="K41" s="158">
        <v>85590</v>
      </c>
      <c r="L41" s="245">
        <f t="shared" si="13"/>
        <v>68472</v>
      </c>
      <c r="M41" s="118">
        <v>9156</v>
      </c>
      <c r="N41" s="118"/>
      <c r="O41" s="118"/>
      <c r="P41" s="118">
        <v>220716</v>
      </c>
      <c r="Q41" s="118">
        <v>247261</v>
      </c>
      <c r="R41" s="118">
        <f t="shared" si="14"/>
        <v>17118</v>
      </c>
      <c r="S41" s="257">
        <f t="shared" si="0"/>
        <v>964644</v>
      </c>
    </row>
    <row r="42" spans="2:19" ht="14.25" customHeight="1" x14ac:dyDescent="0.15">
      <c r="B42" s="289"/>
      <c r="C42" s="290"/>
      <c r="D42" s="89" t="s">
        <v>9</v>
      </c>
      <c r="E42" s="247">
        <f t="shared" si="22"/>
        <v>4234983</v>
      </c>
      <c r="F42" s="118"/>
      <c r="G42" s="118"/>
      <c r="H42" s="118">
        <f t="shared" si="2"/>
        <v>0</v>
      </c>
      <c r="I42" s="118">
        <v>0</v>
      </c>
      <c r="J42" s="118"/>
      <c r="K42" s="158">
        <v>0</v>
      </c>
      <c r="L42" s="245">
        <f t="shared" si="13"/>
        <v>0</v>
      </c>
      <c r="M42" s="118">
        <v>0</v>
      </c>
      <c r="N42" s="118"/>
      <c r="O42" s="118"/>
      <c r="P42" s="118">
        <v>1312599</v>
      </c>
      <c r="Q42" s="118">
        <v>2922384</v>
      </c>
      <c r="R42" s="118">
        <f t="shared" si="14"/>
        <v>0</v>
      </c>
      <c r="S42" s="257">
        <f t="shared" si="0"/>
        <v>4234983</v>
      </c>
    </row>
    <row r="43" spans="2:19" ht="14.25" customHeight="1" x14ac:dyDescent="0.15">
      <c r="B43" s="289"/>
      <c r="C43" s="290"/>
      <c r="D43" s="89" t="s">
        <v>10</v>
      </c>
      <c r="E43" s="247">
        <f t="shared" si="22"/>
        <v>1953903</v>
      </c>
      <c r="F43" s="118"/>
      <c r="G43" s="118"/>
      <c r="H43" s="118">
        <f t="shared" si="2"/>
        <v>919094</v>
      </c>
      <c r="I43" s="118">
        <v>919094</v>
      </c>
      <c r="J43" s="118"/>
      <c r="K43" s="158">
        <v>197655</v>
      </c>
      <c r="L43" s="245">
        <f t="shared" si="13"/>
        <v>158124</v>
      </c>
      <c r="M43" s="118">
        <v>20320</v>
      </c>
      <c r="N43" s="118"/>
      <c r="O43" s="118"/>
      <c r="P43" s="118">
        <v>492906</v>
      </c>
      <c r="Q43" s="118">
        <v>323928</v>
      </c>
      <c r="R43" s="118">
        <f t="shared" si="14"/>
        <v>39531</v>
      </c>
      <c r="S43" s="257">
        <f t="shared" si="0"/>
        <v>1953903</v>
      </c>
    </row>
    <row r="44" spans="2:19" ht="14.25" customHeight="1" x14ac:dyDescent="0.15">
      <c r="B44" s="289"/>
      <c r="C44" s="290"/>
      <c r="D44" s="89" t="s">
        <v>11</v>
      </c>
      <c r="E44" s="247">
        <f t="shared" si="22"/>
        <v>6822875</v>
      </c>
      <c r="F44" s="118"/>
      <c r="G44" s="118"/>
      <c r="H44" s="118">
        <f t="shared" si="2"/>
        <v>1212469</v>
      </c>
      <c r="I44" s="118">
        <v>1212469</v>
      </c>
      <c r="J44" s="118"/>
      <c r="K44" s="158">
        <v>184861</v>
      </c>
      <c r="L44" s="245">
        <f t="shared" si="13"/>
        <v>147889</v>
      </c>
      <c r="M44" s="118">
        <v>10609</v>
      </c>
      <c r="N44" s="118"/>
      <c r="O44" s="118"/>
      <c r="P44" s="118">
        <v>1560332</v>
      </c>
      <c r="Q44" s="118">
        <v>3854604</v>
      </c>
      <c r="R44" s="118">
        <f t="shared" si="14"/>
        <v>36972</v>
      </c>
      <c r="S44" s="257">
        <f t="shared" si="0"/>
        <v>6822875</v>
      </c>
    </row>
    <row r="45" spans="2:19" ht="14.25" customHeight="1" x14ac:dyDescent="0.15">
      <c r="B45" s="289"/>
      <c r="C45" s="290"/>
      <c r="D45" s="89" t="s">
        <v>12</v>
      </c>
      <c r="E45" s="247">
        <f t="shared" si="22"/>
        <v>75246</v>
      </c>
      <c r="F45" s="118"/>
      <c r="G45" s="118"/>
      <c r="H45" s="118">
        <f t="shared" si="2"/>
        <v>32222</v>
      </c>
      <c r="I45" s="118">
        <v>32222</v>
      </c>
      <c r="J45" s="118"/>
      <c r="K45" s="158">
        <v>6877</v>
      </c>
      <c r="L45" s="245">
        <f t="shared" si="13"/>
        <v>5502</v>
      </c>
      <c r="M45" s="118">
        <v>776</v>
      </c>
      <c r="N45" s="118"/>
      <c r="O45" s="118"/>
      <c r="P45" s="118">
        <v>19377</v>
      </c>
      <c r="Q45" s="118">
        <v>15994</v>
      </c>
      <c r="R45" s="118">
        <f t="shared" si="14"/>
        <v>1375</v>
      </c>
      <c r="S45" s="257">
        <f t="shared" si="0"/>
        <v>75246</v>
      </c>
    </row>
    <row r="46" spans="2:19" ht="14.25" customHeight="1" x14ac:dyDescent="0.15">
      <c r="B46" s="289"/>
      <c r="C46" s="290"/>
      <c r="D46" s="89" t="s">
        <v>13</v>
      </c>
      <c r="E46" s="247">
        <f t="shared" si="22"/>
        <v>6240000</v>
      </c>
      <c r="F46" s="118"/>
      <c r="G46" s="118"/>
      <c r="H46" s="118">
        <f t="shared" si="2"/>
        <v>0</v>
      </c>
      <c r="I46" s="118">
        <v>0</v>
      </c>
      <c r="J46" s="118"/>
      <c r="K46" s="158">
        <v>0</v>
      </c>
      <c r="L46" s="245">
        <f t="shared" si="13"/>
        <v>0</v>
      </c>
      <c r="M46" s="118">
        <v>0</v>
      </c>
      <c r="N46" s="118"/>
      <c r="O46" s="118"/>
      <c r="P46" s="118">
        <v>2400000</v>
      </c>
      <c r="Q46" s="118">
        <v>3840000</v>
      </c>
      <c r="R46" s="118">
        <f t="shared" si="14"/>
        <v>0</v>
      </c>
      <c r="S46" s="257">
        <f t="shared" si="0"/>
        <v>6240000</v>
      </c>
    </row>
    <row r="47" spans="2:19" ht="14.25" customHeight="1" x14ac:dyDescent="0.15">
      <c r="B47" s="289"/>
      <c r="C47" s="290"/>
      <c r="D47" s="89" t="s">
        <v>14</v>
      </c>
      <c r="E47" s="247">
        <f t="shared" si="22"/>
        <v>1774255</v>
      </c>
      <c r="F47" s="118"/>
      <c r="G47" s="118"/>
      <c r="H47" s="118">
        <f t="shared" si="2"/>
        <v>0</v>
      </c>
      <c r="I47" s="118">
        <v>0</v>
      </c>
      <c r="J47" s="118"/>
      <c r="K47" s="158">
        <v>0</v>
      </c>
      <c r="L47" s="245">
        <f t="shared" si="13"/>
        <v>0</v>
      </c>
      <c r="M47" s="118">
        <v>0</v>
      </c>
      <c r="N47" s="118"/>
      <c r="O47" s="118"/>
      <c r="P47" s="118">
        <v>1016055</v>
      </c>
      <c r="Q47" s="118">
        <v>758200</v>
      </c>
      <c r="R47" s="118">
        <f t="shared" si="14"/>
        <v>0</v>
      </c>
      <c r="S47" s="257">
        <f t="shared" si="0"/>
        <v>1774255</v>
      </c>
    </row>
    <row r="48" spans="2:19" ht="14.25" customHeight="1" x14ac:dyDescent="0.15">
      <c r="B48" s="289"/>
      <c r="C48" s="290"/>
      <c r="D48" s="89" t="s">
        <v>15</v>
      </c>
      <c r="E48" s="247">
        <f t="shared" si="22"/>
        <v>2470220</v>
      </c>
      <c r="F48" s="118"/>
      <c r="G48" s="118"/>
      <c r="H48" s="118">
        <f t="shared" si="2"/>
        <v>1105012</v>
      </c>
      <c r="I48" s="118">
        <v>1105012</v>
      </c>
      <c r="J48" s="118"/>
      <c r="K48" s="158">
        <v>249811</v>
      </c>
      <c r="L48" s="245">
        <f t="shared" si="13"/>
        <v>199849</v>
      </c>
      <c r="M48" s="118">
        <v>25687</v>
      </c>
      <c r="N48" s="118"/>
      <c r="O48" s="118"/>
      <c r="P48" s="118">
        <v>611694</v>
      </c>
      <c r="Q48" s="118">
        <v>478016</v>
      </c>
      <c r="R48" s="118">
        <f t="shared" si="14"/>
        <v>49962</v>
      </c>
      <c r="S48" s="257">
        <f t="shared" si="0"/>
        <v>2470220</v>
      </c>
    </row>
    <row r="49" spans="2:19" ht="14.25" customHeight="1" x14ac:dyDescent="0.15">
      <c r="B49" s="289"/>
      <c r="C49" s="290"/>
      <c r="D49" s="89" t="s">
        <v>16</v>
      </c>
      <c r="E49" s="247">
        <f t="shared" si="22"/>
        <v>4417752</v>
      </c>
      <c r="F49" s="118"/>
      <c r="G49" s="118"/>
      <c r="H49" s="118">
        <f t="shared" si="2"/>
        <v>1932936</v>
      </c>
      <c r="I49" s="118">
        <v>1932936</v>
      </c>
      <c r="J49" s="118"/>
      <c r="K49" s="158">
        <v>426237</v>
      </c>
      <c r="L49" s="245">
        <f t="shared" si="13"/>
        <v>340990</v>
      </c>
      <c r="M49" s="118">
        <v>45312</v>
      </c>
      <c r="N49" s="118"/>
      <c r="O49" s="118"/>
      <c r="P49" s="118">
        <v>1089411</v>
      </c>
      <c r="Q49" s="118">
        <v>923856</v>
      </c>
      <c r="R49" s="118">
        <f t="shared" si="14"/>
        <v>85247</v>
      </c>
      <c r="S49" s="257">
        <f t="shared" si="0"/>
        <v>4417752</v>
      </c>
    </row>
    <row r="50" spans="2:19" ht="14.25" customHeight="1" x14ac:dyDescent="0.15">
      <c r="B50" s="289"/>
      <c r="C50" s="290"/>
      <c r="D50" s="89" t="s">
        <v>17</v>
      </c>
      <c r="E50" s="247">
        <f t="shared" si="22"/>
        <v>1612147</v>
      </c>
      <c r="F50" s="118"/>
      <c r="G50" s="118"/>
      <c r="H50" s="118">
        <f t="shared" si="2"/>
        <v>649189</v>
      </c>
      <c r="I50" s="118">
        <v>649189</v>
      </c>
      <c r="J50" s="118"/>
      <c r="K50" s="158">
        <v>132980</v>
      </c>
      <c r="L50" s="245">
        <f t="shared" si="13"/>
        <v>106384</v>
      </c>
      <c r="M50" s="118">
        <v>13947</v>
      </c>
      <c r="N50" s="118"/>
      <c r="O50" s="118"/>
      <c r="P50" s="118">
        <v>494457</v>
      </c>
      <c r="Q50" s="118">
        <v>321574</v>
      </c>
      <c r="R50" s="118">
        <f t="shared" si="14"/>
        <v>26596</v>
      </c>
      <c r="S50" s="257">
        <f t="shared" si="0"/>
        <v>1612147</v>
      </c>
    </row>
    <row r="51" spans="2:19" ht="14.25" customHeight="1" x14ac:dyDescent="0.15">
      <c r="B51" s="289"/>
      <c r="C51" s="290"/>
      <c r="D51" s="89" t="s">
        <v>18</v>
      </c>
      <c r="E51" s="247">
        <f t="shared" si="22"/>
        <v>4457572</v>
      </c>
      <c r="F51" s="118"/>
      <c r="G51" s="118"/>
      <c r="H51" s="118">
        <f t="shared" si="2"/>
        <v>0</v>
      </c>
      <c r="I51" s="118">
        <v>0</v>
      </c>
      <c r="J51" s="118"/>
      <c r="K51" s="158">
        <v>0</v>
      </c>
      <c r="L51" s="245">
        <f t="shared" si="13"/>
        <v>0</v>
      </c>
      <c r="M51" s="118">
        <v>0</v>
      </c>
      <c r="N51" s="118"/>
      <c r="O51" s="118"/>
      <c r="P51" s="118">
        <v>1637690</v>
      </c>
      <c r="Q51" s="118">
        <v>2819882</v>
      </c>
      <c r="R51" s="118">
        <f t="shared" si="14"/>
        <v>0</v>
      </c>
      <c r="S51" s="257">
        <f t="shared" si="0"/>
        <v>4457572</v>
      </c>
    </row>
    <row r="52" spans="2:19" x14ac:dyDescent="0.15">
      <c r="B52" s="289"/>
      <c r="C52" s="290"/>
      <c r="D52" s="89" t="s">
        <v>135</v>
      </c>
      <c r="E52" s="247">
        <f t="shared" si="22"/>
        <v>71400</v>
      </c>
      <c r="F52" s="118"/>
      <c r="G52" s="118"/>
      <c r="H52" s="118">
        <f t="shared" si="2"/>
        <v>33520</v>
      </c>
      <c r="I52" s="118">
        <v>33520</v>
      </c>
      <c r="J52" s="118"/>
      <c r="K52" s="158">
        <v>4225</v>
      </c>
      <c r="L52" s="245">
        <f t="shared" si="13"/>
        <v>3380</v>
      </c>
      <c r="M52" s="118">
        <v>433</v>
      </c>
      <c r="N52" s="118"/>
      <c r="O52" s="118"/>
      <c r="P52" s="118">
        <v>10889</v>
      </c>
      <c r="Q52" s="118">
        <v>22333</v>
      </c>
      <c r="R52" s="118">
        <f t="shared" si="14"/>
        <v>845</v>
      </c>
      <c r="S52" s="257">
        <f t="shared" si="0"/>
        <v>71400</v>
      </c>
    </row>
    <row r="53" spans="2:19" x14ac:dyDescent="0.15">
      <c r="B53" s="289"/>
      <c r="C53" s="290"/>
      <c r="D53" s="89" t="s">
        <v>136</v>
      </c>
      <c r="E53" s="247">
        <f t="shared" si="22"/>
        <v>801280</v>
      </c>
      <c r="F53" s="118"/>
      <c r="G53" s="118"/>
      <c r="H53" s="118">
        <f t="shared" si="2"/>
        <v>14657</v>
      </c>
      <c r="I53" s="118">
        <v>14657</v>
      </c>
      <c r="J53" s="118"/>
      <c r="K53" s="158">
        <v>3308</v>
      </c>
      <c r="L53" s="245">
        <f t="shared" si="13"/>
        <v>2647</v>
      </c>
      <c r="M53" s="118">
        <v>334</v>
      </c>
      <c r="N53" s="118"/>
      <c r="O53" s="118"/>
      <c r="P53" s="118">
        <v>291985</v>
      </c>
      <c r="Q53" s="118">
        <v>490996</v>
      </c>
      <c r="R53" s="118">
        <f t="shared" si="14"/>
        <v>661</v>
      </c>
      <c r="S53" s="257">
        <f t="shared" si="0"/>
        <v>801280</v>
      </c>
    </row>
    <row r="54" spans="2:19" x14ac:dyDescent="0.15">
      <c r="B54" s="289"/>
      <c r="C54" s="290"/>
      <c r="D54" s="89" t="s">
        <v>145</v>
      </c>
      <c r="E54" s="247">
        <f t="shared" si="22"/>
        <v>116668</v>
      </c>
      <c r="F54" s="118"/>
      <c r="G54" s="118"/>
      <c r="H54" s="118">
        <f t="shared" si="2"/>
        <v>39788</v>
      </c>
      <c r="I54" s="118">
        <v>39788</v>
      </c>
      <c r="J54" s="118"/>
      <c r="K54" s="158">
        <v>33705</v>
      </c>
      <c r="L54" s="245">
        <f t="shared" si="13"/>
        <v>26964</v>
      </c>
      <c r="M54" s="118">
        <v>34633</v>
      </c>
      <c r="N54" s="118"/>
      <c r="O54" s="118"/>
      <c r="P54" s="118">
        <v>1606</v>
      </c>
      <c r="Q54" s="118">
        <v>6936</v>
      </c>
      <c r="R54" s="118">
        <f t="shared" si="14"/>
        <v>6741</v>
      </c>
      <c r="S54" s="257">
        <f t="shared" si="0"/>
        <v>116668</v>
      </c>
    </row>
    <row r="55" spans="2:19" x14ac:dyDescent="0.15">
      <c r="B55" s="289"/>
      <c r="C55" s="290"/>
      <c r="D55" s="111" t="s">
        <v>210</v>
      </c>
      <c r="E55" s="247">
        <f t="shared" si="22"/>
        <v>33950</v>
      </c>
      <c r="F55" s="118">
        <v>30240</v>
      </c>
      <c r="G55" s="118"/>
      <c r="H55" s="118">
        <f t="shared" si="2"/>
        <v>1727</v>
      </c>
      <c r="I55" s="118">
        <v>1727</v>
      </c>
      <c r="J55" s="118"/>
      <c r="K55" s="158">
        <v>392</v>
      </c>
      <c r="L55" s="245">
        <f t="shared" si="13"/>
        <v>314</v>
      </c>
      <c r="M55" s="118">
        <v>44</v>
      </c>
      <c r="N55" s="118"/>
      <c r="O55" s="118"/>
      <c r="P55" s="118">
        <v>904</v>
      </c>
      <c r="Q55" s="118">
        <v>643</v>
      </c>
      <c r="R55" s="118">
        <f t="shared" si="14"/>
        <v>78</v>
      </c>
      <c r="S55" s="257">
        <f t="shared" si="0"/>
        <v>3710</v>
      </c>
    </row>
    <row r="56" spans="2:19" x14ac:dyDescent="0.15">
      <c r="B56" s="289"/>
      <c r="C56" s="290"/>
      <c r="D56" s="111" t="s">
        <v>211</v>
      </c>
      <c r="E56" s="247">
        <f t="shared" si="22"/>
        <v>26458</v>
      </c>
      <c r="F56" s="118"/>
      <c r="G56" s="118"/>
      <c r="H56" s="118">
        <f t="shared" si="2"/>
        <v>25830</v>
      </c>
      <c r="I56" s="118">
        <v>25830</v>
      </c>
      <c r="J56" s="118"/>
      <c r="K56" s="158">
        <v>14</v>
      </c>
      <c r="L56" s="245">
        <f t="shared" si="13"/>
        <v>12</v>
      </c>
      <c r="M56" s="118">
        <v>1</v>
      </c>
      <c r="N56" s="118"/>
      <c r="O56" s="118"/>
      <c r="P56" s="118">
        <v>39</v>
      </c>
      <c r="Q56" s="118">
        <v>574</v>
      </c>
      <c r="R56" s="118">
        <f t="shared" si="14"/>
        <v>2</v>
      </c>
      <c r="S56" s="257">
        <f t="shared" si="0"/>
        <v>26458</v>
      </c>
    </row>
    <row r="57" spans="2:19" x14ac:dyDescent="0.15">
      <c r="B57" s="289"/>
      <c r="C57" s="290"/>
      <c r="D57" s="206" t="s">
        <v>244</v>
      </c>
      <c r="E57" s="247">
        <f t="shared" si="22"/>
        <v>97230</v>
      </c>
      <c r="F57" s="118"/>
      <c r="G57" s="118"/>
      <c r="H57" s="118">
        <f t="shared" si="2"/>
        <v>57818</v>
      </c>
      <c r="I57" s="118">
        <v>57818</v>
      </c>
      <c r="J57" s="118"/>
      <c r="K57" s="158">
        <v>6745</v>
      </c>
      <c r="L57" s="245">
        <f t="shared" si="13"/>
        <v>5396</v>
      </c>
      <c r="M57" s="118">
        <v>722</v>
      </c>
      <c r="N57" s="118"/>
      <c r="O57" s="118"/>
      <c r="P57" s="118">
        <v>17461</v>
      </c>
      <c r="Q57" s="118">
        <v>14484</v>
      </c>
      <c r="R57" s="118">
        <f t="shared" si="14"/>
        <v>1349</v>
      </c>
      <c r="S57" s="257">
        <f t="shared" si="0"/>
        <v>97230</v>
      </c>
    </row>
    <row r="58" spans="2:19" x14ac:dyDescent="0.15">
      <c r="B58" s="289"/>
      <c r="C58" s="290"/>
      <c r="D58" s="89" t="s">
        <v>19</v>
      </c>
      <c r="E58" s="247">
        <f t="shared" si="22"/>
        <v>2541610</v>
      </c>
      <c r="F58" s="118"/>
      <c r="G58" s="118"/>
      <c r="H58" s="118">
        <f t="shared" si="2"/>
        <v>437717</v>
      </c>
      <c r="I58" s="118">
        <v>437717</v>
      </c>
      <c r="J58" s="118"/>
      <c r="K58" s="158">
        <v>96764</v>
      </c>
      <c r="L58" s="245">
        <f t="shared" si="13"/>
        <v>77412</v>
      </c>
      <c r="M58" s="118">
        <v>10497</v>
      </c>
      <c r="N58" s="118"/>
      <c r="O58" s="118"/>
      <c r="P58" s="118">
        <v>671742</v>
      </c>
      <c r="Q58" s="118">
        <v>1324890</v>
      </c>
      <c r="R58" s="118">
        <f t="shared" si="14"/>
        <v>19352</v>
      </c>
      <c r="S58" s="257">
        <f t="shared" si="0"/>
        <v>2541610</v>
      </c>
    </row>
    <row r="59" spans="2:19" x14ac:dyDescent="0.15">
      <c r="B59" s="289"/>
      <c r="C59" s="290"/>
      <c r="D59" s="89" t="s">
        <v>76</v>
      </c>
      <c r="E59" s="247">
        <f t="shared" si="22"/>
        <v>2013603</v>
      </c>
      <c r="F59" s="118"/>
      <c r="G59" s="118"/>
      <c r="H59" s="118">
        <f t="shared" si="2"/>
        <v>919120</v>
      </c>
      <c r="I59" s="118">
        <v>919120</v>
      </c>
      <c r="J59" s="118"/>
      <c r="K59" s="158">
        <v>199525</v>
      </c>
      <c r="L59" s="245">
        <f t="shared" si="13"/>
        <v>159620</v>
      </c>
      <c r="M59" s="118">
        <v>21368</v>
      </c>
      <c r="N59" s="118"/>
      <c r="O59" s="118"/>
      <c r="P59" s="118">
        <v>515891</v>
      </c>
      <c r="Q59" s="118">
        <v>357699</v>
      </c>
      <c r="R59" s="118">
        <f t="shared" si="14"/>
        <v>39905</v>
      </c>
      <c r="S59" s="257">
        <f t="shared" si="0"/>
        <v>2013603</v>
      </c>
    </row>
    <row r="60" spans="2:19" x14ac:dyDescent="0.15">
      <c r="B60" s="289"/>
      <c r="C60" s="290"/>
      <c r="D60" s="89" t="s">
        <v>256</v>
      </c>
      <c r="E60" s="247">
        <f>+F60+S60</f>
        <v>111000</v>
      </c>
      <c r="F60" s="118"/>
      <c r="G60" s="118"/>
      <c r="H60" s="118">
        <f t="shared" si="2"/>
        <v>20116</v>
      </c>
      <c r="I60" s="118">
        <v>20116</v>
      </c>
      <c r="J60" s="118"/>
      <c r="K60" s="158">
        <v>4201</v>
      </c>
      <c r="L60" s="245">
        <f t="shared" si="13"/>
        <v>3361</v>
      </c>
      <c r="M60" s="118">
        <v>480</v>
      </c>
      <c r="N60" s="118"/>
      <c r="O60" s="118"/>
      <c r="P60" s="118">
        <v>41512</v>
      </c>
      <c r="Q60" s="118">
        <v>44691</v>
      </c>
      <c r="R60" s="118">
        <f t="shared" si="14"/>
        <v>840</v>
      </c>
      <c r="S60" s="257">
        <f t="shared" si="0"/>
        <v>111000</v>
      </c>
    </row>
    <row r="61" spans="2:19" x14ac:dyDescent="0.15">
      <c r="B61" s="289"/>
      <c r="C61" s="290"/>
      <c r="D61" s="89" t="s">
        <v>73</v>
      </c>
      <c r="E61" s="247">
        <f t="shared" si="22"/>
        <v>24558143</v>
      </c>
      <c r="F61" s="118"/>
      <c r="G61" s="118"/>
      <c r="H61" s="118">
        <f t="shared" si="2"/>
        <v>1638416</v>
      </c>
      <c r="I61" s="118">
        <v>1638416</v>
      </c>
      <c r="J61" s="118"/>
      <c r="K61" s="158">
        <v>0</v>
      </c>
      <c r="L61" s="245">
        <f t="shared" si="13"/>
        <v>0</v>
      </c>
      <c r="M61" s="118">
        <v>0</v>
      </c>
      <c r="N61" s="118"/>
      <c r="O61" s="118"/>
      <c r="P61" s="118">
        <v>5567701</v>
      </c>
      <c r="Q61" s="118">
        <v>17352026</v>
      </c>
      <c r="R61" s="118">
        <f t="shared" si="14"/>
        <v>0</v>
      </c>
      <c r="S61" s="257">
        <f t="shared" si="0"/>
        <v>24558143</v>
      </c>
    </row>
    <row r="62" spans="2:19" x14ac:dyDescent="0.15">
      <c r="B62" s="289"/>
      <c r="C62" s="290"/>
      <c r="D62" s="89" t="s">
        <v>144</v>
      </c>
      <c r="E62" s="260">
        <f t="shared" si="22"/>
        <v>210000</v>
      </c>
      <c r="F62" s="160"/>
      <c r="G62" s="160"/>
      <c r="H62" s="118">
        <f t="shared" si="2"/>
        <v>210000</v>
      </c>
      <c r="I62" s="160">
        <v>210000</v>
      </c>
      <c r="J62" s="160"/>
      <c r="K62" s="273">
        <v>0</v>
      </c>
      <c r="L62" s="245">
        <f t="shared" si="13"/>
        <v>0</v>
      </c>
      <c r="M62" s="160">
        <v>0</v>
      </c>
      <c r="N62" s="160"/>
      <c r="O62" s="160"/>
      <c r="P62" s="160"/>
      <c r="Q62" s="160"/>
      <c r="R62" s="118">
        <f t="shared" si="14"/>
        <v>0</v>
      </c>
      <c r="S62" s="257">
        <f t="shared" si="0"/>
        <v>210000</v>
      </c>
    </row>
    <row r="63" spans="2:19" x14ac:dyDescent="0.15">
      <c r="B63" s="289"/>
      <c r="C63" s="290"/>
      <c r="D63" s="244" t="s">
        <v>191</v>
      </c>
      <c r="E63" s="246">
        <f>+F63+S63</f>
        <v>68506777</v>
      </c>
      <c r="F63" s="246">
        <f t="shared" ref="F63:P63" si="23">SUM(F37:F62)</f>
        <v>30240</v>
      </c>
      <c r="G63" s="246">
        <f t="shared" si="23"/>
        <v>0</v>
      </c>
      <c r="H63" s="245">
        <f t="shared" si="2"/>
        <v>11443175</v>
      </c>
      <c r="I63" s="246">
        <f t="shared" ref="I63:K63" si="24">SUM(I37:I62)</f>
        <v>11443175</v>
      </c>
      <c r="J63" s="246">
        <f t="shared" si="24"/>
        <v>0</v>
      </c>
      <c r="K63" s="246">
        <f t="shared" si="24"/>
        <v>1970145</v>
      </c>
      <c r="L63" s="246">
        <f t="shared" si="23"/>
        <v>1576123</v>
      </c>
      <c r="M63" s="246">
        <f t="shared" si="23"/>
        <v>211282</v>
      </c>
      <c r="N63" s="246">
        <f t="shared" si="23"/>
        <v>0</v>
      </c>
      <c r="O63" s="246">
        <f t="shared" si="23"/>
        <v>0</v>
      </c>
      <c r="P63" s="246">
        <f t="shared" si="23"/>
        <v>18363905</v>
      </c>
      <c r="Q63" s="246">
        <f t="shared" ref="Q63:R63" si="25">SUM(Q37:Q62)</f>
        <v>36488030</v>
      </c>
      <c r="R63" s="246">
        <f t="shared" si="25"/>
        <v>394022</v>
      </c>
      <c r="S63" s="257">
        <f t="shared" si="0"/>
        <v>68476537</v>
      </c>
    </row>
    <row r="64" spans="2:19" x14ac:dyDescent="0.15">
      <c r="B64" s="291" t="s">
        <v>183</v>
      </c>
      <c r="C64" s="292"/>
      <c r="D64" s="292"/>
      <c r="E64" s="246">
        <f>+E36+E63</f>
        <v>282693944</v>
      </c>
      <c r="F64" s="246">
        <f t="shared" ref="F64:R64" si="26">+F36+F63</f>
        <v>30240</v>
      </c>
      <c r="G64" s="246">
        <f t="shared" si="26"/>
        <v>0</v>
      </c>
      <c r="H64" s="246">
        <f t="shared" si="26"/>
        <v>96456078</v>
      </c>
      <c r="I64" s="246">
        <f t="shared" ref="I64:K64" si="27">+I36+I63</f>
        <v>96456078</v>
      </c>
      <c r="J64" s="246">
        <f t="shared" si="27"/>
        <v>0</v>
      </c>
      <c r="K64" s="246">
        <f t="shared" si="27"/>
        <v>76947078</v>
      </c>
      <c r="L64" s="246">
        <f t="shared" si="26"/>
        <v>61581369</v>
      </c>
      <c r="M64" s="246">
        <f t="shared" si="26"/>
        <v>10490846</v>
      </c>
      <c r="N64" s="246">
        <f t="shared" si="26"/>
        <v>0</v>
      </c>
      <c r="O64" s="246">
        <f t="shared" si="26"/>
        <v>0</v>
      </c>
      <c r="P64" s="246">
        <f t="shared" si="26"/>
        <v>59961542</v>
      </c>
      <c r="Q64" s="246">
        <f t="shared" ref="Q64" si="28">+Q36+Q63</f>
        <v>38808160</v>
      </c>
      <c r="R64" s="246">
        <f t="shared" si="26"/>
        <v>15365709</v>
      </c>
      <c r="S64" s="257">
        <f t="shared" si="0"/>
        <v>282663704</v>
      </c>
    </row>
    <row r="65" spans="2:19" ht="34.5" customHeight="1" x14ac:dyDescent="0.15">
      <c r="B65" s="293" t="s">
        <v>185</v>
      </c>
      <c r="C65" s="294"/>
      <c r="D65" s="294"/>
      <c r="E65" s="248">
        <f>+E26-E64</f>
        <v>72654339</v>
      </c>
      <c r="F65" s="248">
        <f t="shared" ref="F65:R65" si="29">+F26-F64</f>
        <v>58478335</v>
      </c>
      <c r="G65" s="248">
        <f t="shared" si="29"/>
        <v>0</v>
      </c>
      <c r="H65" s="248">
        <f t="shared" si="29"/>
        <v>39012113</v>
      </c>
      <c r="I65" s="248">
        <f t="shared" ref="I65:K65" si="30">+I26-I64</f>
        <v>39012113</v>
      </c>
      <c r="J65" s="248">
        <f t="shared" si="30"/>
        <v>0</v>
      </c>
      <c r="K65" s="248">
        <f t="shared" si="30"/>
        <v>-39646801</v>
      </c>
      <c r="L65" s="248">
        <f t="shared" si="29"/>
        <v>-31894332</v>
      </c>
      <c r="M65" s="248">
        <f t="shared" si="29"/>
        <v>-7337641</v>
      </c>
      <c r="N65" s="248">
        <f t="shared" si="29"/>
        <v>0</v>
      </c>
      <c r="O65" s="248">
        <f t="shared" si="29"/>
        <v>0</v>
      </c>
      <c r="P65" s="248">
        <f t="shared" si="29"/>
        <v>12901021</v>
      </c>
      <c r="Q65" s="248">
        <f t="shared" ref="Q65" si="31">+Q26-Q64</f>
        <v>9247312</v>
      </c>
      <c r="R65" s="248">
        <f t="shared" si="29"/>
        <v>-7752469</v>
      </c>
      <c r="S65" s="258">
        <f t="shared" si="0"/>
        <v>14176004</v>
      </c>
    </row>
    <row r="66" spans="2:19" x14ac:dyDescent="0.15">
      <c r="B66" s="106"/>
      <c r="C66" s="106"/>
      <c r="D66" s="106"/>
      <c r="E66" s="250"/>
      <c r="F66" s="161"/>
      <c r="G66" s="161"/>
      <c r="H66" s="161"/>
      <c r="I66" s="161"/>
      <c r="J66" s="161"/>
      <c r="K66" s="274"/>
      <c r="L66" s="250"/>
      <c r="M66" s="161"/>
      <c r="N66" s="161"/>
      <c r="O66" s="161"/>
      <c r="P66" s="161"/>
      <c r="Q66" s="161"/>
      <c r="R66" s="234"/>
      <c r="S66" s="265"/>
    </row>
    <row r="67" spans="2:19" x14ac:dyDescent="0.15">
      <c r="B67" s="295" t="s">
        <v>180</v>
      </c>
      <c r="C67" s="296"/>
      <c r="D67" s="68" t="s">
        <v>179</v>
      </c>
      <c r="E67" s="261">
        <f>+F67+S67</f>
        <v>0</v>
      </c>
      <c r="F67" s="162"/>
      <c r="G67" s="162"/>
      <c r="H67" s="207">
        <f>+I67+J67</f>
        <v>0</v>
      </c>
      <c r="I67" s="163">
        <v>0</v>
      </c>
      <c r="J67" s="163"/>
      <c r="K67" s="275"/>
      <c r="L67" s="280"/>
      <c r="M67" s="162"/>
      <c r="N67" s="162"/>
      <c r="O67" s="162"/>
      <c r="P67" s="162"/>
      <c r="Q67" s="162"/>
      <c r="R67" s="162"/>
      <c r="S67" s="266">
        <f t="shared" si="0"/>
        <v>0</v>
      </c>
    </row>
    <row r="68" spans="2:19" x14ac:dyDescent="0.15">
      <c r="B68" s="297"/>
      <c r="C68" s="298"/>
      <c r="D68" s="101" t="s">
        <v>181</v>
      </c>
      <c r="E68" s="262">
        <f>+F68+S68</f>
        <v>190000</v>
      </c>
      <c r="F68" s="164"/>
      <c r="G68" s="164"/>
      <c r="H68" s="279">
        <f>+I68+J68</f>
        <v>190000</v>
      </c>
      <c r="I68" s="278">
        <v>190000</v>
      </c>
      <c r="J68" s="164"/>
      <c r="K68" s="276"/>
      <c r="L68" s="281"/>
      <c r="M68" s="164"/>
      <c r="N68" s="164"/>
      <c r="O68" s="164"/>
      <c r="P68" s="164"/>
      <c r="Q68" s="164"/>
      <c r="R68" s="164"/>
      <c r="S68" s="258">
        <f t="shared" si="0"/>
        <v>190000</v>
      </c>
    </row>
    <row r="69" spans="2:19" ht="14.25" thickBot="1" x14ac:dyDescent="0.2">
      <c r="B69" s="106"/>
      <c r="C69" s="106"/>
      <c r="D69" s="106"/>
      <c r="E69" s="250"/>
      <c r="F69" s="161"/>
      <c r="G69" s="161"/>
      <c r="H69" s="161"/>
      <c r="I69" s="161"/>
      <c r="J69" s="161"/>
      <c r="K69" s="274"/>
      <c r="L69" s="250"/>
      <c r="M69" s="161"/>
      <c r="N69" s="161"/>
      <c r="O69" s="161"/>
      <c r="P69" s="161"/>
      <c r="Q69" s="161"/>
      <c r="R69" s="161"/>
      <c r="S69" s="267"/>
    </row>
    <row r="70" spans="2:19" ht="30" customHeight="1" thickTop="1" thickBot="1" x14ac:dyDescent="0.2">
      <c r="B70" s="283" t="s">
        <v>186</v>
      </c>
      <c r="C70" s="282"/>
      <c r="D70" s="282"/>
      <c r="E70" s="251">
        <f>+E65+E67+E68</f>
        <v>72844339</v>
      </c>
      <c r="F70" s="251">
        <f t="shared" ref="F70:R70" si="32">+F65+F67+F68</f>
        <v>58478335</v>
      </c>
      <c r="G70" s="251">
        <f t="shared" si="32"/>
        <v>0</v>
      </c>
      <c r="H70" s="251">
        <f t="shared" si="32"/>
        <v>39202113</v>
      </c>
      <c r="I70" s="251">
        <f t="shared" si="32"/>
        <v>39202113</v>
      </c>
      <c r="J70" s="251">
        <f t="shared" si="32"/>
        <v>0</v>
      </c>
      <c r="K70" s="251">
        <f t="shared" si="32"/>
        <v>-39646801</v>
      </c>
      <c r="L70" s="251">
        <f t="shared" si="32"/>
        <v>-31894332</v>
      </c>
      <c r="M70" s="251">
        <f t="shared" si="32"/>
        <v>-7337641</v>
      </c>
      <c r="N70" s="251">
        <f t="shared" si="32"/>
        <v>0</v>
      </c>
      <c r="O70" s="251">
        <f t="shared" si="32"/>
        <v>0</v>
      </c>
      <c r="P70" s="251">
        <f t="shared" si="32"/>
        <v>12901021</v>
      </c>
      <c r="Q70" s="251">
        <f t="shared" si="32"/>
        <v>9247312</v>
      </c>
      <c r="R70" s="251">
        <f t="shared" si="32"/>
        <v>-7752469</v>
      </c>
      <c r="S70" s="268">
        <f t="shared" si="0"/>
        <v>14366004</v>
      </c>
    </row>
    <row r="71" spans="2:19" ht="14.25" thickTop="1" x14ac:dyDescent="0.15">
      <c r="B71" s="106"/>
      <c r="C71" s="106"/>
      <c r="D71" s="106"/>
      <c r="E71" s="106"/>
      <c r="F71" s="106"/>
      <c r="G71" s="106"/>
      <c r="H71" s="106"/>
      <c r="I71" s="106"/>
      <c r="J71" s="106"/>
      <c r="K71" s="106"/>
      <c r="L71" s="106"/>
      <c r="M71" s="106"/>
      <c r="N71" s="106"/>
      <c r="O71" s="106"/>
      <c r="P71" s="106"/>
      <c r="Q71" s="106"/>
      <c r="R71" s="106"/>
      <c r="S71" s="106"/>
    </row>
    <row r="72" spans="2:19" ht="22.5" customHeight="1" x14ac:dyDescent="0.15">
      <c r="B72" s="106"/>
      <c r="C72" s="307" t="s">
        <v>228</v>
      </c>
      <c r="D72" s="307"/>
      <c r="E72" s="307"/>
      <c r="F72" s="307"/>
      <c r="G72" s="307"/>
      <c r="H72" s="307"/>
      <c r="I72" s="307"/>
      <c r="J72" s="307"/>
      <c r="K72" s="307"/>
      <c r="L72" s="307"/>
      <c r="M72" s="307"/>
      <c r="N72" s="307"/>
      <c r="O72" s="307"/>
      <c r="P72" s="307"/>
      <c r="Q72" s="307"/>
      <c r="R72" s="307"/>
      <c r="S72" s="307"/>
    </row>
    <row r="73" spans="2:19" ht="27.75" hidden="1" customHeight="1" x14ac:dyDescent="0.15">
      <c r="B73" s="106"/>
      <c r="C73" s="307" t="s">
        <v>283</v>
      </c>
      <c r="D73" s="307"/>
      <c r="E73" s="307"/>
      <c r="F73" s="307"/>
      <c r="G73" s="307"/>
      <c r="H73" s="307"/>
      <c r="I73" s="307"/>
      <c r="J73" s="307"/>
      <c r="K73" s="307"/>
      <c r="L73" s="307"/>
      <c r="M73" s="307"/>
      <c r="N73" s="307"/>
      <c r="O73" s="307"/>
      <c r="P73" s="307"/>
      <c r="Q73" s="307"/>
      <c r="R73" s="307"/>
      <c r="S73" s="307"/>
    </row>
    <row r="74" spans="2:19" ht="27.75" customHeight="1" x14ac:dyDescent="0.15">
      <c r="B74" s="106"/>
      <c r="C74" s="307" t="s">
        <v>267</v>
      </c>
      <c r="D74" s="307"/>
      <c r="E74" s="307"/>
      <c r="F74" s="307"/>
      <c r="G74" s="307"/>
      <c r="H74" s="307"/>
      <c r="I74" s="307"/>
      <c r="J74" s="307"/>
      <c r="K74" s="307"/>
      <c r="L74" s="307"/>
      <c r="M74" s="307"/>
      <c r="N74" s="307"/>
      <c r="O74" s="307"/>
      <c r="P74" s="307"/>
      <c r="Q74" s="307"/>
      <c r="R74" s="307"/>
      <c r="S74" s="307"/>
    </row>
    <row r="75" spans="2:19" ht="27.75" customHeight="1" x14ac:dyDescent="0.15">
      <c r="B75" s="106"/>
      <c r="C75" s="307" t="s">
        <v>272</v>
      </c>
      <c r="D75" s="307"/>
      <c r="E75" s="307"/>
      <c r="F75" s="307"/>
      <c r="G75" s="307"/>
      <c r="H75" s="307"/>
      <c r="I75" s="307"/>
      <c r="J75" s="307"/>
      <c r="K75" s="307"/>
      <c r="L75" s="307"/>
      <c r="M75" s="307"/>
      <c r="N75" s="307"/>
      <c r="O75" s="307"/>
      <c r="P75" s="307"/>
      <c r="Q75" s="307"/>
      <c r="R75" s="307"/>
      <c r="S75" s="307"/>
    </row>
    <row r="76" spans="2:19" ht="29.25" customHeight="1" x14ac:dyDescent="0.15">
      <c r="B76" s="106"/>
      <c r="C76" s="308" t="s">
        <v>278</v>
      </c>
      <c r="D76" s="308"/>
      <c r="E76" s="308"/>
      <c r="F76" s="308"/>
      <c r="G76" s="308"/>
      <c r="H76" s="308"/>
      <c r="I76" s="308"/>
      <c r="J76" s="308"/>
      <c r="K76" s="308"/>
      <c r="L76" s="308"/>
      <c r="M76" s="308"/>
      <c r="N76" s="308"/>
      <c r="O76" s="308"/>
      <c r="P76" s="308"/>
      <c r="Q76" s="308"/>
      <c r="R76" s="308"/>
      <c r="S76" s="308"/>
    </row>
    <row r="77" spans="2:19" x14ac:dyDescent="0.15">
      <c r="B77" s="106"/>
      <c r="C77" s="106"/>
      <c r="D77" s="106"/>
      <c r="E77" s="106"/>
      <c r="F77" s="106"/>
      <c r="G77" s="106"/>
      <c r="H77" s="106"/>
      <c r="I77" s="106"/>
      <c r="J77" s="106"/>
      <c r="K77" s="106"/>
      <c r="L77" s="106"/>
      <c r="M77" s="106"/>
      <c r="N77" s="106"/>
      <c r="O77" s="106"/>
      <c r="P77" s="106"/>
      <c r="Q77" s="106"/>
      <c r="R77" s="106"/>
      <c r="S77" s="106"/>
    </row>
    <row r="78" spans="2:19" x14ac:dyDescent="0.15">
      <c r="B78" s="106"/>
      <c r="C78" s="106"/>
      <c r="D78" s="106"/>
      <c r="E78" s="106"/>
      <c r="F78" s="106"/>
      <c r="G78" s="106"/>
      <c r="H78" s="106"/>
      <c r="I78" s="106"/>
      <c r="J78" s="106"/>
      <c r="K78" s="106"/>
      <c r="L78" s="106"/>
      <c r="M78" s="106"/>
      <c r="N78" s="106"/>
      <c r="O78" s="106"/>
      <c r="P78" s="106"/>
      <c r="Q78" s="106"/>
      <c r="R78" s="106"/>
      <c r="S78" s="106"/>
    </row>
    <row r="79" spans="2:19" x14ac:dyDescent="0.15">
      <c r="B79" s="106"/>
      <c r="C79" s="106"/>
      <c r="D79" s="106"/>
      <c r="E79" s="106"/>
      <c r="F79" s="106"/>
      <c r="G79" s="106"/>
      <c r="H79" s="106"/>
      <c r="I79" s="106"/>
      <c r="J79" s="106"/>
      <c r="K79" s="106"/>
      <c r="L79" s="106"/>
      <c r="M79" s="106"/>
      <c r="N79" s="106"/>
      <c r="O79" s="106"/>
      <c r="P79" s="106"/>
      <c r="Q79" s="106"/>
      <c r="R79" s="106"/>
      <c r="S79" s="106"/>
    </row>
    <row r="80" spans="2:19" x14ac:dyDescent="0.15">
      <c r="B80" s="106"/>
      <c r="C80" s="106"/>
      <c r="D80" s="106"/>
      <c r="E80" s="106"/>
      <c r="F80" s="106"/>
      <c r="G80" s="106"/>
      <c r="H80" s="106"/>
      <c r="I80" s="106"/>
      <c r="J80" s="106"/>
      <c r="K80" s="106"/>
      <c r="L80" s="106"/>
      <c r="M80" s="106"/>
      <c r="N80" s="106"/>
      <c r="O80" s="106"/>
      <c r="P80" s="106"/>
      <c r="Q80" s="106"/>
      <c r="R80" s="106"/>
      <c r="S80" s="106"/>
    </row>
    <row r="81" spans="2:19" x14ac:dyDescent="0.15">
      <c r="B81" s="106"/>
      <c r="C81" s="106"/>
      <c r="D81" s="106"/>
      <c r="E81" s="106"/>
      <c r="F81" s="106"/>
      <c r="G81" s="106"/>
      <c r="H81" s="106"/>
      <c r="I81" s="106"/>
      <c r="J81" s="106"/>
      <c r="K81" s="106"/>
      <c r="L81" s="106"/>
      <c r="M81" s="106"/>
      <c r="N81" s="106"/>
      <c r="O81" s="106"/>
      <c r="P81" s="106"/>
      <c r="Q81" s="106"/>
      <c r="R81" s="106"/>
      <c r="S81" s="106"/>
    </row>
    <row r="82" spans="2:19" x14ac:dyDescent="0.15">
      <c r="B82" s="106"/>
      <c r="C82" s="106"/>
      <c r="D82" s="106"/>
      <c r="E82" s="106"/>
      <c r="F82" s="106"/>
      <c r="G82" s="106"/>
      <c r="H82" s="106"/>
      <c r="I82" s="106"/>
      <c r="J82" s="106"/>
      <c r="K82" s="106"/>
      <c r="L82" s="106"/>
      <c r="M82" s="106"/>
      <c r="N82" s="106"/>
      <c r="O82" s="106"/>
      <c r="P82" s="106"/>
      <c r="Q82" s="106"/>
      <c r="R82" s="106"/>
      <c r="S82" s="106"/>
    </row>
    <row r="83" spans="2:19" x14ac:dyDescent="0.15">
      <c r="B83" s="106"/>
      <c r="C83" s="106"/>
      <c r="D83" s="106"/>
      <c r="E83" s="106"/>
      <c r="F83" s="106"/>
      <c r="G83" s="106"/>
      <c r="H83" s="106"/>
      <c r="I83" s="106"/>
      <c r="J83" s="106"/>
      <c r="K83" s="106"/>
      <c r="L83" s="106"/>
      <c r="M83" s="106"/>
      <c r="N83" s="106"/>
      <c r="O83" s="106"/>
      <c r="P83" s="106"/>
      <c r="Q83" s="106"/>
      <c r="R83" s="106"/>
      <c r="S83" s="106"/>
    </row>
    <row r="84" spans="2:19" x14ac:dyDescent="0.15">
      <c r="B84" s="106"/>
      <c r="C84" s="106"/>
      <c r="D84" s="106"/>
      <c r="E84" s="106"/>
      <c r="F84" s="106"/>
      <c r="G84" s="106"/>
      <c r="H84" s="106"/>
      <c r="I84" s="106"/>
      <c r="J84" s="106"/>
      <c r="K84" s="106"/>
      <c r="L84" s="106"/>
      <c r="M84" s="106"/>
      <c r="N84" s="106"/>
      <c r="O84" s="106"/>
      <c r="P84" s="106"/>
      <c r="Q84" s="106"/>
      <c r="R84" s="106"/>
      <c r="S84" s="106"/>
    </row>
    <row r="85" spans="2:19" x14ac:dyDescent="0.15">
      <c r="B85" s="106"/>
      <c r="C85" s="106"/>
      <c r="D85" s="106"/>
      <c r="E85" s="106"/>
      <c r="F85" s="106"/>
      <c r="G85" s="106"/>
      <c r="H85" s="106"/>
      <c r="I85" s="106"/>
      <c r="J85" s="106"/>
      <c r="K85" s="106"/>
      <c r="L85" s="106"/>
      <c r="M85" s="106"/>
      <c r="N85" s="106"/>
      <c r="O85" s="106"/>
      <c r="P85" s="106"/>
      <c r="Q85" s="106"/>
      <c r="R85" s="106"/>
      <c r="S85" s="106"/>
    </row>
    <row r="86" spans="2:19" x14ac:dyDescent="0.15">
      <c r="B86" s="106"/>
      <c r="C86" s="106"/>
      <c r="D86" s="106"/>
      <c r="E86" s="106"/>
      <c r="F86" s="106"/>
      <c r="G86" s="106"/>
      <c r="H86" s="106"/>
      <c r="I86" s="106"/>
      <c r="J86" s="106"/>
      <c r="K86" s="106"/>
      <c r="L86" s="106"/>
      <c r="M86" s="106"/>
      <c r="N86" s="106"/>
      <c r="O86" s="106"/>
      <c r="P86" s="106"/>
      <c r="Q86" s="106"/>
      <c r="R86" s="106"/>
      <c r="S86" s="106"/>
    </row>
    <row r="87" spans="2:19" x14ac:dyDescent="0.15">
      <c r="B87" s="106"/>
      <c r="C87" s="106"/>
      <c r="D87" s="106"/>
      <c r="E87" s="106"/>
      <c r="F87" s="106"/>
      <c r="G87" s="106"/>
      <c r="H87" s="106"/>
      <c r="I87" s="106"/>
      <c r="J87" s="106"/>
      <c r="K87" s="106"/>
      <c r="L87" s="106"/>
      <c r="M87" s="106"/>
      <c r="N87" s="106"/>
      <c r="O87" s="106"/>
      <c r="P87" s="106"/>
      <c r="Q87" s="106"/>
      <c r="R87" s="106"/>
      <c r="S87" s="106"/>
    </row>
    <row r="88" spans="2:19" x14ac:dyDescent="0.15">
      <c r="B88" s="106"/>
      <c r="C88" s="106"/>
      <c r="D88" s="106"/>
      <c r="E88" s="106"/>
      <c r="F88" s="106"/>
      <c r="G88" s="106"/>
      <c r="H88" s="106"/>
      <c r="I88" s="106"/>
      <c r="J88" s="106"/>
      <c r="K88" s="106"/>
      <c r="L88" s="106"/>
      <c r="M88" s="106"/>
      <c r="N88" s="106"/>
      <c r="O88" s="106"/>
      <c r="P88" s="106"/>
      <c r="Q88" s="106"/>
      <c r="R88" s="106"/>
      <c r="S88" s="106"/>
    </row>
    <row r="89" spans="2:19" x14ac:dyDescent="0.15">
      <c r="B89" s="106"/>
      <c r="C89" s="106"/>
      <c r="D89" s="106"/>
      <c r="E89" s="106"/>
      <c r="F89" s="106"/>
      <c r="G89" s="106"/>
      <c r="H89" s="106"/>
      <c r="I89" s="106"/>
      <c r="J89" s="106"/>
      <c r="K89" s="106"/>
      <c r="L89" s="106"/>
      <c r="M89" s="106"/>
      <c r="N89" s="106"/>
      <c r="O89" s="106"/>
      <c r="P89" s="106"/>
      <c r="Q89" s="106"/>
      <c r="R89" s="106"/>
      <c r="S89" s="106"/>
    </row>
  </sheetData>
  <mergeCells count="27">
    <mergeCell ref="C75:S75"/>
    <mergeCell ref="C74:S74"/>
    <mergeCell ref="C76:S76"/>
    <mergeCell ref="C3:F3"/>
    <mergeCell ref="C13:C14"/>
    <mergeCell ref="B4:D4"/>
    <mergeCell ref="B6:D6"/>
    <mergeCell ref="B7:C9"/>
    <mergeCell ref="B10:C10"/>
    <mergeCell ref="B11:C12"/>
    <mergeCell ref="B13:B23"/>
    <mergeCell ref="C18:C19"/>
    <mergeCell ref="C23:D23"/>
    <mergeCell ref="B5:D5"/>
    <mergeCell ref="C73:S73"/>
    <mergeCell ref="C72:S72"/>
    <mergeCell ref="C15:C16"/>
    <mergeCell ref="B37:C63"/>
    <mergeCell ref="B64:D64"/>
    <mergeCell ref="B65:D65"/>
    <mergeCell ref="B67:C68"/>
    <mergeCell ref="B24:C25"/>
    <mergeCell ref="B26:D26"/>
    <mergeCell ref="B27:D27"/>
    <mergeCell ref="B28:C36"/>
    <mergeCell ref="C22:D22"/>
    <mergeCell ref="C20:C21"/>
  </mergeCells>
  <phoneticPr fontId="1"/>
  <printOptions horizontalCentered="1"/>
  <pageMargins left="0.23622047244094491" right="0.23622047244094491" top="0.74803149606299213" bottom="0.74803149606299213" header="0.31496062992125984" footer="0.31496062992125984"/>
  <pageSetup paperSize="9" scale="67"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84"/>
  <sheetViews>
    <sheetView view="pageBreakPreview" topLeftCell="A41" zoomScale="60" zoomScaleNormal="100" workbookViewId="0">
      <selection activeCell="H80" sqref="H80"/>
    </sheetView>
  </sheetViews>
  <sheetFormatPr defaultRowHeight="13.5" x14ac:dyDescent="0.15"/>
  <cols>
    <col min="3" max="3" width="9.625" customWidth="1"/>
    <col min="4" max="4" width="12" customWidth="1"/>
    <col min="6" max="6" width="11.875" bestFit="1" customWidth="1"/>
    <col min="7" max="7" width="12.625" customWidth="1"/>
    <col min="8" max="8" width="11.875" bestFit="1" customWidth="1"/>
  </cols>
  <sheetData>
    <row r="1" spans="1:8" ht="24" customHeight="1" x14ac:dyDescent="0.15">
      <c r="A1" s="1"/>
      <c r="B1" s="322" t="s">
        <v>97</v>
      </c>
      <c r="C1" s="322"/>
      <c r="D1" s="322"/>
      <c r="E1" s="322"/>
      <c r="F1" s="322"/>
      <c r="G1" s="322"/>
      <c r="H1" s="322"/>
    </row>
    <row r="2" spans="1:8" ht="24" customHeight="1" x14ac:dyDescent="0.15">
      <c r="A2" s="1"/>
      <c r="B2" s="323" t="s">
        <v>282</v>
      </c>
      <c r="C2" s="323"/>
      <c r="D2" s="323"/>
      <c r="E2" s="323"/>
      <c r="F2" s="323"/>
      <c r="G2" s="323"/>
      <c r="H2" s="323"/>
    </row>
    <row r="3" spans="1:8" ht="20.100000000000001" customHeight="1" x14ac:dyDescent="0.15">
      <c r="A3" s="1"/>
      <c r="B3" s="1" t="s">
        <v>96</v>
      </c>
      <c r="C3" s="1"/>
      <c r="D3" s="1"/>
      <c r="E3" s="1"/>
      <c r="F3" s="1"/>
      <c r="G3" s="1"/>
      <c r="H3" s="1"/>
    </row>
    <row r="4" spans="1:8" ht="15.95" customHeight="1" x14ac:dyDescent="0.15">
      <c r="A4" s="1"/>
      <c r="B4" s="317" t="s">
        <v>106</v>
      </c>
      <c r="C4" s="318"/>
      <c r="D4" s="318"/>
      <c r="E4" s="318"/>
      <c r="F4" s="319" t="s">
        <v>105</v>
      </c>
      <c r="G4" s="320"/>
      <c r="H4" s="321"/>
    </row>
    <row r="5" spans="1:8" ht="15.95" customHeight="1" x14ac:dyDescent="0.15">
      <c r="A5" s="1"/>
      <c r="B5" s="54" t="s">
        <v>82</v>
      </c>
      <c r="C5" s="9"/>
      <c r="D5" s="9"/>
      <c r="E5" s="9"/>
      <c r="F5" s="55"/>
      <c r="G5" s="55"/>
      <c r="H5" s="11"/>
    </row>
    <row r="6" spans="1:8" ht="15.95" customHeight="1" x14ac:dyDescent="0.15">
      <c r="A6" s="1"/>
      <c r="B6" s="54" t="s">
        <v>83</v>
      </c>
      <c r="C6" s="9"/>
      <c r="D6" s="9"/>
      <c r="E6" s="9"/>
      <c r="F6" s="56"/>
      <c r="G6" s="56"/>
      <c r="H6" s="11"/>
    </row>
    <row r="7" spans="1:8" ht="15.95" customHeight="1" x14ac:dyDescent="0.15">
      <c r="A7" s="1"/>
      <c r="B7" s="54" t="s">
        <v>84</v>
      </c>
      <c r="C7" s="9"/>
      <c r="D7" s="9"/>
      <c r="E7" s="9"/>
      <c r="F7" s="56"/>
      <c r="G7" s="56"/>
      <c r="H7" s="11"/>
    </row>
    <row r="8" spans="1:8" ht="15.95" customHeight="1" x14ac:dyDescent="0.15">
      <c r="A8" s="1"/>
      <c r="B8" s="54" t="s">
        <v>98</v>
      </c>
      <c r="C8" s="9"/>
      <c r="D8" s="9"/>
      <c r="E8" s="9"/>
      <c r="F8" s="57">
        <v>43163</v>
      </c>
      <c r="G8" s="56"/>
      <c r="H8" s="11"/>
    </row>
    <row r="9" spans="1:8" ht="15.95" customHeight="1" x14ac:dyDescent="0.15">
      <c r="A9" s="1"/>
      <c r="B9" s="54" t="s">
        <v>85</v>
      </c>
      <c r="C9" s="9"/>
      <c r="D9" s="9" t="s">
        <v>258</v>
      </c>
      <c r="E9" s="9"/>
      <c r="F9" s="57">
        <v>2715217</v>
      </c>
      <c r="G9" s="56"/>
      <c r="H9" s="11"/>
    </row>
    <row r="10" spans="1:8" ht="15.95" customHeight="1" x14ac:dyDescent="0.15">
      <c r="A10" s="1"/>
      <c r="B10" s="54" t="s">
        <v>85</v>
      </c>
      <c r="C10" s="9"/>
      <c r="D10" s="9" t="s">
        <v>99</v>
      </c>
      <c r="E10" s="9"/>
      <c r="F10" s="77">
        <v>9398</v>
      </c>
      <c r="G10" s="56"/>
      <c r="H10" s="11"/>
    </row>
    <row r="11" spans="1:8" ht="15.95" customHeight="1" x14ac:dyDescent="0.15">
      <c r="A11" s="1"/>
      <c r="B11" s="54" t="s">
        <v>85</v>
      </c>
      <c r="C11" s="9"/>
      <c r="D11" s="9" t="s">
        <v>222</v>
      </c>
      <c r="E11" s="9"/>
      <c r="F11" s="77">
        <v>55493246</v>
      </c>
      <c r="G11" s="56"/>
      <c r="H11" s="11"/>
    </row>
    <row r="12" spans="1:8" ht="15.95" customHeight="1" x14ac:dyDescent="0.15">
      <c r="A12" s="1"/>
      <c r="B12" s="54" t="s">
        <v>85</v>
      </c>
      <c r="C12" s="9"/>
      <c r="D12" s="9" t="s">
        <v>222</v>
      </c>
      <c r="E12" s="9"/>
      <c r="F12" s="77">
        <v>30463</v>
      </c>
      <c r="G12" s="56"/>
      <c r="H12" s="11"/>
    </row>
    <row r="13" spans="1:8" ht="15.95" customHeight="1" x14ac:dyDescent="0.15">
      <c r="A13" s="1"/>
      <c r="B13" s="54" t="s">
        <v>85</v>
      </c>
      <c r="C13" s="9"/>
      <c r="D13" s="9" t="s">
        <v>222</v>
      </c>
      <c r="E13" s="9"/>
      <c r="F13" s="77">
        <v>8660</v>
      </c>
      <c r="G13" s="56"/>
      <c r="H13" s="11"/>
    </row>
    <row r="14" spans="1:8" ht="15.95" customHeight="1" x14ac:dyDescent="0.15">
      <c r="A14" s="1"/>
      <c r="B14" s="54" t="s">
        <v>85</v>
      </c>
      <c r="C14" s="9"/>
      <c r="D14" s="9" t="s">
        <v>223</v>
      </c>
      <c r="E14" s="9"/>
      <c r="F14" s="77">
        <v>760</v>
      </c>
      <c r="G14" s="56"/>
      <c r="H14" s="11"/>
    </row>
    <row r="15" spans="1:8" ht="15.95" customHeight="1" x14ac:dyDescent="0.15">
      <c r="A15" s="1"/>
      <c r="B15" s="54" t="s">
        <v>85</v>
      </c>
      <c r="C15" s="9"/>
      <c r="D15" s="9" t="s">
        <v>259</v>
      </c>
      <c r="E15" s="9"/>
      <c r="F15" s="77">
        <v>0</v>
      </c>
      <c r="G15" s="56"/>
      <c r="H15" s="11"/>
    </row>
    <row r="16" spans="1:8" ht="15.95" customHeight="1" x14ac:dyDescent="0.15">
      <c r="A16" s="1"/>
      <c r="B16" s="54"/>
      <c r="C16" s="9"/>
      <c r="D16" s="9"/>
      <c r="E16" s="9"/>
      <c r="F16" s="77"/>
      <c r="G16" s="56"/>
      <c r="H16" s="11"/>
    </row>
    <row r="17" spans="1:8" ht="15.95" customHeight="1" x14ac:dyDescent="0.15">
      <c r="A17" s="1"/>
      <c r="B17" s="255"/>
      <c r="C17" s="256"/>
      <c r="D17" s="9"/>
      <c r="E17" s="9"/>
      <c r="F17" s="77"/>
      <c r="G17" s="56"/>
      <c r="H17" s="11"/>
    </row>
    <row r="18" spans="1:8" ht="15.95" customHeight="1" x14ac:dyDescent="0.15">
      <c r="A18" s="1"/>
      <c r="B18" s="324" t="s">
        <v>285</v>
      </c>
      <c r="C18" s="325"/>
      <c r="D18" s="9"/>
      <c r="E18" s="9"/>
      <c r="F18" s="77">
        <v>1424736</v>
      </c>
      <c r="G18" s="56"/>
      <c r="H18" s="11"/>
    </row>
    <row r="19" spans="1:8" ht="15.95" customHeight="1" x14ac:dyDescent="0.15">
      <c r="A19" s="1"/>
      <c r="B19" s="324" t="s">
        <v>248</v>
      </c>
      <c r="C19" s="325"/>
      <c r="D19" s="9"/>
      <c r="E19" s="9"/>
      <c r="F19" s="77">
        <v>41845</v>
      </c>
      <c r="G19" s="56"/>
      <c r="H19" s="11"/>
    </row>
    <row r="20" spans="1:8" ht="15.95" customHeight="1" x14ac:dyDescent="0.15">
      <c r="A20" s="1"/>
      <c r="B20" s="324" t="s">
        <v>146</v>
      </c>
      <c r="C20" s="325"/>
      <c r="D20" s="9"/>
      <c r="E20" s="9"/>
      <c r="F20" s="77">
        <v>680000</v>
      </c>
      <c r="G20" s="56"/>
      <c r="H20" s="11"/>
    </row>
    <row r="21" spans="1:8" ht="15.95" customHeight="1" x14ac:dyDescent="0.15">
      <c r="A21" s="1"/>
      <c r="B21" s="168"/>
      <c r="C21" s="169"/>
      <c r="D21" s="9"/>
      <c r="E21" s="9"/>
      <c r="F21" s="77"/>
      <c r="G21" s="56"/>
      <c r="H21" s="11"/>
    </row>
    <row r="22" spans="1:8" ht="15.95" customHeight="1" x14ac:dyDescent="0.15">
      <c r="A22" s="1"/>
      <c r="B22" s="54" t="s">
        <v>100</v>
      </c>
      <c r="C22" s="9"/>
      <c r="D22" s="9"/>
      <c r="E22" s="9"/>
      <c r="F22" s="56"/>
      <c r="G22" s="56"/>
      <c r="H22" s="11"/>
    </row>
    <row r="23" spans="1:8" ht="15.95" customHeight="1" x14ac:dyDescent="0.15">
      <c r="A23" s="1"/>
      <c r="B23" s="54" t="s">
        <v>202</v>
      </c>
      <c r="C23" s="9"/>
      <c r="D23" s="9"/>
      <c r="E23" s="9"/>
      <c r="F23" s="77">
        <v>3904488</v>
      </c>
      <c r="G23" s="56"/>
      <c r="H23" s="11"/>
    </row>
    <row r="24" spans="1:8" ht="15.95" customHeight="1" x14ac:dyDescent="0.15">
      <c r="A24" s="1"/>
      <c r="B24" s="54" t="s">
        <v>205</v>
      </c>
      <c r="C24" s="9"/>
      <c r="D24" s="9"/>
      <c r="E24" s="9"/>
      <c r="F24" s="77">
        <v>498970</v>
      </c>
      <c r="G24" s="56"/>
      <c r="H24" s="11"/>
    </row>
    <row r="25" spans="1:8" ht="15.95" customHeight="1" x14ac:dyDescent="0.15">
      <c r="A25" s="1"/>
      <c r="B25" s="54" t="s">
        <v>204</v>
      </c>
      <c r="C25" s="9"/>
      <c r="D25" s="9"/>
      <c r="E25" s="9"/>
      <c r="F25" s="77">
        <v>4106781</v>
      </c>
      <c r="G25" s="56"/>
      <c r="H25" s="11"/>
    </row>
    <row r="26" spans="1:8" ht="15.95" customHeight="1" x14ac:dyDescent="0.15">
      <c r="A26" s="1"/>
      <c r="B26" s="54" t="s">
        <v>203</v>
      </c>
      <c r="C26" s="9"/>
      <c r="D26" s="9"/>
      <c r="E26" s="9"/>
      <c r="F26" s="77">
        <v>9017639</v>
      </c>
      <c r="G26" s="56"/>
      <c r="H26" s="11"/>
    </row>
    <row r="27" spans="1:8" ht="15.95" customHeight="1" x14ac:dyDescent="0.15">
      <c r="A27" s="1"/>
      <c r="B27" s="54" t="s">
        <v>206</v>
      </c>
      <c r="C27" s="9"/>
      <c r="D27" s="9"/>
      <c r="E27" s="9"/>
      <c r="F27" s="77">
        <v>2341440</v>
      </c>
      <c r="G27" s="56"/>
      <c r="H27" s="11"/>
    </row>
    <row r="28" spans="1:8" ht="15.95" customHeight="1" x14ac:dyDescent="0.15">
      <c r="A28" s="1"/>
      <c r="B28" s="54" t="s">
        <v>207</v>
      </c>
      <c r="C28" s="9"/>
      <c r="D28" s="9"/>
      <c r="E28" s="9"/>
      <c r="F28" s="77">
        <v>13041280</v>
      </c>
      <c r="G28" s="56"/>
      <c r="H28" s="11"/>
    </row>
    <row r="29" spans="1:8" ht="15.95" customHeight="1" x14ac:dyDescent="0.15">
      <c r="A29" s="1"/>
      <c r="B29" s="54" t="s">
        <v>250</v>
      </c>
      <c r="C29" s="9"/>
      <c r="D29" s="9"/>
      <c r="E29" s="9"/>
      <c r="F29" s="77">
        <v>1130020</v>
      </c>
      <c r="G29" s="56"/>
      <c r="H29" s="11"/>
    </row>
    <row r="30" spans="1:8" ht="15.95" customHeight="1" x14ac:dyDescent="0.15">
      <c r="A30" s="1"/>
      <c r="B30" s="54" t="s">
        <v>249</v>
      </c>
      <c r="C30" s="9"/>
      <c r="D30" s="9"/>
      <c r="E30" s="9"/>
      <c r="F30" s="77">
        <v>2339448</v>
      </c>
      <c r="G30" s="56"/>
      <c r="H30" s="11"/>
    </row>
    <row r="31" spans="1:8" ht="15.95" customHeight="1" x14ac:dyDescent="0.15">
      <c r="A31" s="1"/>
      <c r="B31" s="54" t="s">
        <v>139</v>
      </c>
      <c r="C31" s="9"/>
      <c r="D31" s="9"/>
      <c r="E31" s="9"/>
      <c r="F31" s="77">
        <v>182669</v>
      </c>
      <c r="G31" s="56"/>
      <c r="H31" s="11"/>
    </row>
    <row r="32" spans="1:8" ht="15.95" customHeight="1" x14ac:dyDescent="0.15">
      <c r="A32" s="1"/>
      <c r="B32" s="54" t="s">
        <v>224</v>
      </c>
      <c r="C32" s="9"/>
      <c r="D32" s="9"/>
      <c r="E32" s="9"/>
      <c r="F32" s="77">
        <v>520000</v>
      </c>
      <c r="G32" s="56"/>
      <c r="H32" s="11"/>
    </row>
    <row r="33" spans="1:8" ht="15.95" customHeight="1" x14ac:dyDescent="0.15">
      <c r="A33" s="1"/>
      <c r="B33" s="54" t="s">
        <v>225</v>
      </c>
      <c r="C33" s="9"/>
      <c r="D33" s="9"/>
      <c r="E33" s="9"/>
      <c r="F33" s="77">
        <v>3291250</v>
      </c>
      <c r="G33" s="56"/>
      <c r="H33" s="11"/>
    </row>
    <row r="34" spans="1:8" ht="15.95" customHeight="1" x14ac:dyDescent="0.15">
      <c r="A34" s="1"/>
      <c r="B34" s="326" t="s">
        <v>147</v>
      </c>
      <c r="C34" s="327"/>
      <c r="D34" s="9"/>
      <c r="E34" s="9"/>
      <c r="F34" s="82">
        <v>-210000</v>
      </c>
      <c r="G34" s="56"/>
      <c r="H34" s="11"/>
    </row>
    <row r="35" spans="1:8" ht="15.95" customHeight="1" x14ac:dyDescent="0.15">
      <c r="A35" s="1"/>
      <c r="B35" s="54" t="s">
        <v>86</v>
      </c>
      <c r="C35" s="9"/>
      <c r="D35" s="9"/>
      <c r="E35" s="9"/>
      <c r="F35" s="56"/>
      <c r="G35" s="110">
        <f>SUM(F8:F34)</f>
        <v>100611473</v>
      </c>
      <c r="H35" s="11"/>
    </row>
    <row r="36" spans="1:8" ht="15.95" customHeight="1" x14ac:dyDescent="0.15">
      <c r="A36" s="1"/>
      <c r="B36" s="54" t="s">
        <v>87</v>
      </c>
      <c r="C36" s="9"/>
      <c r="D36" s="9"/>
      <c r="E36" s="9"/>
      <c r="F36" s="56"/>
      <c r="G36" s="56"/>
      <c r="H36" s="11"/>
    </row>
    <row r="37" spans="1:8" ht="15.95" customHeight="1" x14ac:dyDescent="0.15">
      <c r="A37" s="1"/>
      <c r="B37" s="54" t="s">
        <v>101</v>
      </c>
      <c r="C37" s="9"/>
      <c r="D37" s="9"/>
      <c r="E37" s="9"/>
      <c r="F37" s="56"/>
      <c r="G37" s="56"/>
      <c r="H37" s="11"/>
    </row>
    <row r="38" spans="1:8" ht="15.95" customHeight="1" x14ac:dyDescent="0.15">
      <c r="A38" s="1"/>
      <c r="B38" s="326" t="s">
        <v>262</v>
      </c>
      <c r="C38" s="327"/>
      <c r="D38" s="327"/>
      <c r="E38" s="9"/>
      <c r="F38" s="72">
        <v>168543276</v>
      </c>
      <c r="G38" s="56"/>
      <c r="H38" s="11"/>
    </row>
    <row r="39" spans="1:8" ht="15.95" customHeight="1" x14ac:dyDescent="0.15">
      <c r="A39" s="1"/>
      <c r="B39" s="326" t="s">
        <v>263</v>
      </c>
      <c r="C39" s="327"/>
      <c r="D39" s="327"/>
      <c r="E39" s="9"/>
      <c r="F39" s="77">
        <v>63689846</v>
      </c>
      <c r="G39" s="56"/>
      <c r="H39" s="11"/>
    </row>
    <row r="40" spans="1:8" ht="15.95" customHeight="1" x14ac:dyDescent="0.15">
      <c r="A40" s="1"/>
      <c r="B40" s="326" t="s">
        <v>264</v>
      </c>
      <c r="C40" s="327"/>
      <c r="D40" s="327"/>
      <c r="E40" s="9"/>
      <c r="F40" s="77">
        <v>17543814</v>
      </c>
      <c r="G40" s="56"/>
      <c r="H40" s="11"/>
    </row>
    <row r="41" spans="1:8" ht="15.95" customHeight="1" x14ac:dyDescent="0.15">
      <c r="A41" s="1"/>
      <c r="B41" s="326" t="s">
        <v>209</v>
      </c>
      <c r="C41" s="327"/>
      <c r="D41" s="327"/>
      <c r="E41" s="9"/>
      <c r="F41" s="77">
        <v>8866103</v>
      </c>
      <c r="G41" s="56"/>
      <c r="H41" s="11"/>
    </row>
    <row r="42" spans="1:8" ht="15.95" customHeight="1" x14ac:dyDescent="0.15">
      <c r="A42" s="1"/>
      <c r="B42" s="326" t="s">
        <v>260</v>
      </c>
      <c r="C42" s="327"/>
      <c r="D42" s="327"/>
      <c r="E42" s="9"/>
      <c r="F42" s="77">
        <v>3244881</v>
      </c>
      <c r="G42" s="56"/>
      <c r="H42" s="11"/>
    </row>
    <row r="43" spans="1:8" ht="15.95" customHeight="1" x14ac:dyDescent="0.15">
      <c r="A43" s="1"/>
      <c r="B43" s="331" t="s">
        <v>265</v>
      </c>
      <c r="C43" s="332"/>
      <c r="D43" s="332"/>
      <c r="E43" s="239"/>
      <c r="F43" s="77">
        <v>4021562</v>
      </c>
      <c r="G43" s="56"/>
      <c r="H43" s="11"/>
    </row>
    <row r="44" spans="1:8" ht="15.95" customHeight="1" x14ac:dyDescent="0.15">
      <c r="A44" s="1"/>
      <c r="B44" s="326" t="s">
        <v>226</v>
      </c>
      <c r="C44" s="327"/>
      <c r="D44" s="327"/>
      <c r="E44" s="170"/>
      <c r="F44" s="77">
        <v>146068452</v>
      </c>
      <c r="G44" s="56"/>
      <c r="H44" s="11"/>
    </row>
    <row r="45" spans="1:8" ht="15.95" customHeight="1" x14ac:dyDescent="0.15">
      <c r="A45" s="1"/>
      <c r="B45" s="326"/>
      <c r="C45" s="327"/>
      <c r="D45" s="327"/>
      <c r="E45" s="208"/>
      <c r="F45" s="77"/>
      <c r="G45" s="56"/>
      <c r="H45" s="11"/>
    </row>
    <row r="46" spans="1:8" ht="15.95" customHeight="1" x14ac:dyDescent="0.15">
      <c r="A46" s="1"/>
      <c r="B46" s="326" t="s">
        <v>133</v>
      </c>
      <c r="C46" s="327"/>
      <c r="D46" s="327"/>
      <c r="E46" s="328"/>
      <c r="F46" s="77"/>
      <c r="G46" s="56"/>
      <c r="H46" s="11"/>
    </row>
    <row r="47" spans="1:8" ht="15.95" customHeight="1" x14ac:dyDescent="0.15">
      <c r="A47" s="1"/>
      <c r="B47" s="54" t="s">
        <v>102</v>
      </c>
      <c r="C47" s="9"/>
      <c r="D47" s="9"/>
      <c r="E47" s="9"/>
      <c r="F47" s="77">
        <v>98000</v>
      </c>
      <c r="G47" s="56"/>
      <c r="H47" s="11"/>
    </row>
    <row r="48" spans="1:8" ht="15.95" customHeight="1" x14ac:dyDescent="0.15">
      <c r="A48" s="1"/>
      <c r="B48" s="326" t="s">
        <v>148</v>
      </c>
      <c r="C48" s="327"/>
      <c r="D48" s="327"/>
      <c r="E48" s="328"/>
      <c r="F48" s="78">
        <v>49910</v>
      </c>
      <c r="G48" s="56"/>
      <c r="H48" s="11"/>
    </row>
    <row r="49" spans="1:8" ht="15.95" customHeight="1" x14ac:dyDescent="0.15">
      <c r="A49" s="1"/>
      <c r="B49" s="54" t="s">
        <v>88</v>
      </c>
      <c r="C49" s="9"/>
      <c r="D49" s="9"/>
      <c r="E49" s="9"/>
      <c r="F49" s="56"/>
      <c r="G49" s="78">
        <f>SUM(F38:F48)</f>
        <v>412125844</v>
      </c>
      <c r="H49" s="11"/>
    </row>
    <row r="50" spans="1:8" ht="15.95" customHeight="1" x14ac:dyDescent="0.15">
      <c r="A50" s="1"/>
      <c r="B50" s="54" t="s">
        <v>89</v>
      </c>
      <c r="C50" s="9"/>
      <c r="D50" s="9"/>
      <c r="E50" s="9"/>
      <c r="F50" s="56"/>
      <c r="G50" s="56"/>
      <c r="H50" s="59">
        <f>+G35+G49</f>
        <v>512737317</v>
      </c>
    </row>
    <row r="51" spans="1:8" ht="15.95" customHeight="1" x14ac:dyDescent="0.15">
      <c r="A51" s="1"/>
      <c r="B51" s="54"/>
      <c r="C51" s="9"/>
      <c r="D51" s="9"/>
      <c r="E51" s="9"/>
      <c r="F51" s="56"/>
      <c r="G51" s="56"/>
      <c r="H51" s="60"/>
    </row>
    <row r="52" spans="1:8" ht="15.95" customHeight="1" x14ac:dyDescent="0.15">
      <c r="A52" s="1"/>
      <c r="B52" s="54" t="s">
        <v>90</v>
      </c>
      <c r="C52" s="9"/>
      <c r="D52" s="9"/>
      <c r="E52" s="9"/>
      <c r="F52" s="56"/>
      <c r="G52" s="56"/>
      <c r="H52" s="11"/>
    </row>
    <row r="53" spans="1:8" ht="15.95" customHeight="1" x14ac:dyDescent="0.15">
      <c r="A53" s="1"/>
      <c r="B53" s="54" t="s">
        <v>91</v>
      </c>
      <c r="C53" s="9"/>
      <c r="D53" s="9"/>
      <c r="E53" s="9"/>
      <c r="F53" s="56"/>
      <c r="G53" s="56"/>
      <c r="H53" s="11"/>
    </row>
    <row r="54" spans="1:8" ht="15.95" customHeight="1" x14ac:dyDescent="0.15">
      <c r="A54" s="1"/>
      <c r="B54" s="54" t="s">
        <v>149</v>
      </c>
      <c r="C54" s="9"/>
      <c r="D54" s="9"/>
      <c r="E54" s="9"/>
      <c r="F54" s="77"/>
      <c r="G54" s="56"/>
      <c r="H54" s="11"/>
    </row>
    <row r="55" spans="1:8" ht="15.95" customHeight="1" x14ac:dyDescent="0.15">
      <c r="A55" s="1"/>
      <c r="B55" s="54" t="s">
        <v>140</v>
      </c>
      <c r="C55" s="9"/>
      <c r="D55" s="9"/>
      <c r="E55" s="9"/>
      <c r="F55" s="77">
        <v>1446928</v>
      </c>
      <c r="G55" s="56"/>
      <c r="H55" s="11"/>
    </row>
    <row r="56" spans="1:8" ht="15.95" customHeight="1" x14ac:dyDescent="0.15">
      <c r="A56" s="1"/>
      <c r="B56" s="326" t="s">
        <v>151</v>
      </c>
      <c r="C56" s="327"/>
      <c r="D56" s="327"/>
      <c r="E56" s="328"/>
      <c r="F56" s="77"/>
      <c r="G56" s="56"/>
      <c r="H56" s="11"/>
    </row>
    <row r="57" spans="1:8" ht="15.95" customHeight="1" x14ac:dyDescent="0.15">
      <c r="A57" s="1"/>
      <c r="B57" s="54" t="s">
        <v>150</v>
      </c>
      <c r="C57" s="9"/>
      <c r="D57" s="9"/>
      <c r="E57" s="9"/>
      <c r="F57" s="77">
        <v>13625758</v>
      </c>
      <c r="G57" s="56"/>
      <c r="H57" s="11"/>
    </row>
    <row r="58" spans="1:8" ht="15.95" customHeight="1" x14ac:dyDescent="0.15">
      <c r="A58" s="1"/>
      <c r="B58" s="329" t="s">
        <v>266</v>
      </c>
      <c r="C58" s="330"/>
      <c r="D58" s="330"/>
      <c r="E58" s="9"/>
      <c r="F58" s="77">
        <v>5382824</v>
      </c>
      <c r="G58" s="56"/>
      <c r="H58" s="11"/>
    </row>
    <row r="59" spans="1:8" ht="15.95" customHeight="1" x14ac:dyDescent="0.15">
      <c r="A59" s="1"/>
      <c r="B59" s="54" t="s">
        <v>152</v>
      </c>
      <c r="C59" s="9"/>
      <c r="D59" s="9"/>
      <c r="E59" s="9"/>
      <c r="F59" s="77">
        <v>378500</v>
      </c>
      <c r="G59" s="56"/>
      <c r="H59" s="11"/>
    </row>
    <row r="60" spans="1:8" ht="15.95" customHeight="1" x14ac:dyDescent="0.15">
      <c r="A60" s="1"/>
      <c r="B60" s="54" t="s">
        <v>153</v>
      </c>
      <c r="C60" s="9"/>
      <c r="D60" s="9"/>
      <c r="E60" s="9"/>
      <c r="F60" s="77"/>
      <c r="G60" s="56"/>
      <c r="H60" s="11"/>
    </row>
    <row r="61" spans="1:8" ht="15.95" customHeight="1" x14ac:dyDescent="0.15">
      <c r="A61" s="1"/>
      <c r="B61" s="54" t="s">
        <v>261</v>
      </c>
      <c r="C61" s="9"/>
      <c r="D61" s="9"/>
      <c r="E61" s="9"/>
      <c r="F61" s="77">
        <v>26600</v>
      </c>
      <c r="G61" s="56"/>
      <c r="H61" s="11"/>
    </row>
    <row r="62" spans="1:8" ht="15.95" customHeight="1" x14ac:dyDescent="0.15">
      <c r="A62" s="1"/>
      <c r="B62" s="54" t="s">
        <v>208</v>
      </c>
      <c r="C62" s="9"/>
      <c r="D62" s="9"/>
      <c r="E62" s="9"/>
      <c r="F62" s="77">
        <v>2268725</v>
      </c>
      <c r="G62" s="56"/>
      <c r="H62" s="11"/>
    </row>
    <row r="63" spans="1:8" ht="15.95" customHeight="1" x14ac:dyDescent="0.15">
      <c r="A63" s="1"/>
      <c r="B63" s="54" t="s">
        <v>154</v>
      </c>
      <c r="C63" s="9"/>
      <c r="D63" s="9"/>
      <c r="E63" s="9"/>
      <c r="F63" s="77">
        <v>4257186</v>
      </c>
      <c r="G63" s="56"/>
      <c r="H63" s="11"/>
    </row>
    <row r="64" spans="1:8" ht="15.95" customHeight="1" x14ac:dyDescent="0.15">
      <c r="A64" s="1"/>
      <c r="B64" s="54" t="s">
        <v>227</v>
      </c>
      <c r="C64" s="9"/>
      <c r="D64" s="9"/>
      <c r="E64" s="9"/>
      <c r="F64" s="77">
        <v>3575837</v>
      </c>
      <c r="G64" s="56"/>
      <c r="H64" s="11"/>
    </row>
    <row r="65" spans="1:8" ht="15.95" customHeight="1" x14ac:dyDescent="0.15">
      <c r="A65" s="1"/>
      <c r="B65" s="54" t="s">
        <v>284</v>
      </c>
      <c r="C65" s="9"/>
      <c r="D65" s="9"/>
      <c r="E65" s="9"/>
      <c r="F65" s="78">
        <v>458000</v>
      </c>
      <c r="G65" s="56"/>
      <c r="H65" s="11"/>
    </row>
    <row r="66" spans="1:8" ht="15.95" customHeight="1" x14ac:dyDescent="0.15">
      <c r="A66" s="1"/>
      <c r="B66" s="54" t="s">
        <v>92</v>
      </c>
      <c r="C66" s="9"/>
      <c r="D66" s="9"/>
      <c r="E66" s="9"/>
      <c r="F66" s="56"/>
      <c r="G66" s="110">
        <f>SUM(F54:F65)</f>
        <v>31420358</v>
      </c>
      <c r="H66" s="11"/>
    </row>
    <row r="67" spans="1:8" ht="15.95" customHeight="1" x14ac:dyDescent="0.15">
      <c r="A67" s="1"/>
      <c r="B67" s="54"/>
      <c r="C67" s="9"/>
      <c r="D67" s="9"/>
      <c r="E67" s="9"/>
      <c r="F67" s="56"/>
      <c r="G67" s="57"/>
      <c r="H67" s="11"/>
    </row>
    <row r="68" spans="1:8" ht="15.95" customHeight="1" x14ac:dyDescent="0.15">
      <c r="A68" s="1"/>
      <c r="B68" s="54" t="s">
        <v>93</v>
      </c>
      <c r="C68" s="9"/>
      <c r="D68" s="9"/>
      <c r="E68" s="9"/>
      <c r="F68" s="56"/>
      <c r="G68" s="56"/>
      <c r="H68" s="11"/>
    </row>
    <row r="69" spans="1:8" ht="15.95" customHeight="1" x14ac:dyDescent="0.15">
      <c r="A69" s="1"/>
      <c r="B69" s="54" t="s">
        <v>103</v>
      </c>
      <c r="C69" s="9"/>
      <c r="D69" s="9"/>
      <c r="E69" s="9"/>
      <c r="F69" s="56"/>
      <c r="G69" s="56"/>
      <c r="H69" s="11"/>
    </row>
    <row r="70" spans="1:8" ht="15.95" customHeight="1" x14ac:dyDescent="0.15">
      <c r="A70" s="1"/>
      <c r="B70" s="54" t="s">
        <v>252</v>
      </c>
      <c r="C70" s="9"/>
      <c r="D70" s="9"/>
      <c r="E70" s="9"/>
      <c r="F70" s="77">
        <v>4400000</v>
      </c>
      <c r="G70" s="56"/>
      <c r="H70" s="11"/>
    </row>
    <row r="71" spans="1:8" ht="15.95" customHeight="1" x14ac:dyDescent="0.15">
      <c r="A71" s="1"/>
      <c r="B71" s="54" t="s">
        <v>251</v>
      </c>
      <c r="C71" s="9"/>
      <c r="D71" s="9"/>
      <c r="E71" s="9"/>
      <c r="F71" s="77">
        <v>49815000</v>
      </c>
      <c r="G71" s="56"/>
      <c r="H71" s="11"/>
    </row>
    <row r="72" spans="1:8" ht="15.95" customHeight="1" x14ac:dyDescent="0.15">
      <c r="A72" s="1"/>
      <c r="B72" s="54" t="s">
        <v>253</v>
      </c>
      <c r="C72" s="9"/>
      <c r="D72" s="9"/>
      <c r="E72" s="9"/>
      <c r="F72" s="77">
        <v>59098000</v>
      </c>
      <c r="G72" s="56"/>
      <c r="H72" s="11"/>
    </row>
    <row r="73" spans="1:8" ht="15.95" customHeight="1" x14ac:dyDescent="0.15">
      <c r="A73" s="1"/>
      <c r="B73" s="54" t="s">
        <v>253</v>
      </c>
      <c r="C73" s="9"/>
      <c r="D73" s="9"/>
      <c r="E73" s="9"/>
      <c r="F73" s="77">
        <v>29312000</v>
      </c>
      <c r="G73" s="56"/>
      <c r="H73" s="11"/>
    </row>
    <row r="74" spans="1:8" ht="15.95" customHeight="1" x14ac:dyDescent="0.15">
      <c r="A74" s="1"/>
      <c r="B74" s="54" t="s">
        <v>253</v>
      </c>
      <c r="C74" s="9"/>
      <c r="D74" s="9"/>
      <c r="E74" s="9"/>
      <c r="F74" s="77">
        <v>62116000</v>
      </c>
      <c r="G74" s="56"/>
      <c r="H74" s="11"/>
    </row>
    <row r="75" spans="1:8" ht="15.95" customHeight="1" x14ac:dyDescent="0.15">
      <c r="A75" s="1"/>
      <c r="B75" s="54" t="s">
        <v>253</v>
      </c>
      <c r="C75" s="9"/>
      <c r="D75" s="9"/>
      <c r="E75" s="9"/>
      <c r="F75" s="77">
        <v>26159000</v>
      </c>
      <c r="G75" s="56"/>
      <c r="H75" s="11"/>
    </row>
    <row r="76" spans="1:8" ht="15.95" customHeight="1" x14ac:dyDescent="0.15">
      <c r="A76" s="1"/>
      <c r="B76" s="54" t="s">
        <v>253</v>
      </c>
      <c r="C76" s="9"/>
      <c r="D76" s="9"/>
      <c r="E76" s="9"/>
      <c r="F76" s="77">
        <v>2545000</v>
      </c>
      <c r="G76" s="56"/>
      <c r="H76" s="11"/>
    </row>
    <row r="77" spans="1:8" ht="15.95" customHeight="1" x14ac:dyDescent="0.15">
      <c r="A77" s="1"/>
      <c r="B77" s="54" t="s">
        <v>104</v>
      </c>
      <c r="C77" s="9"/>
      <c r="D77" s="9"/>
      <c r="E77" s="9"/>
      <c r="F77" s="56"/>
      <c r="G77" s="78">
        <f>SUM(F70:F76)</f>
        <v>233445000</v>
      </c>
      <c r="H77" s="11"/>
    </row>
    <row r="78" spans="1:8" ht="15.95" customHeight="1" x14ac:dyDescent="0.15">
      <c r="A78" s="1"/>
      <c r="B78" s="54" t="s">
        <v>94</v>
      </c>
      <c r="C78" s="9"/>
      <c r="D78" s="9"/>
      <c r="E78" s="9"/>
      <c r="F78" s="56"/>
      <c r="G78" s="56"/>
      <c r="H78" s="59">
        <f>+G66+G77</f>
        <v>264865358</v>
      </c>
    </row>
    <row r="79" spans="1:8" ht="15.95" customHeight="1" x14ac:dyDescent="0.15">
      <c r="A79" s="1"/>
      <c r="B79" s="54"/>
      <c r="C79" s="9"/>
      <c r="D79" s="9"/>
      <c r="E79" s="9"/>
      <c r="F79" s="56"/>
      <c r="G79" s="56"/>
      <c r="H79" s="11"/>
    </row>
    <row r="80" spans="1:8" ht="15.95" customHeight="1" x14ac:dyDescent="0.15">
      <c r="A80" s="1"/>
      <c r="B80" s="54" t="s">
        <v>95</v>
      </c>
      <c r="C80" s="9"/>
      <c r="D80" s="9"/>
      <c r="E80" s="9"/>
      <c r="F80" s="56"/>
      <c r="G80" s="56"/>
      <c r="H80" s="59">
        <f>+H50-H78</f>
        <v>247871959</v>
      </c>
    </row>
    <row r="81" spans="1:8" ht="15.95" customHeight="1" x14ac:dyDescent="0.15">
      <c r="A81" s="1"/>
      <c r="B81" s="61"/>
      <c r="C81" s="62"/>
      <c r="D81" s="62"/>
      <c r="E81" s="62"/>
      <c r="F81" s="58"/>
      <c r="G81" s="58"/>
      <c r="H81" s="63"/>
    </row>
    <row r="82" spans="1:8" x14ac:dyDescent="0.15">
      <c r="A82" s="1"/>
      <c r="B82" s="1"/>
      <c r="C82" s="1"/>
      <c r="D82" s="1"/>
      <c r="E82" s="1"/>
      <c r="F82" s="1"/>
      <c r="G82" s="1"/>
      <c r="H82" s="1"/>
    </row>
    <row r="83" spans="1:8" x14ac:dyDescent="0.15">
      <c r="A83" s="1"/>
      <c r="B83" s="1"/>
      <c r="C83" s="1"/>
      <c r="D83" s="1"/>
      <c r="E83" s="1"/>
      <c r="F83" s="1"/>
      <c r="G83" s="1"/>
      <c r="H83" s="1"/>
    </row>
    <row r="84" spans="1:8" x14ac:dyDescent="0.15">
      <c r="A84" s="1"/>
      <c r="B84" s="1"/>
      <c r="C84" s="1"/>
      <c r="D84" s="1"/>
      <c r="E84" s="1"/>
      <c r="F84" s="1"/>
      <c r="G84" s="1"/>
      <c r="H84" s="1"/>
    </row>
  </sheetData>
  <mergeCells count="20">
    <mergeCell ref="B48:E48"/>
    <mergeCell ref="B56:E56"/>
    <mergeCell ref="B58:D58"/>
    <mergeCell ref="B34:C34"/>
    <mergeCell ref="B38:D38"/>
    <mergeCell ref="B40:D40"/>
    <mergeCell ref="B41:D41"/>
    <mergeCell ref="B42:D42"/>
    <mergeCell ref="B44:D44"/>
    <mergeCell ref="B46:E46"/>
    <mergeCell ref="B43:D43"/>
    <mergeCell ref="B39:D39"/>
    <mergeCell ref="B45:D45"/>
    <mergeCell ref="B4:E4"/>
    <mergeCell ref="F4:H4"/>
    <mergeCell ref="B1:H1"/>
    <mergeCell ref="B2:H2"/>
    <mergeCell ref="B20:C20"/>
    <mergeCell ref="B18:C18"/>
    <mergeCell ref="B19:C19"/>
  </mergeCells>
  <phoneticPr fontId="1"/>
  <printOptions horizontalCentered="1" verticalCentered="1"/>
  <pageMargins left="0.23622047244094491" right="0.23622047244094491" top="0.35433070866141736" bottom="0.35433070866141736" header="0.31496062992125984" footer="0.31496062992125984"/>
  <pageSetup paperSize="9" scale="65"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K48"/>
  <sheetViews>
    <sheetView topLeftCell="A13" zoomScaleNormal="100" workbookViewId="0">
      <selection activeCell="D26" sqref="D26"/>
    </sheetView>
  </sheetViews>
  <sheetFormatPr defaultRowHeight="13.5" x14ac:dyDescent="0.15"/>
  <cols>
    <col min="1" max="1" width="2.75" style="1" customWidth="1"/>
    <col min="2" max="2" width="11" style="1" customWidth="1"/>
    <col min="3" max="3" width="11.5" style="1" customWidth="1"/>
    <col min="4" max="4" width="12.125" style="1" customWidth="1"/>
    <col min="5" max="6" width="11.875" style="1" customWidth="1"/>
    <col min="7" max="7" width="13.375" style="1" customWidth="1"/>
    <col min="8" max="8" width="11.875" style="1" customWidth="1"/>
    <col min="9" max="9" width="13" style="1" customWidth="1"/>
    <col min="10" max="10" width="8.875" style="1" customWidth="1"/>
    <col min="11" max="11" width="10.875" style="1" customWidth="1"/>
    <col min="12" max="16384" width="9" style="1"/>
  </cols>
  <sheetData>
    <row r="1" spans="2:10" x14ac:dyDescent="0.15">
      <c r="B1" s="1" t="s">
        <v>177</v>
      </c>
    </row>
    <row r="4" spans="2:10" x14ac:dyDescent="0.15">
      <c r="B4" s="1" t="s">
        <v>107</v>
      </c>
    </row>
    <row r="6" spans="2:10" x14ac:dyDescent="0.15">
      <c r="B6" s="308" t="s">
        <v>286</v>
      </c>
      <c r="C6" s="308"/>
      <c r="D6" s="308"/>
      <c r="E6" s="308"/>
      <c r="F6" s="308"/>
      <c r="G6" s="308"/>
      <c r="H6" s="308"/>
      <c r="I6" s="308"/>
      <c r="J6" s="107"/>
    </row>
    <row r="7" spans="2:10" x14ac:dyDescent="0.15">
      <c r="B7" s="308" t="s">
        <v>287</v>
      </c>
      <c r="C7" s="308"/>
      <c r="D7" s="308"/>
      <c r="E7" s="308"/>
      <c r="F7" s="308"/>
      <c r="G7" s="308"/>
      <c r="H7" s="308"/>
      <c r="I7" s="308"/>
      <c r="J7" s="107"/>
    </row>
    <row r="8" spans="2:10" x14ac:dyDescent="0.15">
      <c r="B8" s="308"/>
      <c r="C8" s="308"/>
      <c r="D8" s="308"/>
      <c r="E8" s="308"/>
      <c r="F8" s="308"/>
      <c r="G8" s="308"/>
      <c r="H8" s="308"/>
      <c r="I8" s="308"/>
      <c r="J8" s="107"/>
    </row>
    <row r="9" spans="2:10" x14ac:dyDescent="0.15">
      <c r="B9" s="107"/>
      <c r="C9" s="107"/>
      <c r="D9" s="107"/>
      <c r="E9" s="107"/>
      <c r="F9" s="107"/>
      <c r="G9" s="107"/>
      <c r="H9" s="107"/>
      <c r="I9" s="107"/>
      <c r="J9" s="107"/>
    </row>
    <row r="10" spans="2:10" x14ac:dyDescent="0.15">
      <c r="B10" s="308" t="s">
        <v>108</v>
      </c>
      <c r="C10" s="308"/>
      <c r="D10" s="308"/>
      <c r="E10" s="308"/>
      <c r="F10" s="308"/>
      <c r="G10" s="308"/>
      <c r="H10" s="308"/>
      <c r="I10" s="308"/>
      <c r="J10" s="107"/>
    </row>
    <row r="11" spans="2:10" x14ac:dyDescent="0.15">
      <c r="B11" s="308" t="s">
        <v>182</v>
      </c>
      <c r="C11" s="308"/>
      <c r="D11" s="308"/>
      <c r="E11" s="308"/>
      <c r="F11" s="308"/>
      <c r="G11" s="308"/>
      <c r="H11" s="308"/>
      <c r="I11" s="308"/>
      <c r="J11" s="107"/>
    </row>
    <row r="12" spans="2:10" x14ac:dyDescent="0.15">
      <c r="B12" s="107"/>
      <c r="C12" s="107"/>
      <c r="D12" s="107"/>
      <c r="E12" s="107"/>
      <c r="F12" s="107"/>
      <c r="G12" s="107"/>
      <c r="H12" s="107"/>
      <c r="I12" s="107"/>
      <c r="J12" s="107"/>
    </row>
    <row r="13" spans="2:10" x14ac:dyDescent="0.15">
      <c r="B13" s="308" t="s">
        <v>109</v>
      </c>
      <c r="C13" s="308"/>
      <c r="D13" s="308"/>
      <c r="E13" s="308"/>
      <c r="F13" s="308"/>
      <c r="G13" s="308"/>
      <c r="H13" s="308"/>
      <c r="I13" s="308"/>
      <c r="J13" s="107"/>
    </row>
    <row r="14" spans="2:10" x14ac:dyDescent="0.15">
      <c r="B14" s="308" t="s">
        <v>115</v>
      </c>
      <c r="C14" s="308"/>
      <c r="D14" s="308"/>
      <c r="E14" s="308"/>
      <c r="F14" s="308"/>
      <c r="G14" s="308"/>
      <c r="H14" s="308"/>
      <c r="I14" s="308"/>
      <c r="J14" s="107"/>
    </row>
    <row r="15" spans="2:10" x14ac:dyDescent="0.15">
      <c r="B15" s="107"/>
      <c r="C15" s="107"/>
      <c r="D15" s="107"/>
      <c r="E15" s="107"/>
      <c r="F15" s="107"/>
      <c r="G15" s="107"/>
      <c r="H15" s="107"/>
      <c r="I15" s="107"/>
      <c r="J15" s="107"/>
    </row>
    <row r="17" spans="2:11" x14ac:dyDescent="0.15">
      <c r="B17" s="308" t="s">
        <v>199</v>
      </c>
      <c r="C17" s="308"/>
      <c r="D17" s="308"/>
      <c r="E17" s="308"/>
      <c r="F17" s="308"/>
      <c r="G17" s="308"/>
      <c r="H17" s="308"/>
      <c r="I17" s="308"/>
      <c r="J17" s="107"/>
    </row>
    <row r="18" spans="2:11" ht="9" customHeight="1" x14ac:dyDescent="0.15">
      <c r="B18" s="107"/>
      <c r="C18" s="107"/>
      <c r="D18" s="107"/>
      <c r="E18" s="107"/>
      <c r="F18" s="107"/>
      <c r="G18" s="107"/>
      <c r="H18" s="107"/>
      <c r="I18" s="107"/>
      <c r="J18" s="107"/>
    </row>
    <row r="19" spans="2:11" x14ac:dyDescent="0.15">
      <c r="B19" s="335" t="s">
        <v>201</v>
      </c>
      <c r="C19" s="335"/>
      <c r="D19" s="335"/>
      <c r="E19" s="335"/>
      <c r="F19" s="335"/>
      <c r="G19" s="335"/>
      <c r="H19" s="336"/>
      <c r="I19" s="336"/>
      <c r="J19" s="108"/>
    </row>
    <row r="20" spans="2:11" x14ac:dyDescent="0.15">
      <c r="B20" s="107"/>
      <c r="C20" s="107"/>
      <c r="D20" s="107"/>
      <c r="E20" s="107"/>
      <c r="F20" s="107"/>
      <c r="G20" s="107"/>
      <c r="H20" s="108"/>
      <c r="I20" s="108"/>
      <c r="J20" s="108"/>
    </row>
    <row r="21" spans="2:11" x14ac:dyDescent="0.15">
      <c r="B21" s="39"/>
      <c r="C21" s="39"/>
      <c r="D21" s="39"/>
      <c r="E21" s="39"/>
      <c r="F21" s="39"/>
      <c r="G21" s="39"/>
      <c r="H21" s="39"/>
      <c r="I21" s="39"/>
      <c r="J21" s="39"/>
      <c r="K21" s="40"/>
    </row>
    <row r="22" spans="2:11" x14ac:dyDescent="0.15">
      <c r="B22" s="308" t="s">
        <v>116</v>
      </c>
      <c r="C22" s="308"/>
      <c r="D22" s="308"/>
      <c r="E22" s="308"/>
      <c r="F22" s="308"/>
      <c r="G22" s="308"/>
      <c r="H22" s="308"/>
      <c r="I22" s="308"/>
      <c r="J22" s="107"/>
      <c r="K22" s="40"/>
    </row>
    <row r="23" spans="2:11" x14ac:dyDescent="0.15">
      <c r="B23" s="39"/>
      <c r="C23" s="39"/>
      <c r="D23" s="39"/>
      <c r="E23" s="39"/>
      <c r="F23" s="39"/>
      <c r="G23" s="39"/>
      <c r="H23" s="39"/>
      <c r="I23" s="39"/>
      <c r="J23" s="39"/>
      <c r="K23" s="40"/>
    </row>
    <row r="24" spans="2:11" x14ac:dyDescent="0.15">
      <c r="B24" s="310" t="s">
        <v>123</v>
      </c>
      <c r="C24" s="311"/>
      <c r="D24" s="165" t="s">
        <v>117</v>
      </c>
      <c r="E24" s="165" t="s">
        <v>118</v>
      </c>
      <c r="F24" s="165" t="s">
        <v>119</v>
      </c>
      <c r="G24" s="165" t="s">
        <v>120</v>
      </c>
      <c r="H24" s="165" t="s">
        <v>121</v>
      </c>
      <c r="I24" s="65" t="s">
        <v>122</v>
      </c>
      <c r="J24" s="73"/>
      <c r="K24" s="40"/>
    </row>
    <row r="25" spans="2:11" x14ac:dyDescent="0.15">
      <c r="B25" s="80" t="s">
        <v>155</v>
      </c>
      <c r="C25" s="84"/>
      <c r="D25" s="84"/>
      <c r="E25" s="84"/>
      <c r="F25" s="84"/>
      <c r="G25" s="84"/>
      <c r="H25" s="84"/>
      <c r="I25" s="166"/>
      <c r="J25" s="73"/>
      <c r="K25" s="40"/>
    </row>
    <row r="26" spans="2:11" x14ac:dyDescent="0.15">
      <c r="B26" s="299" t="s">
        <v>254</v>
      </c>
      <c r="C26" s="300"/>
      <c r="D26" s="34">
        <v>177349381</v>
      </c>
      <c r="E26" s="34">
        <v>0</v>
      </c>
      <c r="F26" s="34">
        <v>0</v>
      </c>
      <c r="G26" s="34">
        <f>+D26+E26-F26</f>
        <v>177349381</v>
      </c>
      <c r="H26" s="34">
        <f>+G26-I26</f>
        <v>8806105</v>
      </c>
      <c r="I26" s="69">
        <v>168543276</v>
      </c>
      <c r="J26" s="71"/>
      <c r="K26" s="40"/>
    </row>
    <row r="27" spans="2:11" x14ac:dyDescent="0.15">
      <c r="B27" s="333" t="s">
        <v>156</v>
      </c>
      <c r="C27" s="334"/>
      <c r="D27" s="34">
        <v>68990157</v>
      </c>
      <c r="E27" s="34">
        <v>2087640</v>
      </c>
      <c r="F27" s="34">
        <v>0</v>
      </c>
      <c r="G27" s="34">
        <f t="shared" ref="G27:G36" si="0">+D27+E27-F27</f>
        <v>71077797</v>
      </c>
      <c r="H27" s="34">
        <f t="shared" ref="H27:H28" si="1">+G27-I27</f>
        <v>7387951</v>
      </c>
      <c r="I27" s="69">
        <v>63689846</v>
      </c>
      <c r="J27" s="71"/>
      <c r="K27" s="40"/>
    </row>
    <row r="28" spans="2:11" x14ac:dyDescent="0.15">
      <c r="B28" s="333" t="s">
        <v>157</v>
      </c>
      <c r="C28" s="334"/>
      <c r="D28" s="34">
        <v>17865836</v>
      </c>
      <c r="E28" s="34">
        <v>1410000</v>
      </c>
      <c r="F28" s="34">
        <v>0</v>
      </c>
      <c r="G28" s="34">
        <f t="shared" si="0"/>
        <v>19275836</v>
      </c>
      <c r="H28" s="34">
        <f t="shared" si="1"/>
        <v>1732022</v>
      </c>
      <c r="I28" s="69">
        <v>17543814</v>
      </c>
      <c r="J28" s="71"/>
      <c r="K28" s="40"/>
    </row>
    <row r="29" spans="2:11" x14ac:dyDescent="0.15">
      <c r="B29" s="333" t="s">
        <v>196</v>
      </c>
      <c r="C29" s="334"/>
      <c r="D29" s="34">
        <v>10052269</v>
      </c>
      <c r="E29" s="34">
        <v>0</v>
      </c>
      <c r="F29" s="34">
        <v>0</v>
      </c>
      <c r="G29" s="34">
        <f t="shared" si="0"/>
        <v>10052269</v>
      </c>
      <c r="H29" s="34">
        <f>+G29-I29</f>
        <v>1186166</v>
      </c>
      <c r="I29" s="69">
        <v>8866103</v>
      </c>
      <c r="J29" s="71"/>
      <c r="K29" s="40"/>
    </row>
    <row r="30" spans="2:11" x14ac:dyDescent="0.15">
      <c r="B30" s="299" t="s">
        <v>197</v>
      </c>
      <c r="C30" s="300"/>
      <c r="D30" s="34">
        <v>5196952</v>
      </c>
      <c r="E30" s="34">
        <v>0</v>
      </c>
      <c r="F30" s="34">
        <v>0</v>
      </c>
      <c r="G30" s="34">
        <f t="shared" si="0"/>
        <v>5196952</v>
      </c>
      <c r="H30" s="34">
        <f t="shared" ref="H30:H31" si="2">+G30-I30</f>
        <v>1952071</v>
      </c>
      <c r="I30" s="69">
        <v>3244881</v>
      </c>
      <c r="J30" s="71"/>
      <c r="K30" s="40"/>
    </row>
    <row r="31" spans="2:11" x14ac:dyDescent="0.15">
      <c r="B31" s="339" t="s">
        <v>158</v>
      </c>
      <c r="C31" s="340"/>
      <c r="D31" s="85">
        <v>1010766</v>
      </c>
      <c r="E31" s="85">
        <v>6504624</v>
      </c>
      <c r="F31" s="85">
        <v>0</v>
      </c>
      <c r="G31" s="34">
        <f t="shared" si="0"/>
        <v>7515390</v>
      </c>
      <c r="H31" s="34">
        <f t="shared" si="2"/>
        <v>3493828</v>
      </c>
      <c r="I31" s="86">
        <v>4021562</v>
      </c>
      <c r="J31" s="71"/>
      <c r="K31" s="40"/>
    </row>
    <row r="32" spans="2:11" x14ac:dyDescent="0.15">
      <c r="B32" s="339" t="s">
        <v>220</v>
      </c>
      <c r="C32" s="340"/>
      <c r="D32" s="85">
        <v>146068452</v>
      </c>
      <c r="E32" s="85">
        <v>0</v>
      </c>
      <c r="F32" s="85"/>
      <c r="G32" s="34">
        <f t="shared" si="0"/>
        <v>146068452</v>
      </c>
      <c r="H32" s="34">
        <f t="shared" ref="H32:H33" si="3">+G32-I32</f>
        <v>0</v>
      </c>
      <c r="I32" s="86">
        <v>146068452</v>
      </c>
      <c r="J32" s="71"/>
      <c r="K32" s="40"/>
    </row>
    <row r="33" spans="2:11" x14ac:dyDescent="0.15">
      <c r="B33" s="333" t="s">
        <v>255</v>
      </c>
      <c r="C33" s="334"/>
      <c r="D33" s="85">
        <v>0</v>
      </c>
      <c r="E33" s="85">
        <v>0</v>
      </c>
      <c r="F33" s="85">
        <v>0</v>
      </c>
      <c r="G33" s="34">
        <v>0</v>
      </c>
      <c r="H33" s="34">
        <f t="shared" si="3"/>
        <v>0</v>
      </c>
      <c r="I33" s="86">
        <v>0</v>
      </c>
      <c r="J33" s="71"/>
      <c r="K33" s="40"/>
    </row>
    <row r="34" spans="2:11" x14ac:dyDescent="0.15">
      <c r="B34" s="333" t="s">
        <v>159</v>
      </c>
      <c r="C34" s="334"/>
      <c r="D34" s="85"/>
      <c r="E34" s="85"/>
      <c r="F34" s="85"/>
      <c r="G34" s="34">
        <f t="shared" si="0"/>
        <v>0</v>
      </c>
      <c r="H34" s="85"/>
      <c r="I34" s="86"/>
      <c r="J34" s="71"/>
      <c r="K34" s="40"/>
    </row>
    <row r="35" spans="2:11" x14ac:dyDescent="0.15">
      <c r="B35" s="333" t="s">
        <v>160</v>
      </c>
      <c r="C35" s="334"/>
      <c r="D35" s="85">
        <v>98000</v>
      </c>
      <c r="E35" s="85">
        <v>0</v>
      </c>
      <c r="F35" s="85">
        <v>0</v>
      </c>
      <c r="G35" s="34">
        <f t="shared" si="0"/>
        <v>98000</v>
      </c>
      <c r="H35" s="85">
        <v>0</v>
      </c>
      <c r="I35" s="86">
        <v>98000</v>
      </c>
      <c r="J35" s="71"/>
      <c r="K35" s="40"/>
    </row>
    <row r="36" spans="2:11" x14ac:dyDescent="0.15">
      <c r="B36" s="341" t="s">
        <v>161</v>
      </c>
      <c r="C36" s="342"/>
      <c r="D36" s="43">
        <v>49910</v>
      </c>
      <c r="E36" s="43">
        <v>0</v>
      </c>
      <c r="F36" s="43">
        <v>0</v>
      </c>
      <c r="G36" s="43">
        <f t="shared" si="0"/>
        <v>49910</v>
      </c>
      <c r="H36" s="43">
        <v>0</v>
      </c>
      <c r="I36" s="44">
        <v>49910</v>
      </c>
      <c r="J36" s="71"/>
      <c r="K36" s="40"/>
    </row>
    <row r="37" spans="2:11" x14ac:dyDescent="0.15">
      <c r="B37" s="70"/>
      <c r="C37" s="70"/>
      <c r="D37" s="71"/>
      <c r="E37" s="71"/>
      <c r="F37" s="71"/>
      <c r="G37" s="71"/>
      <c r="H37" s="71"/>
      <c r="I37" s="71"/>
      <c r="J37" s="39"/>
      <c r="K37" s="40"/>
    </row>
    <row r="38" spans="2:11" x14ac:dyDescent="0.15">
      <c r="B38" s="39"/>
      <c r="C38" s="39"/>
      <c r="D38" s="39"/>
      <c r="E38" s="39"/>
      <c r="F38" s="39"/>
      <c r="G38" s="39"/>
      <c r="H38" s="39"/>
      <c r="I38" s="39"/>
      <c r="J38" s="107"/>
      <c r="K38" s="40"/>
    </row>
    <row r="39" spans="2:11" x14ac:dyDescent="0.15">
      <c r="B39" s="308" t="s">
        <v>130</v>
      </c>
      <c r="C39" s="308"/>
      <c r="D39" s="308"/>
      <c r="E39" s="308"/>
      <c r="F39" s="308"/>
      <c r="G39" s="308"/>
      <c r="H39" s="308"/>
      <c r="I39" s="308"/>
      <c r="J39" s="39"/>
      <c r="K39" s="40"/>
    </row>
    <row r="40" spans="2:11" x14ac:dyDescent="0.15">
      <c r="B40" s="39"/>
      <c r="C40" s="39"/>
      <c r="D40" s="39"/>
      <c r="E40" s="39"/>
      <c r="F40" s="39"/>
      <c r="G40" s="39"/>
      <c r="H40" s="39"/>
      <c r="I40" s="39"/>
      <c r="J40" s="39"/>
      <c r="K40" s="40"/>
    </row>
    <row r="41" spans="2:11" ht="14.1" customHeight="1" x14ac:dyDescent="0.15">
      <c r="B41" s="310" t="s">
        <v>131</v>
      </c>
      <c r="C41" s="311"/>
      <c r="D41" s="233" t="s">
        <v>124</v>
      </c>
      <c r="E41" s="233" t="s">
        <v>125</v>
      </c>
      <c r="F41" s="233" t="s">
        <v>126</v>
      </c>
      <c r="G41" s="65" t="s">
        <v>127</v>
      </c>
      <c r="H41" s="39"/>
      <c r="I41" s="39"/>
      <c r="J41" s="39"/>
      <c r="K41" s="40"/>
    </row>
    <row r="42" spans="2:11" ht="14.1" customHeight="1" x14ac:dyDescent="0.15">
      <c r="B42" s="299" t="s">
        <v>128</v>
      </c>
      <c r="C42" s="300"/>
      <c r="D42" s="34">
        <v>57195000</v>
      </c>
      <c r="E42" s="34">
        <v>0</v>
      </c>
      <c r="F42" s="34">
        <v>7380000</v>
      </c>
      <c r="G42" s="69">
        <v>49815000</v>
      </c>
      <c r="H42" s="39"/>
      <c r="I42" s="39"/>
      <c r="J42" s="39"/>
      <c r="K42" s="40"/>
    </row>
    <row r="43" spans="2:11" ht="14.1" customHeight="1" x14ac:dyDescent="0.15">
      <c r="B43" s="299" t="s">
        <v>221</v>
      </c>
      <c r="C43" s="300"/>
      <c r="D43" s="34">
        <v>195499000</v>
      </c>
      <c r="E43" s="34">
        <v>0</v>
      </c>
      <c r="F43" s="34">
        <f>+D43+E43-G43</f>
        <v>16269000</v>
      </c>
      <c r="G43" s="69">
        <v>179230000</v>
      </c>
      <c r="H43" s="39"/>
      <c r="I43" s="39"/>
      <c r="J43" s="39"/>
      <c r="K43" s="40"/>
    </row>
    <row r="44" spans="2:11" ht="14.1" customHeight="1" x14ac:dyDescent="0.15">
      <c r="B44" s="337" t="s">
        <v>129</v>
      </c>
      <c r="C44" s="338"/>
      <c r="D44" s="43">
        <v>4400000</v>
      </c>
      <c r="E44" s="43">
        <v>0</v>
      </c>
      <c r="F44" s="43">
        <f>+D44+E44-G44</f>
        <v>0</v>
      </c>
      <c r="G44" s="44">
        <v>4400000</v>
      </c>
      <c r="H44" s="39"/>
      <c r="I44" s="39"/>
      <c r="J44" s="39"/>
      <c r="K44" s="40"/>
    </row>
    <row r="45" spans="2:11" x14ac:dyDescent="0.15">
      <c r="B45" s="167"/>
      <c r="C45" s="167"/>
      <c r="D45" s="71"/>
      <c r="E45" s="71"/>
      <c r="F45" s="71"/>
      <c r="G45" s="71"/>
      <c r="H45" s="39"/>
      <c r="I45" s="39"/>
      <c r="J45" s="39"/>
      <c r="K45" s="40"/>
    </row>
    <row r="46" spans="2:11" x14ac:dyDescent="0.15">
      <c r="B46" s="167"/>
      <c r="C46" s="167"/>
      <c r="D46" s="71"/>
      <c r="E46" s="71"/>
      <c r="F46" s="71"/>
      <c r="G46" s="71"/>
      <c r="H46" s="39"/>
      <c r="I46" s="39"/>
      <c r="J46" s="39"/>
      <c r="K46" s="40"/>
    </row>
    <row r="47" spans="2:11" x14ac:dyDescent="0.15">
      <c r="B47" s="109"/>
      <c r="C47" s="109"/>
      <c r="D47" s="71"/>
      <c r="E47" s="71"/>
      <c r="F47" s="71"/>
      <c r="G47" s="71"/>
      <c r="H47" s="39"/>
      <c r="I47" s="39"/>
      <c r="J47" s="39"/>
      <c r="K47" s="40"/>
    </row>
    <row r="48" spans="2:11" x14ac:dyDescent="0.15">
      <c r="B48" s="109"/>
      <c r="C48" s="109"/>
      <c r="D48" s="71"/>
      <c r="E48" s="71"/>
      <c r="F48" s="71"/>
      <c r="G48" s="71"/>
      <c r="H48" s="39"/>
      <c r="I48" s="39"/>
      <c r="J48" s="39"/>
      <c r="K48" s="40"/>
    </row>
  </sheetData>
  <mergeCells count="28">
    <mergeCell ref="B42:C42"/>
    <mergeCell ref="B43:C43"/>
    <mergeCell ref="B44:C44"/>
    <mergeCell ref="B30:C30"/>
    <mergeCell ref="B31:C31"/>
    <mergeCell ref="B32:C32"/>
    <mergeCell ref="B34:C34"/>
    <mergeCell ref="B41:C41"/>
    <mergeCell ref="B36:C36"/>
    <mergeCell ref="B39:I39"/>
    <mergeCell ref="B33:C33"/>
    <mergeCell ref="B13:I13"/>
    <mergeCell ref="B6:I6"/>
    <mergeCell ref="B7:I7"/>
    <mergeCell ref="B8:I8"/>
    <mergeCell ref="B10:I10"/>
    <mergeCell ref="B11:I11"/>
    <mergeCell ref="B14:I14"/>
    <mergeCell ref="B17:I17"/>
    <mergeCell ref="B19:G19"/>
    <mergeCell ref="H19:I19"/>
    <mergeCell ref="B22:I22"/>
    <mergeCell ref="B29:C29"/>
    <mergeCell ref="B28:C28"/>
    <mergeCell ref="B35:C35"/>
    <mergeCell ref="B24:C24"/>
    <mergeCell ref="B26:C26"/>
    <mergeCell ref="B27:C27"/>
  </mergeCells>
  <phoneticPr fontId="1"/>
  <printOptions horizontalCentered="1"/>
  <pageMargins left="0.23622047244094491" right="0.23622047244094491" top="0.74803149606299213" bottom="0.74803149606299213" header="0.31496062992125984" footer="0.31496062992125984"/>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M150"/>
  <sheetViews>
    <sheetView tabSelected="1" topLeftCell="B1" zoomScaleNormal="100" workbookViewId="0">
      <selection activeCell="M73" sqref="M73"/>
    </sheetView>
  </sheetViews>
  <sheetFormatPr defaultRowHeight="13.5" x14ac:dyDescent="0.15"/>
  <cols>
    <col min="1" max="1" width="3.375" style="1" customWidth="1"/>
    <col min="2" max="2" width="2.875" style="1" customWidth="1"/>
    <col min="3" max="3" width="3.5" style="1" customWidth="1"/>
    <col min="4" max="4" width="18.125" style="1" customWidth="1"/>
    <col min="5" max="6" width="9" style="1"/>
    <col min="7" max="7" width="4.625" style="1" customWidth="1"/>
    <col min="8" max="8" width="4.875" style="1" customWidth="1"/>
    <col min="9" max="9" width="16.875" style="1" customWidth="1"/>
    <col min="10" max="10" width="0.25" style="1" hidden="1" customWidth="1"/>
    <col min="11" max="11" width="19.375" style="1" customWidth="1"/>
    <col min="12" max="12" width="9" style="1"/>
    <col min="13" max="13" width="16.5" style="1" bestFit="1" customWidth="1"/>
    <col min="14" max="16384" width="9" style="1"/>
  </cols>
  <sheetData>
    <row r="1" spans="2:11" x14ac:dyDescent="0.15">
      <c r="D1" s="287"/>
    </row>
    <row r="2" spans="2:11" ht="17.25" x14ac:dyDescent="0.15">
      <c r="C2" s="348" t="s">
        <v>291</v>
      </c>
      <c r="D2" s="348"/>
      <c r="E2" s="348"/>
      <c r="F2" s="348"/>
      <c r="G2" s="348"/>
      <c r="H2" s="348"/>
      <c r="I2" s="348"/>
      <c r="J2" s="348"/>
      <c r="K2" s="348"/>
    </row>
    <row r="3" spans="2:11" ht="16.5" customHeight="1" x14ac:dyDescent="0.15">
      <c r="C3" s="323" t="s">
        <v>290</v>
      </c>
      <c r="D3" s="323"/>
      <c r="E3" s="323"/>
      <c r="F3" s="323"/>
      <c r="G3" s="323"/>
      <c r="H3" s="323"/>
      <c r="I3" s="323"/>
      <c r="J3" s="323"/>
      <c r="K3" s="323"/>
    </row>
    <row r="4" spans="2:11" ht="24.75" customHeight="1" x14ac:dyDescent="0.15">
      <c r="C4" s="172"/>
      <c r="D4" s="172"/>
      <c r="E4" s="172"/>
      <c r="F4" s="172"/>
      <c r="G4" s="349" t="s">
        <v>229</v>
      </c>
      <c r="H4" s="349"/>
      <c r="I4" s="349"/>
      <c r="J4" s="349"/>
      <c r="K4" s="349"/>
    </row>
    <row r="5" spans="2:11" x14ac:dyDescent="0.15">
      <c r="K5" s="1" t="s">
        <v>57</v>
      </c>
    </row>
    <row r="6" spans="2:11" ht="30" customHeight="1" x14ac:dyDescent="0.15">
      <c r="B6" s="3"/>
      <c r="C6" s="318" t="s">
        <v>58</v>
      </c>
      <c r="D6" s="318"/>
      <c r="E6" s="318"/>
      <c r="F6" s="318"/>
      <c r="G6" s="318"/>
      <c r="H6" s="318"/>
      <c r="I6" s="184" t="s">
        <v>230</v>
      </c>
      <c r="J6" s="189" t="s">
        <v>231</v>
      </c>
      <c r="K6" s="185" t="s">
        <v>110</v>
      </c>
    </row>
    <row r="7" spans="2:11" x14ac:dyDescent="0.15">
      <c r="B7" s="173" t="s">
        <v>66</v>
      </c>
      <c r="C7" s="19" t="s">
        <v>67</v>
      </c>
      <c r="D7" s="19"/>
      <c r="E7" s="19"/>
      <c r="F7" s="19"/>
      <c r="G7" s="19"/>
      <c r="H7" s="19"/>
      <c r="I7" s="178"/>
      <c r="J7" s="178"/>
      <c r="K7" s="178"/>
    </row>
    <row r="8" spans="2:11" x14ac:dyDescent="0.15">
      <c r="B8" s="173"/>
      <c r="C8" s="344" t="s">
        <v>59</v>
      </c>
      <c r="D8" s="344"/>
      <c r="E8" s="19"/>
      <c r="F8" s="19"/>
      <c r="G8" s="19"/>
      <c r="H8" s="19"/>
      <c r="I8" s="179"/>
      <c r="J8" s="179"/>
      <c r="K8" s="179"/>
    </row>
    <row r="9" spans="2:11" ht="13.5" customHeight="1" x14ac:dyDescent="0.15">
      <c r="B9" s="173"/>
      <c r="C9" s="19"/>
      <c r="D9" s="19" t="str">
        <f>+'要入力　事業別損益の状況'!D7</f>
        <v>年会費</v>
      </c>
      <c r="E9" s="19"/>
      <c r="F9" s="19"/>
      <c r="G9" s="19"/>
      <c r="H9" s="19"/>
      <c r="I9" s="180">
        <f>+'事業別損益の状況（県に提出しないが計算式を入れて作成している）'!E7</f>
        <v>36000</v>
      </c>
      <c r="J9" s="188"/>
      <c r="K9" s="180">
        <f>+I9+J9</f>
        <v>36000</v>
      </c>
    </row>
    <row r="10" spans="2:11" x14ac:dyDescent="0.15">
      <c r="B10" s="173"/>
      <c r="C10" s="19"/>
      <c r="D10" s="19" t="str">
        <f>+'要入力　事業別損益の状況'!D8</f>
        <v>入会金</v>
      </c>
      <c r="E10" s="19"/>
      <c r="F10" s="19"/>
      <c r="G10" s="19"/>
      <c r="H10" s="19"/>
      <c r="I10" s="180">
        <f>+'事業別損益の状況（県に提出しないが計算式を入れて作成している）'!E8</f>
        <v>0</v>
      </c>
      <c r="J10" s="188"/>
      <c r="K10" s="180">
        <f>+I10+J10</f>
        <v>0</v>
      </c>
    </row>
    <row r="11" spans="2:11" x14ac:dyDescent="0.15">
      <c r="B11" s="173"/>
      <c r="C11" s="19"/>
      <c r="D11" s="19" t="str">
        <f>+'要入力　事業別損益の状況'!D9</f>
        <v>賛助金</v>
      </c>
      <c r="E11" s="19"/>
      <c r="F11" s="19"/>
      <c r="G11" s="19"/>
      <c r="H11" s="19"/>
      <c r="I11" s="180">
        <f>+'事業別損益の状況（県に提出しないが計算式を入れて作成している）'!E9</f>
        <v>12000</v>
      </c>
      <c r="J11" s="188"/>
      <c r="K11" s="180">
        <f>+I11+J11</f>
        <v>12000</v>
      </c>
    </row>
    <row r="12" spans="2:11" x14ac:dyDescent="0.15">
      <c r="B12" s="173"/>
      <c r="C12" s="344" t="s">
        <v>70</v>
      </c>
      <c r="D12" s="344"/>
      <c r="E12" s="19"/>
      <c r="F12" s="19"/>
      <c r="G12" s="19"/>
      <c r="H12" s="19"/>
      <c r="I12" s="180"/>
      <c r="J12" s="188"/>
      <c r="K12" s="180"/>
    </row>
    <row r="13" spans="2:11" x14ac:dyDescent="0.15">
      <c r="B13" s="173"/>
      <c r="C13" s="19"/>
      <c r="D13" s="19" t="str">
        <f>+'要入力　事業別損益の状況'!D10</f>
        <v>受取寄付金</v>
      </c>
      <c r="E13" s="19"/>
      <c r="F13" s="19"/>
      <c r="G13" s="19"/>
      <c r="H13" s="19"/>
      <c r="I13" s="180">
        <v>1100000</v>
      </c>
      <c r="J13" s="188"/>
      <c r="K13" s="180">
        <f>+I13+J13</f>
        <v>1100000</v>
      </c>
    </row>
    <row r="14" spans="2:11" x14ac:dyDescent="0.15">
      <c r="B14" s="173"/>
      <c r="C14" s="344" t="s">
        <v>71</v>
      </c>
      <c r="D14" s="344"/>
      <c r="E14" s="19"/>
      <c r="F14" s="19"/>
      <c r="G14" s="19"/>
      <c r="H14" s="19"/>
      <c r="I14" s="180"/>
      <c r="J14" s="188"/>
      <c r="K14" s="180"/>
    </row>
    <row r="15" spans="2:11" x14ac:dyDescent="0.15">
      <c r="B15" s="173"/>
      <c r="C15" s="19"/>
      <c r="D15" s="19" t="str">
        <f>+'要入力　事業別損益の状況'!D11</f>
        <v>民間助成金</v>
      </c>
      <c r="E15" s="19"/>
      <c r="F15" s="19"/>
      <c r="G15" s="19"/>
      <c r="H15" s="19"/>
      <c r="I15" s="180">
        <v>57000000</v>
      </c>
      <c r="J15" s="188"/>
      <c r="K15" s="180">
        <f>+I15+J15</f>
        <v>57000000</v>
      </c>
    </row>
    <row r="16" spans="2:11" x14ac:dyDescent="0.15">
      <c r="B16" s="173"/>
      <c r="C16" s="19"/>
      <c r="D16" s="19" t="str">
        <f>+'要入力　事業別損益の状況'!D12</f>
        <v>国庫補助金等</v>
      </c>
      <c r="E16" s="19"/>
      <c r="F16" s="19"/>
      <c r="G16" s="19"/>
      <c r="H16" s="19"/>
      <c r="I16" s="180">
        <v>2000000</v>
      </c>
      <c r="J16" s="188"/>
      <c r="K16" s="180">
        <f>+I16+J16</f>
        <v>2000000</v>
      </c>
    </row>
    <row r="17" spans="2:11" x14ac:dyDescent="0.15">
      <c r="B17" s="173"/>
      <c r="C17" s="344" t="s">
        <v>162</v>
      </c>
      <c r="D17" s="344"/>
      <c r="E17" s="19"/>
      <c r="F17" s="19"/>
      <c r="G17" s="19"/>
      <c r="H17" s="19"/>
      <c r="I17" s="180"/>
      <c r="J17" s="188"/>
      <c r="K17" s="180"/>
    </row>
    <row r="18" spans="2:11" x14ac:dyDescent="0.15">
      <c r="B18" s="173"/>
      <c r="C18" s="174"/>
      <c r="D18" s="343" t="s">
        <v>38</v>
      </c>
      <c r="E18" s="343"/>
      <c r="F18" s="343"/>
      <c r="G18" s="343"/>
      <c r="H18" s="343"/>
      <c r="I18" s="180">
        <v>0</v>
      </c>
      <c r="J18" s="188"/>
      <c r="K18" s="180">
        <f t="shared" ref="K18:K30" si="0">+I18+J18</f>
        <v>0</v>
      </c>
    </row>
    <row r="19" spans="2:11" ht="15.75" customHeight="1" x14ac:dyDescent="0.15">
      <c r="B19" s="173"/>
      <c r="C19" s="174"/>
      <c r="D19" s="343" t="s">
        <v>40</v>
      </c>
      <c r="E19" s="343"/>
      <c r="F19" s="343"/>
      <c r="G19" s="343"/>
      <c r="H19" s="343"/>
      <c r="I19" s="180">
        <v>0</v>
      </c>
      <c r="J19" s="188"/>
      <c r="K19" s="180">
        <f t="shared" si="0"/>
        <v>0</v>
      </c>
    </row>
    <row r="20" spans="2:11" x14ac:dyDescent="0.15">
      <c r="B20" s="173"/>
      <c r="C20" s="174"/>
      <c r="D20" s="343" t="s">
        <v>41</v>
      </c>
      <c r="E20" s="343"/>
      <c r="F20" s="343"/>
      <c r="G20" s="343"/>
      <c r="H20" s="343"/>
      <c r="I20" s="180">
        <v>0</v>
      </c>
      <c r="J20" s="188"/>
      <c r="K20" s="180">
        <f t="shared" si="0"/>
        <v>0</v>
      </c>
    </row>
    <row r="21" spans="2:11" x14ac:dyDescent="0.15">
      <c r="B21" s="173"/>
      <c r="C21" s="174"/>
      <c r="D21" s="343" t="s">
        <v>42</v>
      </c>
      <c r="E21" s="343"/>
      <c r="F21" s="343"/>
      <c r="G21" s="343"/>
      <c r="H21" s="343"/>
      <c r="I21" s="180">
        <v>0</v>
      </c>
      <c r="J21" s="188"/>
      <c r="K21" s="180">
        <f t="shared" si="0"/>
        <v>0</v>
      </c>
    </row>
    <row r="22" spans="2:11" x14ac:dyDescent="0.15">
      <c r="B22" s="173"/>
      <c r="C22" s="174"/>
      <c r="D22" s="343" t="s">
        <v>232</v>
      </c>
      <c r="E22" s="343"/>
      <c r="F22" s="343"/>
      <c r="G22" s="343"/>
      <c r="H22" s="343"/>
      <c r="I22" s="180">
        <f>+'事業別損益の状況（県に提出しないが計算式を入れて作成している）'!G23</f>
        <v>0</v>
      </c>
      <c r="J22" s="188"/>
      <c r="K22" s="180">
        <f t="shared" si="0"/>
        <v>0</v>
      </c>
    </row>
    <row r="23" spans="2:11" x14ac:dyDescent="0.15">
      <c r="B23" s="173"/>
      <c r="C23" s="174"/>
      <c r="D23" s="343" t="s">
        <v>43</v>
      </c>
      <c r="E23" s="343"/>
      <c r="F23" s="343"/>
      <c r="G23" s="343"/>
      <c r="H23" s="343"/>
      <c r="I23" s="180">
        <v>130000000</v>
      </c>
      <c r="J23" s="188"/>
      <c r="K23" s="180">
        <f t="shared" si="0"/>
        <v>130000000</v>
      </c>
    </row>
    <row r="24" spans="2:11" x14ac:dyDescent="0.15">
      <c r="B24" s="173"/>
      <c r="C24" s="174"/>
      <c r="D24" s="343" t="s">
        <v>44</v>
      </c>
      <c r="E24" s="343"/>
      <c r="F24" s="343"/>
      <c r="G24" s="343"/>
      <c r="H24" s="343"/>
      <c r="I24" s="180">
        <v>228000000</v>
      </c>
      <c r="J24" s="188"/>
      <c r="K24" s="180">
        <f t="shared" si="0"/>
        <v>228000000</v>
      </c>
    </row>
    <row r="25" spans="2:11" x14ac:dyDescent="0.15">
      <c r="B25" s="173"/>
      <c r="C25" s="174"/>
      <c r="D25" s="343" t="s">
        <v>233</v>
      </c>
      <c r="E25" s="343"/>
      <c r="F25" s="343"/>
      <c r="G25" s="343"/>
      <c r="H25" s="343"/>
      <c r="I25" s="180">
        <v>3000000</v>
      </c>
      <c r="J25" s="188"/>
      <c r="K25" s="180">
        <f t="shared" si="0"/>
        <v>3000000</v>
      </c>
    </row>
    <row r="26" spans="2:11" x14ac:dyDescent="0.15">
      <c r="B26" s="173"/>
      <c r="C26" s="174"/>
      <c r="D26" s="343" t="s">
        <v>45</v>
      </c>
      <c r="E26" s="343"/>
      <c r="F26" s="343"/>
      <c r="G26" s="343"/>
      <c r="H26" s="343"/>
      <c r="I26" s="180">
        <f>+'事業別損益の状況（県に提出しないが計算式を入れて作成している）'!K23</f>
        <v>0</v>
      </c>
      <c r="J26" s="188"/>
      <c r="K26" s="180">
        <f t="shared" si="0"/>
        <v>0</v>
      </c>
    </row>
    <row r="27" spans="2:11" x14ac:dyDescent="0.15">
      <c r="B27" s="173"/>
      <c r="C27" s="174"/>
      <c r="D27" s="343" t="s">
        <v>141</v>
      </c>
      <c r="E27" s="343"/>
      <c r="F27" s="343"/>
      <c r="G27" s="343"/>
      <c r="H27" s="343"/>
      <c r="I27" s="180">
        <f>+'事業別損益の状況（県に提出しないが計算式を入れて作成している）'!L23</f>
        <v>0</v>
      </c>
      <c r="J27" s="188"/>
      <c r="K27" s="180">
        <f t="shared" si="0"/>
        <v>0</v>
      </c>
    </row>
    <row r="28" spans="2:11" x14ac:dyDescent="0.15">
      <c r="B28" s="173"/>
      <c r="C28" s="174"/>
      <c r="D28" s="343" t="s">
        <v>234</v>
      </c>
      <c r="E28" s="343"/>
      <c r="F28" s="343"/>
      <c r="G28" s="343"/>
      <c r="H28" s="343"/>
      <c r="I28" s="180">
        <v>68000000</v>
      </c>
      <c r="J28" s="188"/>
      <c r="K28" s="180">
        <f t="shared" si="0"/>
        <v>68000000</v>
      </c>
    </row>
    <row r="29" spans="2:11" x14ac:dyDescent="0.15">
      <c r="B29" s="173"/>
      <c r="C29" s="174"/>
      <c r="D29" s="343" t="s">
        <v>235</v>
      </c>
      <c r="E29" s="343"/>
      <c r="F29" s="343"/>
      <c r="G29" s="343"/>
      <c r="H29" s="346"/>
      <c r="I29" s="180">
        <v>72000000</v>
      </c>
      <c r="J29" s="188"/>
      <c r="K29" s="180">
        <f t="shared" si="0"/>
        <v>72000000</v>
      </c>
    </row>
    <row r="30" spans="2:11" x14ac:dyDescent="0.15">
      <c r="B30" s="173"/>
      <c r="C30" s="192"/>
      <c r="D30" s="343" t="s">
        <v>288</v>
      </c>
      <c r="E30" s="343"/>
      <c r="F30" s="343"/>
      <c r="G30" s="343"/>
      <c r="H30" s="346"/>
      <c r="I30" s="180">
        <v>7000000</v>
      </c>
      <c r="J30" s="188"/>
      <c r="K30" s="180">
        <f t="shared" si="0"/>
        <v>7000000</v>
      </c>
    </row>
    <row r="31" spans="2:11" x14ac:dyDescent="0.15">
      <c r="B31" s="173"/>
      <c r="C31" s="286"/>
      <c r="D31" s="343" t="s">
        <v>289</v>
      </c>
      <c r="E31" s="343"/>
      <c r="F31" s="343"/>
      <c r="G31" s="343"/>
      <c r="H31" s="346"/>
      <c r="I31" s="180">
        <v>0</v>
      </c>
      <c r="J31" s="188"/>
      <c r="K31" s="180">
        <v>0</v>
      </c>
    </row>
    <row r="32" spans="2:11" x14ac:dyDescent="0.15">
      <c r="B32" s="173"/>
      <c r="C32" s="284"/>
      <c r="D32" s="285"/>
      <c r="E32" s="285"/>
      <c r="F32" s="285"/>
      <c r="G32" s="285"/>
      <c r="H32" s="285"/>
      <c r="I32" s="180"/>
      <c r="J32" s="188"/>
      <c r="K32" s="180"/>
    </row>
    <row r="33" spans="2:13" x14ac:dyDescent="0.15">
      <c r="B33" s="173"/>
      <c r="C33" s="344" t="s">
        <v>68</v>
      </c>
      <c r="D33" s="344"/>
      <c r="E33" s="19"/>
      <c r="F33" s="19"/>
      <c r="G33" s="19"/>
      <c r="H33" s="19"/>
      <c r="I33" s="180"/>
      <c r="J33" s="188"/>
      <c r="K33" s="180">
        <f>+I33+J33</f>
        <v>0</v>
      </c>
    </row>
    <row r="34" spans="2:13" x14ac:dyDescent="0.15">
      <c r="B34" s="173"/>
      <c r="C34" s="174"/>
      <c r="D34" s="174" t="s">
        <v>69</v>
      </c>
      <c r="E34" s="19"/>
      <c r="F34" s="19"/>
      <c r="G34" s="19"/>
      <c r="H34" s="19"/>
      <c r="I34" s="180">
        <v>500</v>
      </c>
      <c r="J34" s="188"/>
      <c r="K34" s="180">
        <f>+I34+J34</f>
        <v>500</v>
      </c>
    </row>
    <row r="35" spans="2:13" x14ac:dyDescent="0.15">
      <c r="B35" s="173"/>
      <c r="C35" s="174"/>
      <c r="D35" s="19" t="s">
        <v>163</v>
      </c>
      <c r="E35" s="19"/>
      <c r="F35" s="19"/>
      <c r="G35" s="19"/>
      <c r="H35" s="19"/>
      <c r="I35" s="180">
        <v>2000000</v>
      </c>
      <c r="J35" s="180"/>
      <c r="K35" s="180">
        <f>+I35+J35</f>
        <v>2000000</v>
      </c>
      <c r="M35" s="30"/>
    </row>
    <row r="36" spans="2:13" x14ac:dyDescent="0.15">
      <c r="B36" s="173"/>
      <c r="C36" s="174" t="s">
        <v>164</v>
      </c>
      <c r="D36" s="174"/>
      <c r="E36" s="19"/>
      <c r="F36" s="19"/>
      <c r="G36" s="19"/>
      <c r="H36" s="19"/>
      <c r="I36" s="182">
        <v>570148500</v>
      </c>
      <c r="J36" s="182"/>
      <c r="K36" s="182">
        <f>+I36+J36</f>
        <v>570148500</v>
      </c>
    </row>
    <row r="37" spans="2:13" x14ac:dyDescent="0.15">
      <c r="B37" s="173" t="s">
        <v>165</v>
      </c>
      <c r="C37" s="19" t="s">
        <v>166</v>
      </c>
      <c r="D37" s="19"/>
      <c r="E37" s="19"/>
      <c r="F37" s="19"/>
      <c r="G37" s="19"/>
      <c r="H37" s="19"/>
      <c r="I37" s="180"/>
      <c r="J37" s="180"/>
      <c r="K37" s="180"/>
    </row>
    <row r="38" spans="2:13" x14ac:dyDescent="0.15">
      <c r="B38" s="173"/>
      <c r="C38" s="344" t="s">
        <v>46</v>
      </c>
      <c r="D38" s="344"/>
      <c r="E38" s="19"/>
      <c r="F38" s="19"/>
      <c r="G38" s="19"/>
      <c r="H38" s="19"/>
      <c r="I38" s="180"/>
      <c r="J38" s="180"/>
      <c r="K38" s="180"/>
    </row>
    <row r="39" spans="2:13" x14ac:dyDescent="0.15">
      <c r="B39" s="173"/>
      <c r="C39" s="175" t="s">
        <v>47</v>
      </c>
      <c r="D39" s="19" t="s">
        <v>48</v>
      </c>
      <c r="E39" s="19"/>
      <c r="F39" s="19"/>
      <c r="G39" s="19"/>
      <c r="H39" s="19"/>
      <c r="I39" s="180"/>
      <c r="J39" s="180"/>
      <c r="K39" s="180"/>
    </row>
    <row r="40" spans="2:13" x14ac:dyDescent="0.15">
      <c r="B40" s="173"/>
      <c r="C40" s="175"/>
      <c r="D40" s="19" t="s">
        <v>279</v>
      </c>
      <c r="E40" s="19"/>
      <c r="F40" s="19"/>
      <c r="G40" s="19"/>
      <c r="H40" s="19"/>
      <c r="I40" s="180">
        <v>9000000</v>
      </c>
      <c r="J40" s="180"/>
      <c r="K40" s="180">
        <f t="shared" ref="K40:K71" si="1">+I40+J40</f>
        <v>9000000</v>
      </c>
    </row>
    <row r="41" spans="2:13" x14ac:dyDescent="0.15">
      <c r="B41" s="173"/>
      <c r="C41" s="175"/>
      <c r="D41" s="19" t="s">
        <v>280</v>
      </c>
      <c r="E41" s="19"/>
      <c r="F41" s="19"/>
      <c r="G41" s="19"/>
      <c r="H41" s="19"/>
      <c r="I41" s="180">
        <v>0</v>
      </c>
      <c r="J41" s="180"/>
      <c r="K41" s="180">
        <f t="shared" si="1"/>
        <v>0</v>
      </c>
    </row>
    <row r="42" spans="2:13" x14ac:dyDescent="0.15">
      <c r="B42" s="173"/>
      <c r="C42" s="175"/>
      <c r="D42" s="19" t="str">
        <f>+'要入力　事業別損益の状況'!D30</f>
        <v>給料手当</v>
      </c>
      <c r="E42" s="19"/>
      <c r="F42" s="19"/>
      <c r="G42" s="19"/>
      <c r="H42" s="19"/>
      <c r="I42" s="180">
        <v>150000000</v>
      </c>
      <c r="J42" s="180"/>
      <c r="K42" s="180">
        <f t="shared" si="1"/>
        <v>150000000</v>
      </c>
    </row>
    <row r="43" spans="2:13" x14ac:dyDescent="0.15">
      <c r="B43" s="173"/>
      <c r="C43" s="175"/>
      <c r="D43" s="19" t="str">
        <f>+'要入力　事業別損益の状況'!D31</f>
        <v>賞与手当</v>
      </c>
      <c r="E43" s="19"/>
      <c r="F43" s="19"/>
      <c r="G43" s="19"/>
      <c r="H43" s="19"/>
      <c r="I43" s="180">
        <v>25000000</v>
      </c>
      <c r="J43" s="180"/>
      <c r="K43" s="180">
        <f t="shared" si="1"/>
        <v>25000000</v>
      </c>
    </row>
    <row r="44" spans="2:13" x14ac:dyDescent="0.15">
      <c r="B44" s="173"/>
      <c r="C44" s="175"/>
      <c r="D44" s="19" t="str">
        <f>+'要入力　事業別損益の状況'!D32</f>
        <v>退職金</v>
      </c>
      <c r="E44" s="19"/>
      <c r="F44" s="19"/>
      <c r="G44" s="19"/>
      <c r="H44" s="19"/>
      <c r="I44" s="180">
        <v>2500000</v>
      </c>
      <c r="J44" s="180"/>
      <c r="K44" s="180">
        <f t="shared" si="1"/>
        <v>2500000</v>
      </c>
    </row>
    <row r="45" spans="2:13" x14ac:dyDescent="0.15">
      <c r="B45" s="173"/>
      <c r="C45" s="175"/>
      <c r="D45" s="19" t="str">
        <f>+'要入力　事業別損益の状況'!D33</f>
        <v>雑給</v>
      </c>
      <c r="E45" s="19"/>
      <c r="F45" s="19"/>
      <c r="G45" s="19"/>
      <c r="H45" s="19"/>
      <c r="I45" s="180">
        <f>+'事業別損益の状況（県に提出しないが計算式を入れて作成している）'!P33</f>
        <v>0</v>
      </c>
      <c r="J45" s="180"/>
      <c r="K45" s="180">
        <f t="shared" si="1"/>
        <v>0</v>
      </c>
    </row>
    <row r="46" spans="2:13" x14ac:dyDescent="0.15">
      <c r="B46" s="173"/>
      <c r="C46" s="175"/>
      <c r="D46" s="19" t="str">
        <f>+'要入力　事業別損益の状況'!D34</f>
        <v>法定福利費</v>
      </c>
      <c r="E46" s="19"/>
      <c r="F46" s="19"/>
      <c r="G46" s="19"/>
      <c r="H46" s="19"/>
      <c r="I46" s="180">
        <v>25000000</v>
      </c>
      <c r="J46" s="180"/>
      <c r="K46" s="180">
        <f t="shared" si="1"/>
        <v>25000000</v>
      </c>
    </row>
    <row r="47" spans="2:13" x14ac:dyDescent="0.15">
      <c r="B47" s="173"/>
      <c r="C47" s="175"/>
      <c r="D47" s="19" t="str">
        <f>+'要入力　事業別損益の状況'!D35</f>
        <v>福利厚生費</v>
      </c>
      <c r="E47" s="19"/>
      <c r="F47" s="19"/>
      <c r="G47" s="19"/>
      <c r="H47" s="19"/>
      <c r="I47" s="180">
        <v>980000</v>
      </c>
      <c r="J47" s="180"/>
      <c r="K47" s="180">
        <f t="shared" si="1"/>
        <v>980000</v>
      </c>
    </row>
    <row r="48" spans="2:13" x14ac:dyDescent="0.15">
      <c r="B48" s="173"/>
      <c r="C48" s="175"/>
      <c r="D48" s="19" t="s">
        <v>49</v>
      </c>
      <c r="E48" s="19"/>
      <c r="F48" s="19"/>
      <c r="G48" s="19"/>
      <c r="H48" s="19"/>
      <c r="I48" s="374">
        <v>212480000</v>
      </c>
      <c r="J48" s="182"/>
      <c r="K48" s="182">
        <f t="shared" si="1"/>
        <v>212480000</v>
      </c>
      <c r="M48" s="30"/>
    </row>
    <row r="49" spans="2:11" x14ac:dyDescent="0.15">
      <c r="B49" s="173"/>
      <c r="C49" s="175" t="s">
        <v>50</v>
      </c>
      <c r="D49" s="19" t="s">
        <v>51</v>
      </c>
      <c r="E49" s="19"/>
      <c r="F49" s="19"/>
      <c r="G49" s="19"/>
      <c r="H49" s="19"/>
      <c r="I49" s="180"/>
      <c r="J49" s="180"/>
      <c r="K49" s="180">
        <f t="shared" si="1"/>
        <v>0</v>
      </c>
    </row>
    <row r="50" spans="2:11" x14ac:dyDescent="0.15">
      <c r="B50" s="173"/>
      <c r="C50" s="175"/>
      <c r="D50" s="19" t="str">
        <f>+'要入力　事業別損益の状況'!D37</f>
        <v>広告宣伝費</v>
      </c>
      <c r="E50" s="19"/>
      <c r="F50" s="19"/>
      <c r="G50" s="19"/>
      <c r="H50" s="19"/>
      <c r="I50" s="180">
        <v>50000</v>
      </c>
      <c r="J50" s="180"/>
      <c r="K50" s="180">
        <f t="shared" si="1"/>
        <v>50000</v>
      </c>
    </row>
    <row r="51" spans="2:11" x14ac:dyDescent="0.15">
      <c r="B51" s="173"/>
      <c r="C51" s="175"/>
      <c r="D51" s="19" t="str">
        <f>+'要入力　事業別損益の状況'!D38</f>
        <v>旅費交通費</v>
      </c>
      <c r="E51" s="19"/>
      <c r="F51" s="19"/>
      <c r="G51" s="19"/>
      <c r="H51" s="19"/>
      <c r="I51" s="180">
        <v>500000</v>
      </c>
      <c r="J51" s="180"/>
      <c r="K51" s="180">
        <f t="shared" si="1"/>
        <v>500000</v>
      </c>
    </row>
    <row r="52" spans="2:11" x14ac:dyDescent="0.15">
      <c r="B52" s="173"/>
      <c r="C52" s="175"/>
      <c r="D52" s="19" t="str">
        <f>+'要入力　事業別損益の状況'!D39</f>
        <v>接待交際費</v>
      </c>
      <c r="E52" s="19"/>
      <c r="F52" s="19"/>
      <c r="G52" s="19"/>
      <c r="H52" s="19"/>
      <c r="I52" s="180">
        <v>800000</v>
      </c>
      <c r="J52" s="180"/>
      <c r="K52" s="180">
        <f t="shared" si="1"/>
        <v>800000</v>
      </c>
    </row>
    <row r="53" spans="2:11" x14ac:dyDescent="0.15">
      <c r="B53" s="173"/>
      <c r="C53" s="175"/>
      <c r="D53" s="19" t="str">
        <f>+'要入力　事業別損益の状況'!D40</f>
        <v>車両費</v>
      </c>
      <c r="E53" s="19"/>
      <c r="F53" s="19"/>
      <c r="G53" s="19"/>
      <c r="H53" s="19"/>
      <c r="I53" s="180">
        <v>500000</v>
      </c>
      <c r="J53" s="180"/>
      <c r="K53" s="180">
        <f t="shared" si="1"/>
        <v>500000</v>
      </c>
    </row>
    <row r="54" spans="2:11" x14ac:dyDescent="0.15">
      <c r="B54" s="173"/>
      <c r="C54" s="175"/>
      <c r="D54" s="19" t="str">
        <f>+'要入力　事業別損益の状況'!D41</f>
        <v>通信費</v>
      </c>
      <c r="E54" s="19"/>
      <c r="F54" s="19"/>
      <c r="G54" s="19"/>
      <c r="H54" s="19"/>
      <c r="I54" s="180">
        <v>950000</v>
      </c>
      <c r="J54" s="180"/>
      <c r="K54" s="180">
        <f t="shared" si="1"/>
        <v>950000</v>
      </c>
    </row>
    <row r="55" spans="2:11" x14ac:dyDescent="0.15">
      <c r="B55" s="173"/>
      <c r="C55" s="175"/>
      <c r="D55" s="19" t="str">
        <f>+'要入力　事業別損益の状況'!D42</f>
        <v>水道光熱費</v>
      </c>
      <c r="E55" s="19"/>
      <c r="F55" s="19"/>
      <c r="G55" s="19"/>
      <c r="H55" s="19"/>
      <c r="I55" s="180">
        <v>4000000</v>
      </c>
      <c r="J55" s="180"/>
      <c r="K55" s="180">
        <f t="shared" si="1"/>
        <v>4000000</v>
      </c>
    </row>
    <row r="56" spans="2:11" x14ac:dyDescent="0.15">
      <c r="B56" s="173"/>
      <c r="C56" s="175"/>
      <c r="D56" s="19" t="str">
        <f>+'要入力　事業別損益の状況'!D43</f>
        <v>租税公課</v>
      </c>
      <c r="E56" s="19"/>
      <c r="F56" s="19"/>
      <c r="G56" s="19"/>
      <c r="H56" s="19"/>
      <c r="I56" s="180">
        <v>2000000</v>
      </c>
      <c r="J56" s="180"/>
      <c r="K56" s="180">
        <f t="shared" si="1"/>
        <v>2000000</v>
      </c>
    </row>
    <row r="57" spans="2:11" x14ac:dyDescent="0.15">
      <c r="B57" s="173"/>
      <c r="C57" s="175"/>
      <c r="D57" s="19" t="str">
        <f>+'要入力　事業別損益の状況'!D44</f>
        <v>消耗品費</v>
      </c>
      <c r="E57" s="19"/>
      <c r="F57" s="19"/>
      <c r="G57" s="19"/>
      <c r="H57" s="19"/>
      <c r="I57" s="180">
        <v>6000000</v>
      </c>
      <c r="J57" s="180"/>
      <c r="K57" s="180">
        <f t="shared" si="1"/>
        <v>6000000</v>
      </c>
    </row>
    <row r="58" spans="2:11" x14ac:dyDescent="0.15">
      <c r="B58" s="173"/>
      <c r="C58" s="175"/>
      <c r="D58" s="19" t="str">
        <f>+'要入力　事業別損益の状況'!D45</f>
        <v>事務用品費</v>
      </c>
      <c r="E58" s="19"/>
      <c r="F58" s="19"/>
      <c r="G58" s="19"/>
      <c r="H58" s="19"/>
      <c r="I58" s="180">
        <v>20000</v>
      </c>
      <c r="J58" s="180"/>
      <c r="K58" s="180">
        <f t="shared" si="1"/>
        <v>20000</v>
      </c>
    </row>
    <row r="59" spans="2:11" x14ac:dyDescent="0.15">
      <c r="B59" s="173"/>
      <c r="C59" s="175"/>
      <c r="D59" s="19" t="str">
        <f>+'要入力　事業別損益の状況'!D46</f>
        <v>賃借料</v>
      </c>
      <c r="E59" s="19"/>
      <c r="F59" s="19"/>
      <c r="G59" s="19"/>
      <c r="H59" s="19"/>
      <c r="I59" s="180">
        <v>5000000</v>
      </c>
      <c r="J59" s="180"/>
      <c r="K59" s="180">
        <f t="shared" si="1"/>
        <v>5000000</v>
      </c>
    </row>
    <row r="60" spans="2:11" x14ac:dyDescent="0.15">
      <c r="B60" s="173"/>
      <c r="C60" s="175"/>
      <c r="D60" s="19" t="str">
        <f>+'要入力　事業別損益の状況'!D47</f>
        <v>修繕費</v>
      </c>
      <c r="E60" s="19"/>
      <c r="F60" s="19"/>
      <c r="G60" s="19"/>
      <c r="H60" s="19"/>
      <c r="I60" s="180">
        <v>100000</v>
      </c>
      <c r="J60" s="180"/>
      <c r="K60" s="180">
        <f t="shared" si="1"/>
        <v>100000</v>
      </c>
    </row>
    <row r="61" spans="2:11" x14ac:dyDescent="0.15">
      <c r="B61" s="173"/>
      <c r="C61" s="175"/>
      <c r="D61" s="19" t="str">
        <f>+'要入力　事業別損益の状況'!D48</f>
        <v>保険料</v>
      </c>
      <c r="E61" s="19"/>
      <c r="F61" s="19"/>
      <c r="G61" s="19"/>
      <c r="H61" s="19"/>
      <c r="I61" s="180">
        <v>2500000</v>
      </c>
      <c r="J61" s="180"/>
      <c r="K61" s="180">
        <f t="shared" si="1"/>
        <v>2500000</v>
      </c>
    </row>
    <row r="62" spans="2:11" x14ac:dyDescent="0.15">
      <c r="B62" s="173"/>
      <c r="C62" s="175"/>
      <c r="D62" s="19" t="str">
        <f>+'要入力　事業別損益の状況'!D49</f>
        <v>支払手数料</v>
      </c>
      <c r="E62" s="19"/>
      <c r="F62" s="19"/>
      <c r="G62" s="19"/>
      <c r="H62" s="19"/>
      <c r="I62" s="180">
        <v>45000000</v>
      </c>
      <c r="J62" s="180"/>
      <c r="K62" s="180">
        <f t="shared" si="1"/>
        <v>45000000</v>
      </c>
    </row>
    <row r="63" spans="2:11" x14ac:dyDescent="0.15">
      <c r="B63" s="173"/>
      <c r="C63" s="175"/>
      <c r="D63" s="19" t="str">
        <f>+'要入力　事業別損益の状況'!D50</f>
        <v>リース料</v>
      </c>
      <c r="E63" s="19"/>
      <c r="F63" s="19"/>
      <c r="G63" s="19"/>
      <c r="H63" s="19"/>
      <c r="I63" s="180">
        <v>1600000</v>
      </c>
      <c r="J63" s="180"/>
      <c r="K63" s="180">
        <f t="shared" si="1"/>
        <v>1600000</v>
      </c>
    </row>
    <row r="64" spans="2:11" x14ac:dyDescent="0.15">
      <c r="B64" s="173"/>
      <c r="C64" s="175"/>
      <c r="D64" s="19" t="str">
        <f>+'要入力　事業別損益の状況'!D51</f>
        <v>食材料</v>
      </c>
      <c r="E64" s="19"/>
      <c r="F64" s="19"/>
      <c r="G64" s="19"/>
      <c r="H64" s="19"/>
      <c r="I64" s="180">
        <v>400000</v>
      </c>
      <c r="J64" s="180"/>
      <c r="K64" s="180">
        <f t="shared" si="1"/>
        <v>400000</v>
      </c>
    </row>
    <row r="65" spans="2:13" x14ac:dyDescent="0.15">
      <c r="B65" s="173"/>
      <c r="C65" s="175"/>
      <c r="D65" s="19" t="str">
        <f>+'要入力　事業別損益の状況'!D52</f>
        <v>研修費</v>
      </c>
      <c r="E65" s="19"/>
      <c r="F65" s="19"/>
      <c r="G65" s="19"/>
      <c r="H65" s="19"/>
      <c r="I65" s="180">
        <v>80000</v>
      </c>
      <c r="J65" s="180"/>
      <c r="K65" s="180">
        <f t="shared" si="1"/>
        <v>80000</v>
      </c>
    </row>
    <row r="66" spans="2:13" x14ac:dyDescent="0.15">
      <c r="B66" s="173"/>
      <c r="C66" s="175"/>
      <c r="D66" s="19" t="str">
        <f>+'要入力　事業別損益の状況'!D53</f>
        <v>外注費</v>
      </c>
      <c r="E66" s="19"/>
      <c r="F66" s="19"/>
      <c r="G66" s="19"/>
      <c r="H66" s="19"/>
      <c r="I66" s="180">
        <v>800000</v>
      </c>
      <c r="J66" s="180"/>
      <c r="K66" s="180">
        <f t="shared" si="1"/>
        <v>800000</v>
      </c>
    </row>
    <row r="67" spans="2:13" x14ac:dyDescent="0.15">
      <c r="B67" s="173"/>
      <c r="C67" s="175"/>
      <c r="D67" s="19" t="str">
        <f>+'要入力　事業別損益の状況'!D54</f>
        <v>新聞図書費</v>
      </c>
      <c r="E67" s="19"/>
      <c r="F67" s="19"/>
      <c r="G67" s="19"/>
      <c r="H67" s="19"/>
      <c r="I67" s="180">
        <v>80000</v>
      </c>
      <c r="J67" s="180"/>
      <c r="K67" s="180">
        <f t="shared" si="1"/>
        <v>80000</v>
      </c>
    </row>
    <row r="68" spans="2:13" x14ac:dyDescent="0.15">
      <c r="B68" s="173"/>
      <c r="C68" s="175"/>
      <c r="D68" s="19" t="str">
        <f>+'要入力　事業別損益の状況'!D55</f>
        <v>会議費</v>
      </c>
      <c r="E68" s="19"/>
      <c r="F68" s="19"/>
      <c r="G68" s="19"/>
      <c r="H68" s="19"/>
      <c r="I68" s="180">
        <v>0</v>
      </c>
      <c r="J68" s="180"/>
      <c r="K68" s="180">
        <f t="shared" si="1"/>
        <v>0</v>
      </c>
    </row>
    <row r="69" spans="2:13" x14ac:dyDescent="0.15">
      <c r="B69" s="173"/>
      <c r="C69" s="175"/>
      <c r="D69" s="19" t="str">
        <f>+'要入力　事業別損益の状況'!D56</f>
        <v>処分費</v>
      </c>
      <c r="E69" s="19"/>
      <c r="F69" s="19"/>
      <c r="G69" s="19"/>
      <c r="H69" s="19"/>
      <c r="I69" s="180">
        <v>15000</v>
      </c>
      <c r="J69" s="180"/>
      <c r="K69" s="180">
        <f t="shared" si="1"/>
        <v>15000</v>
      </c>
    </row>
    <row r="70" spans="2:13" x14ac:dyDescent="0.15">
      <c r="B70" s="173"/>
      <c r="C70" s="175"/>
      <c r="D70" s="19" t="str">
        <f>+'要入力　事業別損益の状況'!D57</f>
        <v>諸会費</v>
      </c>
      <c r="E70" s="19"/>
      <c r="F70" s="19"/>
      <c r="G70" s="19"/>
      <c r="H70" s="19"/>
      <c r="I70" s="180">
        <v>90000</v>
      </c>
      <c r="J70" s="180"/>
      <c r="K70" s="180">
        <f t="shared" si="1"/>
        <v>90000</v>
      </c>
    </row>
    <row r="71" spans="2:13" x14ac:dyDescent="0.15">
      <c r="B71" s="173"/>
      <c r="C71" s="175"/>
      <c r="D71" s="19" t="str">
        <f>+'要入力　事業別損益の状況'!D58</f>
        <v>雑費</v>
      </c>
      <c r="E71" s="19"/>
      <c r="F71" s="19"/>
      <c r="G71" s="19"/>
      <c r="H71" s="19"/>
      <c r="I71" s="180">
        <v>2000000</v>
      </c>
      <c r="J71" s="180"/>
      <c r="K71" s="180">
        <f t="shared" si="1"/>
        <v>2000000</v>
      </c>
    </row>
    <row r="72" spans="2:13" x14ac:dyDescent="0.15">
      <c r="B72" s="173"/>
      <c r="C72" s="175"/>
      <c r="D72" s="19" t="str">
        <f>+'要入力　事業別損益の状況'!D59</f>
        <v>支払利息</v>
      </c>
      <c r="E72" s="19"/>
      <c r="F72" s="19"/>
      <c r="G72" s="19"/>
      <c r="H72" s="19"/>
      <c r="I72" s="180">
        <v>2100000</v>
      </c>
      <c r="J72" s="180"/>
      <c r="K72" s="180">
        <f t="shared" ref="K72:K103" si="2">+I72+J72</f>
        <v>2100000</v>
      </c>
    </row>
    <row r="73" spans="2:13" x14ac:dyDescent="0.15">
      <c r="B73" s="173"/>
      <c r="C73" s="175"/>
      <c r="D73" s="19" t="str">
        <f>+'要入力　事業別損益の状況'!D60</f>
        <v>謝金</v>
      </c>
      <c r="E73" s="19"/>
      <c r="F73" s="19"/>
      <c r="G73" s="19"/>
      <c r="H73" s="19"/>
      <c r="I73" s="180">
        <v>100000</v>
      </c>
      <c r="J73" s="180"/>
      <c r="K73" s="180">
        <f t="shared" si="2"/>
        <v>100000</v>
      </c>
    </row>
    <row r="74" spans="2:13" x14ac:dyDescent="0.15">
      <c r="B74" s="173"/>
      <c r="C74" s="175"/>
      <c r="D74" s="19" t="str">
        <f>+'要入力　事業別損益の状況'!D61</f>
        <v>減価償却費</v>
      </c>
      <c r="E74" s="19"/>
      <c r="F74" s="19"/>
      <c r="G74" s="19"/>
      <c r="H74" s="19"/>
      <c r="I74" s="180">
        <v>22000000</v>
      </c>
      <c r="J74" s="180"/>
      <c r="K74" s="180">
        <f t="shared" si="2"/>
        <v>22000000</v>
      </c>
    </row>
    <row r="75" spans="2:13" x14ac:dyDescent="0.15">
      <c r="B75" s="173"/>
      <c r="C75" s="175"/>
      <c r="D75" s="19" t="str">
        <f>+'要入力　事業別損益の状況'!D62</f>
        <v>貸倒引当金繰入</v>
      </c>
      <c r="E75" s="19"/>
      <c r="F75" s="19"/>
      <c r="G75" s="19"/>
      <c r="H75" s="19"/>
      <c r="I75" s="180">
        <v>0</v>
      </c>
      <c r="J75" s="180"/>
      <c r="K75" s="180">
        <f t="shared" si="2"/>
        <v>0</v>
      </c>
    </row>
    <row r="76" spans="2:13" x14ac:dyDescent="0.15">
      <c r="B76" s="173"/>
      <c r="C76" s="175"/>
      <c r="D76" s="19" t="s">
        <v>52</v>
      </c>
      <c r="E76" s="19"/>
      <c r="F76" s="19"/>
      <c r="G76" s="19"/>
      <c r="H76" s="19"/>
      <c r="I76" s="182">
        <f>SUM(I50:I75)</f>
        <v>96685000</v>
      </c>
      <c r="J76" s="182"/>
      <c r="K76" s="182">
        <f t="shared" si="2"/>
        <v>96685000</v>
      </c>
      <c r="M76" s="30"/>
    </row>
    <row r="77" spans="2:13" x14ac:dyDescent="0.15">
      <c r="B77" s="173"/>
      <c r="C77" s="347" t="s">
        <v>55</v>
      </c>
      <c r="D77" s="347"/>
      <c r="E77" s="19"/>
      <c r="F77" s="19"/>
      <c r="G77" s="19"/>
      <c r="H77" s="19"/>
      <c r="I77" s="182">
        <v>3374955000</v>
      </c>
      <c r="J77" s="182"/>
      <c r="K77" s="182">
        <f t="shared" si="2"/>
        <v>3374955000</v>
      </c>
    </row>
    <row r="78" spans="2:13" x14ac:dyDescent="0.15">
      <c r="B78" s="173"/>
      <c r="C78" s="347" t="s">
        <v>53</v>
      </c>
      <c r="D78" s="347"/>
      <c r="E78" s="19"/>
      <c r="F78" s="19"/>
      <c r="G78" s="19"/>
      <c r="H78" s="19"/>
      <c r="I78" s="180"/>
      <c r="J78" s="180"/>
      <c r="K78" s="180">
        <f t="shared" si="2"/>
        <v>0</v>
      </c>
    </row>
    <row r="79" spans="2:13" x14ac:dyDescent="0.15">
      <c r="B79" s="173"/>
      <c r="C79" s="175" t="s">
        <v>47</v>
      </c>
      <c r="D79" s="19" t="s">
        <v>48</v>
      </c>
      <c r="E79" s="19"/>
      <c r="F79" s="19"/>
      <c r="G79" s="19"/>
      <c r="H79" s="19"/>
      <c r="I79" s="180"/>
      <c r="J79" s="180"/>
      <c r="K79" s="180">
        <f t="shared" si="2"/>
        <v>0</v>
      </c>
    </row>
    <row r="80" spans="2:13" x14ac:dyDescent="0.15">
      <c r="B80" s="173"/>
      <c r="C80" s="175"/>
      <c r="D80" s="19" t="str">
        <f>+'要入力　事業別損益の状況'!D28</f>
        <v>役員報酬</v>
      </c>
      <c r="E80" s="19"/>
      <c r="F80" s="19"/>
      <c r="G80" s="19"/>
      <c r="H80" s="19"/>
      <c r="I80" s="180">
        <f>+'事業別損益の状況（県に提出しないが計算式を入れて作成している）'!F28</f>
        <v>0</v>
      </c>
      <c r="J80" s="180"/>
      <c r="K80" s="180">
        <f t="shared" si="2"/>
        <v>0</v>
      </c>
    </row>
    <row r="81" spans="2:12" x14ac:dyDescent="0.15">
      <c r="B81" s="173"/>
      <c r="C81" s="175"/>
      <c r="D81" s="19" t="str">
        <f>+'要入力　事業別損益の状況'!D30</f>
        <v>給料手当</v>
      </c>
      <c r="E81" s="19"/>
      <c r="F81" s="19"/>
      <c r="G81" s="19"/>
      <c r="H81" s="19"/>
      <c r="I81" s="180">
        <f>+'事業別損益の状況（県に提出しないが計算式を入れて作成している）'!F30</f>
        <v>0</v>
      </c>
      <c r="J81" s="180"/>
      <c r="K81" s="180">
        <f t="shared" si="2"/>
        <v>0</v>
      </c>
    </row>
    <row r="82" spans="2:12" x14ac:dyDescent="0.15">
      <c r="B82" s="173"/>
      <c r="C82" s="175"/>
      <c r="D82" s="19" t="str">
        <f>+'要入力　事業別損益の状況'!D31</f>
        <v>賞与手当</v>
      </c>
      <c r="E82" s="19"/>
      <c r="F82" s="19"/>
      <c r="G82" s="19"/>
      <c r="H82" s="19"/>
      <c r="I82" s="180">
        <f>+'事業別損益の状況（県に提出しないが計算式を入れて作成している）'!F31</f>
        <v>0</v>
      </c>
      <c r="J82" s="180"/>
      <c r="K82" s="180">
        <f t="shared" si="2"/>
        <v>0</v>
      </c>
    </row>
    <row r="83" spans="2:12" x14ac:dyDescent="0.15">
      <c r="B83" s="173"/>
      <c r="C83" s="175"/>
      <c r="D83" s="19" t="str">
        <f>+'要入力　事業別損益の状況'!D32</f>
        <v>退職金</v>
      </c>
      <c r="E83" s="19"/>
      <c r="F83" s="19"/>
      <c r="G83" s="19"/>
      <c r="H83" s="19"/>
      <c r="I83" s="180">
        <f>+'事業別損益の状況（県に提出しないが計算式を入れて作成している）'!F32</f>
        <v>0</v>
      </c>
      <c r="J83" s="180"/>
      <c r="K83" s="180">
        <f t="shared" si="2"/>
        <v>0</v>
      </c>
    </row>
    <row r="84" spans="2:12" x14ac:dyDescent="0.15">
      <c r="B84" s="173"/>
      <c r="C84" s="175"/>
      <c r="D84" s="19" t="str">
        <f>+'要入力　事業別損益の状況'!D34</f>
        <v>法定福利費</v>
      </c>
      <c r="E84" s="19"/>
      <c r="F84" s="19"/>
      <c r="G84" s="19"/>
      <c r="H84" s="19"/>
      <c r="I84" s="180">
        <f>+'事業別損益の状況（県に提出しないが計算式を入れて作成している）'!F34</f>
        <v>0</v>
      </c>
      <c r="J84" s="180"/>
      <c r="K84" s="180">
        <f t="shared" si="2"/>
        <v>0</v>
      </c>
    </row>
    <row r="85" spans="2:12" x14ac:dyDescent="0.15">
      <c r="B85" s="173"/>
      <c r="C85" s="175"/>
      <c r="D85" s="19" t="s">
        <v>3</v>
      </c>
      <c r="E85" s="19"/>
      <c r="F85" s="19"/>
      <c r="G85" s="19"/>
      <c r="H85" s="19"/>
      <c r="I85" s="180">
        <f>+'事業別損益の状況（県に提出しないが計算式を入れて作成している）'!F35</f>
        <v>0</v>
      </c>
      <c r="J85" s="180"/>
      <c r="K85" s="180">
        <f t="shared" si="2"/>
        <v>0</v>
      </c>
    </row>
    <row r="86" spans="2:12" x14ac:dyDescent="0.15">
      <c r="B86" s="173"/>
      <c r="C86" s="175"/>
      <c r="D86" s="19" t="s">
        <v>49</v>
      </c>
      <c r="E86" s="19"/>
      <c r="F86" s="19"/>
      <c r="G86" s="19"/>
      <c r="H86" s="19"/>
      <c r="I86" s="182">
        <f>+'事業別損益の状況（県に提出しないが計算式を入れて作成している）'!F36</f>
        <v>0</v>
      </c>
      <c r="J86" s="182"/>
      <c r="K86" s="182">
        <f t="shared" si="2"/>
        <v>0</v>
      </c>
      <c r="L86" s="42"/>
    </row>
    <row r="87" spans="2:12" x14ac:dyDescent="0.15">
      <c r="B87" s="173"/>
      <c r="C87" s="175" t="s">
        <v>50</v>
      </c>
      <c r="D87" s="19" t="str">
        <f>+'要入力　事業別損益の状況'!D55</f>
        <v>会議費</v>
      </c>
      <c r="E87" s="19"/>
      <c r="F87" s="19"/>
      <c r="G87" s="19"/>
      <c r="H87" s="19"/>
      <c r="I87" s="180">
        <v>50000</v>
      </c>
      <c r="J87" s="180"/>
      <c r="K87" s="180">
        <f t="shared" si="2"/>
        <v>50000</v>
      </c>
    </row>
    <row r="88" spans="2:12" x14ac:dyDescent="0.15">
      <c r="B88" s="173"/>
      <c r="C88" s="175"/>
      <c r="D88" s="19" t="s">
        <v>269</v>
      </c>
      <c r="E88" s="19"/>
      <c r="F88" s="19"/>
      <c r="G88" s="19"/>
      <c r="H88" s="19"/>
      <c r="I88" s="180">
        <f>+'事業別損益の状況（県に提出しないが計算式を入れて作成している）'!F60</f>
        <v>0</v>
      </c>
      <c r="J88" s="180"/>
      <c r="K88" s="180">
        <f t="shared" si="2"/>
        <v>0</v>
      </c>
    </row>
    <row r="89" spans="2:12" x14ac:dyDescent="0.15">
      <c r="B89" s="173"/>
      <c r="C89" s="175"/>
      <c r="D89" s="19" t="s">
        <v>270</v>
      </c>
      <c r="E89" s="19"/>
      <c r="F89" s="19"/>
      <c r="G89" s="19"/>
      <c r="H89" s="19"/>
      <c r="I89" s="180">
        <f>+'事業別損益の状況（県に提出しないが計算式を入れて作成している）'!F58</f>
        <v>0</v>
      </c>
      <c r="J89" s="180"/>
      <c r="K89" s="180">
        <f t="shared" si="2"/>
        <v>0</v>
      </c>
    </row>
    <row r="90" spans="2:12" hidden="1" x14ac:dyDescent="0.15">
      <c r="B90" s="173"/>
      <c r="C90" s="175"/>
      <c r="D90" s="19" t="str">
        <f>+'要入力　事業別損益の状況'!D39</f>
        <v>接待交際費</v>
      </c>
      <c r="E90" s="19"/>
      <c r="F90" s="19"/>
      <c r="G90" s="19"/>
      <c r="H90" s="19"/>
      <c r="I90" s="180">
        <f>+'事業別損益の状況（県に提出しないが計算式を入れて作成している）'!F39</f>
        <v>0</v>
      </c>
      <c r="J90" s="180"/>
      <c r="K90" s="180">
        <f t="shared" si="2"/>
        <v>0</v>
      </c>
    </row>
    <row r="91" spans="2:12" hidden="1" x14ac:dyDescent="0.15">
      <c r="B91" s="173"/>
      <c r="C91" s="175"/>
      <c r="D91" s="19" t="str">
        <f>+'要入力　事業別損益の状況'!D40</f>
        <v>車両費</v>
      </c>
      <c r="E91" s="19"/>
      <c r="F91" s="19"/>
      <c r="G91" s="19"/>
      <c r="H91" s="19"/>
      <c r="I91" s="180">
        <f>+'事業別損益の状況（県に提出しないが計算式を入れて作成している）'!F40</f>
        <v>0</v>
      </c>
      <c r="J91" s="180"/>
      <c r="K91" s="180">
        <f t="shared" si="2"/>
        <v>0</v>
      </c>
    </row>
    <row r="92" spans="2:12" hidden="1" x14ac:dyDescent="0.15">
      <c r="B92" s="173"/>
      <c r="C92" s="175"/>
      <c r="D92" s="19" t="str">
        <f>+'要入力　事業別損益の状況'!D41</f>
        <v>通信費</v>
      </c>
      <c r="E92" s="19"/>
      <c r="F92" s="19"/>
      <c r="G92" s="19"/>
      <c r="H92" s="19"/>
      <c r="I92" s="180">
        <f>+'事業別損益の状況（県に提出しないが計算式を入れて作成している）'!F41</f>
        <v>0</v>
      </c>
      <c r="J92" s="180"/>
      <c r="K92" s="180">
        <f t="shared" si="2"/>
        <v>0</v>
      </c>
    </row>
    <row r="93" spans="2:12" hidden="1" x14ac:dyDescent="0.15">
      <c r="B93" s="173"/>
      <c r="C93" s="175"/>
      <c r="D93" s="19" t="str">
        <f>+'要入力　事業別損益の状況'!D42</f>
        <v>水道光熱費</v>
      </c>
      <c r="E93" s="19"/>
      <c r="F93" s="19"/>
      <c r="G93" s="19"/>
      <c r="H93" s="19"/>
      <c r="I93" s="180">
        <f>+'事業別損益の状況（県に提出しないが計算式を入れて作成している）'!F42</f>
        <v>0</v>
      </c>
      <c r="J93" s="180"/>
      <c r="K93" s="180">
        <f t="shared" si="2"/>
        <v>0</v>
      </c>
    </row>
    <row r="94" spans="2:12" hidden="1" x14ac:dyDescent="0.15">
      <c r="B94" s="173"/>
      <c r="C94" s="175"/>
      <c r="D94" s="19" t="str">
        <f>+'要入力　事業別損益の状況'!D43</f>
        <v>租税公課</v>
      </c>
      <c r="E94" s="19"/>
      <c r="F94" s="19"/>
      <c r="G94" s="19"/>
      <c r="H94" s="19"/>
      <c r="I94" s="180">
        <f>+'事業別損益の状況（県に提出しないが計算式を入れて作成している）'!F43</f>
        <v>0</v>
      </c>
      <c r="J94" s="180"/>
      <c r="K94" s="180">
        <f t="shared" si="2"/>
        <v>0</v>
      </c>
    </row>
    <row r="95" spans="2:12" hidden="1" x14ac:dyDescent="0.15">
      <c r="B95" s="173"/>
      <c r="C95" s="175"/>
      <c r="D95" s="19" t="str">
        <f>+'要入力　事業別損益の状況'!D44</f>
        <v>消耗品費</v>
      </c>
      <c r="E95" s="19"/>
      <c r="F95" s="19"/>
      <c r="G95" s="19"/>
      <c r="H95" s="19"/>
      <c r="I95" s="180">
        <f>+'事業別損益の状況（県に提出しないが計算式を入れて作成している）'!F44</f>
        <v>0</v>
      </c>
      <c r="J95" s="180"/>
      <c r="K95" s="180">
        <f t="shared" si="2"/>
        <v>0</v>
      </c>
    </row>
    <row r="96" spans="2:12" hidden="1" x14ac:dyDescent="0.15">
      <c r="B96" s="173"/>
      <c r="C96" s="175"/>
      <c r="D96" s="19" t="str">
        <f>+'要入力　事業別損益の状況'!D45</f>
        <v>事務用品費</v>
      </c>
      <c r="E96" s="19"/>
      <c r="F96" s="19"/>
      <c r="G96" s="19"/>
      <c r="H96" s="19"/>
      <c r="I96" s="180">
        <f>+'事業別損益の状況（県に提出しないが計算式を入れて作成している）'!F45</f>
        <v>0</v>
      </c>
      <c r="J96" s="180"/>
      <c r="K96" s="180">
        <f t="shared" si="2"/>
        <v>0</v>
      </c>
    </row>
    <row r="97" spans="2:11" hidden="1" x14ac:dyDescent="0.15">
      <c r="B97" s="173"/>
      <c r="C97" s="175"/>
      <c r="D97" s="19" t="str">
        <f>+'要入力　事業別損益の状況'!D46</f>
        <v>賃借料</v>
      </c>
      <c r="E97" s="19"/>
      <c r="F97" s="19"/>
      <c r="G97" s="19"/>
      <c r="H97" s="19"/>
      <c r="I97" s="180">
        <f>+'事業別損益の状況（県に提出しないが計算式を入れて作成している）'!F46</f>
        <v>0</v>
      </c>
      <c r="J97" s="180"/>
      <c r="K97" s="180">
        <f t="shared" si="2"/>
        <v>0</v>
      </c>
    </row>
    <row r="98" spans="2:11" hidden="1" x14ac:dyDescent="0.15">
      <c r="B98" s="173"/>
      <c r="C98" s="175"/>
      <c r="D98" s="19" t="str">
        <f>+'要入力　事業別損益の状況'!D47</f>
        <v>修繕費</v>
      </c>
      <c r="E98" s="19"/>
      <c r="F98" s="19"/>
      <c r="G98" s="19"/>
      <c r="H98" s="19"/>
      <c r="I98" s="180">
        <f>+'事業別損益の状況（県に提出しないが計算式を入れて作成している）'!F47</f>
        <v>0</v>
      </c>
      <c r="J98" s="180"/>
      <c r="K98" s="180">
        <f t="shared" si="2"/>
        <v>0</v>
      </c>
    </row>
    <row r="99" spans="2:11" hidden="1" x14ac:dyDescent="0.15">
      <c r="B99" s="173"/>
      <c r="C99" s="175"/>
      <c r="D99" s="19" t="str">
        <f>+'要入力　事業別損益の状況'!D48</f>
        <v>保険料</v>
      </c>
      <c r="E99" s="19"/>
      <c r="F99" s="19"/>
      <c r="G99" s="19"/>
      <c r="H99" s="19"/>
      <c r="I99" s="180">
        <f>+'事業別損益の状況（県に提出しないが計算式を入れて作成している）'!F48</f>
        <v>0</v>
      </c>
      <c r="J99" s="180"/>
      <c r="K99" s="180">
        <f t="shared" si="2"/>
        <v>0</v>
      </c>
    </row>
    <row r="100" spans="2:11" hidden="1" x14ac:dyDescent="0.15">
      <c r="B100" s="173"/>
      <c r="C100" s="175"/>
      <c r="D100" s="19" t="str">
        <f>+'要入力　事業別損益の状況'!D49</f>
        <v>支払手数料</v>
      </c>
      <c r="E100" s="19"/>
      <c r="F100" s="19"/>
      <c r="G100" s="19"/>
      <c r="H100" s="19"/>
      <c r="I100" s="180">
        <f>+'事業別損益の状況（県に提出しないが計算式を入れて作成している）'!F49</f>
        <v>0</v>
      </c>
      <c r="J100" s="180"/>
      <c r="K100" s="180">
        <f t="shared" si="2"/>
        <v>0</v>
      </c>
    </row>
    <row r="101" spans="2:11" hidden="1" x14ac:dyDescent="0.15">
      <c r="B101" s="173"/>
      <c r="C101" s="175"/>
      <c r="D101" s="19" t="str">
        <f>+'要入力　事業別損益の状況'!D50</f>
        <v>リース料</v>
      </c>
      <c r="E101" s="19"/>
      <c r="F101" s="19"/>
      <c r="G101" s="19"/>
      <c r="H101" s="19"/>
      <c r="I101" s="180">
        <f>+'事業別損益の状況（県に提出しないが計算式を入れて作成している）'!F50</f>
        <v>0</v>
      </c>
      <c r="J101" s="180"/>
      <c r="K101" s="180">
        <f t="shared" si="2"/>
        <v>0</v>
      </c>
    </row>
    <row r="102" spans="2:11" hidden="1" x14ac:dyDescent="0.15">
      <c r="B102" s="173"/>
      <c r="C102" s="175"/>
      <c r="D102" s="19" t="str">
        <f>+'要入力　事業別損益の状況'!D51</f>
        <v>食材料</v>
      </c>
      <c r="E102" s="19"/>
      <c r="F102" s="19"/>
      <c r="G102" s="19"/>
      <c r="H102" s="19"/>
      <c r="I102" s="180">
        <f>+'事業別損益の状況（県に提出しないが計算式を入れて作成している）'!F51</f>
        <v>0</v>
      </c>
      <c r="J102" s="180"/>
      <c r="K102" s="180">
        <f t="shared" si="2"/>
        <v>0</v>
      </c>
    </row>
    <row r="103" spans="2:11" hidden="1" x14ac:dyDescent="0.15">
      <c r="B103" s="173"/>
      <c r="C103" s="175"/>
      <c r="D103" s="19" t="str">
        <f>+'要入力　事業別損益の状況'!D52</f>
        <v>研修費</v>
      </c>
      <c r="E103" s="19"/>
      <c r="F103" s="19"/>
      <c r="G103" s="19"/>
      <c r="H103" s="19"/>
      <c r="I103" s="180">
        <f>+'事業別損益の状況（県に提出しないが計算式を入れて作成している）'!F52</f>
        <v>0</v>
      </c>
      <c r="J103" s="180"/>
      <c r="K103" s="180">
        <f t="shared" si="2"/>
        <v>0</v>
      </c>
    </row>
    <row r="104" spans="2:11" hidden="1" x14ac:dyDescent="0.15">
      <c r="B104" s="173"/>
      <c r="C104" s="175"/>
      <c r="D104" s="19" t="str">
        <f>+'要入力　事業別損益の状況'!D53</f>
        <v>外注費</v>
      </c>
      <c r="E104" s="19"/>
      <c r="F104" s="19"/>
      <c r="G104" s="19"/>
      <c r="H104" s="19"/>
      <c r="I104" s="180">
        <f>+'事業別損益の状況（県に提出しないが計算式を入れて作成している）'!F53</f>
        <v>0</v>
      </c>
      <c r="J104" s="180"/>
      <c r="K104" s="180">
        <f t="shared" ref="K104:K124" si="3">+I104+J104</f>
        <v>0</v>
      </c>
    </row>
    <row r="105" spans="2:11" hidden="1" x14ac:dyDescent="0.15">
      <c r="B105" s="173"/>
      <c r="C105" s="175"/>
      <c r="D105" s="19" t="str">
        <f>+'要入力　事業別損益の状況'!D54</f>
        <v>新聞図書費</v>
      </c>
      <c r="E105" s="19"/>
      <c r="F105" s="19"/>
      <c r="G105" s="19"/>
      <c r="H105" s="19"/>
      <c r="I105" s="180">
        <f>+'事業別損益の状況（県に提出しないが計算式を入れて作成している）'!F54</f>
        <v>0</v>
      </c>
      <c r="J105" s="180"/>
      <c r="K105" s="180">
        <f t="shared" si="3"/>
        <v>0</v>
      </c>
    </row>
    <row r="106" spans="2:11" hidden="1" x14ac:dyDescent="0.15">
      <c r="B106" s="173"/>
      <c r="C106" s="175"/>
      <c r="D106" s="19" t="str">
        <f>+'要入力　事業別損益の状況'!D58</f>
        <v>雑費</v>
      </c>
      <c r="E106" s="19"/>
      <c r="F106" s="19"/>
      <c r="G106" s="19"/>
      <c r="H106" s="19"/>
      <c r="I106" s="180">
        <f>+'事業別損益の状況（県に提出しないが計算式を入れて作成している）'!F58</f>
        <v>0</v>
      </c>
      <c r="J106" s="180"/>
      <c r="K106" s="180">
        <f t="shared" si="3"/>
        <v>0</v>
      </c>
    </row>
    <row r="107" spans="2:11" hidden="1" x14ac:dyDescent="0.15">
      <c r="B107" s="173"/>
      <c r="C107" s="175"/>
      <c r="D107" s="19" t="str">
        <f>+'要入力　事業別損益の状況'!D59</f>
        <v>支払利息</v>
      </c>
      <c r="E107" s="19"/>
      <c r="F107" s="19"/>
      <c r="G107" s="19"/>
      <c r="H107" s="19"/>
      <c r="I107" s="180">
        <f>+'事業別損益の状況（県に提出しないが計算式を入れて作成している）'!F59</f>
        <v>0</v>
      </c>
      <c r="J107" s="180"/>
      <c r="K107" s="180">
        <f t="shared" si="3"/>
        <v>0</v>
      </c>
    </row>
    <row r="108" spans="2:11" hidden="1" x14ac:dyDescent="0.15">
      <c r="B108" s="173"/>
      <c r="C108" s="175"/>
      <c r="D108" s="19" t="str">
        <f>+'要入力　事業別損益の状況'!D60</f>
        <v>謝金</v>
      </c>
      <c r="E108" s="19"/>
      <c r="F108" s="19"/>
      <c r="G108" s="19"/>
      <c r="H108" s="19"/>
      <c r="I108" s="180">
        <f>+'事業別損益の状況（県に提出しないが計算式を入れて作成している）'!F60</f>
        <v>0</v>
      </c>
      <c r="J108" s="180"/>
      <c r="K108" s="180">
        <f t="shared" si="3"/>
        <v>0</v>
      </c>
    </row>
    <row r="109" spans="2:11" hidden="1" x14ac:dyDescent="0.15">
      <c r="B109" s="173"/>
      <c r="C109" s="175"/>
      <c r="D109" s="19" t="str">
        <f>+'要入力　事業別損益の状況'!D61</f>
        <v>減価償却費</v>
      </c>
      <c r="E109" s="19"/>
      <c r="F109" s="19"/>
      <c r="G109" s="19"/>
      <c r="H109" s="19"/>
      <c r="I109" s="180">
        <f>+'事業別損益の状況（県に提出しないが計算式を入れて作成している）'!F61</f>
        <v>0</v>
      </c>
      <c r="J109" s="180"/>
      <c r="K109" s="180">
        <f t="shared" si="3"/>
        <v>0</v>
      </c>
    </row>
    <row r="110" spans="2:11" hidden="1" x14ac:dyDescent="0.15">
      <c r="B110" s="173"/>
      <c r="C110" s="175"/>
      <c r="D110" s="19" t="str">
        <f>+'要入力　事業別損益の状況'!D62</f>
        <v>貸倒引当金繰入</v>
      </c>
      <c r="E110" s="19"/>
      <c r="F110" s="19"/>
      <c r="G110" s="19"/>
      <c r="H110" s="19"/>
      <c r="I110" s="180">
        <f>+'事業別損益の状況（県に提出しないが計算式を入れて作成している）'!F62</f>
        <v>0</v>
      </c>
      <c r="J110" s="180"/>
      <c r="K110" s="180">
        <f t="shared" si="3"/>
        <v>0</v>
      </c>
    </row>
    <row r="111" spans="2:11" x14ac:dyDescent="0.15">
      <c r="B111" s="173"/>
      <c r="C111" s="175"/>
      <c r="D111" s="19" t="s">
        <v>52</v>
      </c>
      <c r="E111" s="19"/>
      <c r="F111" s="19"/>
      <c r="G111" s="19"/>
      <c r="H111" s="19"/>
      <c r="I111" s="182">
        <v>50000</v>
      </c>
      <c r="J111" s="182"/>
      <c r="K111" s="182">
        <f t="shared" si="3"/>
        <v>50000</v>
      </c>
    </row>
    <row r="112" spans="2:11" x14ac:dyDescent="0.15">
      <c r="B112" s="173"/>
      <c r="C112" s="344" t="s">
        <v>54</v>
      </c>
      <c r="D112" s="344"/>
      <c r="E112" s="19"/>
      <c r="F112" s="19"/>
      <c r="G112" s="19"/>
      <c r="H112" s="19"/>
      <c r="I112" s="182">
        <v>50000</v>
      </c>
      <c r="J112" s="182"/>
      <c r="K112" s="182">
        <f t="shared" si="3"/>
        <v>50000</v>
      </c>
    </row>
    <row r="113" spans="2:13" ht="13.5" customHeight="1" x14ac:dyDescent="0.15">
      <c r="B113" s="173"/>
      <c r="C113" s="174" t="s">
        <v>183</v>
      </c>
      <c r="D113" s="19"/>
      <c r="E113" s="19"/>
      <c r="F113" s="19"/>
      <c r="G113" s="19"/>
      <c r="H113" s="19"/>
      <c r="I113" s="182">
        <f>I77+I112</f>
        <v>3375005000</v>
      </c>
      <c r="J113" s="182"/>
      <c r="K113" s="182">
        <f t="shared" si="3"/>
        <v>3375005000</v>
      </c>
      <c r="L113" s="42"/>
      <c r="M113" s="30"/>
    </row>
    <row r="114" spans="2:13" ht="13.5" customHeight="1" x14ac:dyDescent="0.15">
      <c r="B114" s="173" t="s">
        <v>167</v>
      </c>
      <c r="C114" s="19" t="s">
        <v>168</v>
      </c>
      <c r="D114" s="19"/>
      <c r="E114" s="19"/>
      <c r="F114" s="19"/>
      <c r="G114" s="19"/>
      <c r="H114" s="19"/>
      <c r="I114" s="180"/>
      <c r="J114" s="180"/>
      <c r="K114" s="180">
        <f t="shared" si="3"/>
        <v>0</v>
      </c>
      <c r="L114" s="42"/>
    </row>
    <row r="115" spans="2:13" ht="13.5" customHeight="1" x14ac:dyDescent="0.15">
      <c r="B115" s="173"/>
      <c r="C115" s="19">
        <v>1</v>
      </c>
      <c r="D115" s="19" t="s">
        <v>171</v>
      </c>
      <c r="E115" s="19"/>
      <c r="F115" s="19"/>
      <c r="G115" s="19"/>
      <c r="H115" s="19"/>
      <c r="I115" s="180">
        <f>+'要入力　事業別損益の状況'!E67</f>
        <v>0</v>
      </c>
      <c r="J115" s="180"/>
      <c r="K115" s="180">
        <f t="shared" si="3"/>
        <v>0</v>
      </c>
      <c r="L115" s="42"/>
    </row>
    <row r="116" spans="2:13" ht="13.5" customHeight="1" x14ac:dyDescent="0.15">
      <c r="B116" s="173"/>
      <c r="C116" s="19">
        <v>2</v>
      </c>
      <c r="D116" s="19" t="s">
        <v>195</v>
      </c>
      <c r="E116" s="19"/>
      <c r="F116" s="19"/>
      <c r="G116" s="19"/>
      <c r="H116" s="19"/>
      <c r="I116" s="180">
        <f>+'要入力　事業別損益の状況'!E68</f>
        <v>190000</v>
      </c>
      <c r="J116" s="180"/>
      <c r="K116" s="180">
        <f t="shared" si="3"/>
        <v>190000</v>
      </c>
      <c r="L116" s="42"/>
    </row>
    <row r="117" spans="2:13" ht="13.5" customHeight="1" x14ac:dyDescent="0.15">
      <c r="B117" s="173"/>
      <c r="C117" s="19" t="s">
        <v>172</v>
      </c>
      <c r="D117" s="19"/>
      <c r="E117" s="19"/>
      <c r="F117" s="19"/>
      <c r="G117" s="19"/>
      <c r="H117" s="19"/>
      <c r="I117" s="182">
        <f>SUM(I115:I116)</f>
        <v>190000</v>
      </c>
      <c r="J117" s="182"/>
      <c r="K117" s="182">
        <f t="shared" si="3"/>
        <v>190000</v>
      </c>
      <c r="L117" s="42"/>
    </row>
    <row r="118" spans="2:13" ht="13.5" customHeight="1" x14ac:dyDescent="0.15">
      <c r="B118" s="173" t="s">
        <v>169</v>
      </c>
      <c r="C118" s="19" t="s">
        <v>170</v>
      </c>
      <c r="D118" s="19"/>
      <c r="E118" s="19"/>
      <c r="F118" s="19"/>
      <c r="G118" s="19"/>
      <c r="H118" s="19"/>
      <c r="I118" s="180"/>
      <c r="J118" s="180"/>
      <c r="K118" s="180">
        <f t="shared" si="3"/>
        <v>0</v>
      </c>
      <c r="L118" s="42"/>
    </row>
    <row r="119" spans="2:13" ht="13.5" customHeight="1" x14ac:dyDescent="0.15">
      <c r="B119" s="173"/>
      <c r="C119" s="19">
        <v>1</v>
      </c>
      <c r="D119" s="19" t="s">
        <v>173</v>
      </c>
      <c r="E119" s="19"/>
      <c r="F119" s="19"/>
      <c r="G119" s="19"/>
      <c r="H119" s="19"/>
      <c r="I119" s="180"/>
      <c r="J119" s="180"/>
      <c r="K119" s="180">
        <f t="shared" si="3"/>
        <v>0</v>
      </c>
      <c r="L119" s="42"/>
    </row>
    <row r="120" spans="2:13" ht="13.5" customHeight="1" x14ac:dyDescent="0.15">
      <c r="B120" s="173"/>
      <c r="C120" s="19"/>
      <c r="D120" s="19"/>
      <c r="E120" s="19"/>
      <c r="F120" s="19"/>
      <c r="G120" s="19"/>
      <c r="H120" s="19"/>
      <c r="I120" s="180"/>
      <c r="J120" s="180"/>
      <c r="K120" s="180">
        <f t="shared" si="3"/>
        <v>0</v>
      </c>
      <c r="L120" s="42"/>
    </row>
    <row r="121" spans="2:13" ht="13.5" customHeight="1" x14ac:dyDescent="0.15">
      <c r="B121" s="173"/>
      <c r="C121" s="19" t="s">
        <v>174</v>
      </c>
      <c r="D121" s="19"/>
      <c r="E121" s="19"/>
      <c r="F121" s="19"/>
      <c r="G121" s="19"/>
      <c r="H121" s="19"/>
      <c r="I121" s="182">
        <f>SUM(I119:I120)</f>
        <v>0</v>
      </c>
      <c r="J121" s="182"/>
      <c r="K121" s="182">
        <f t="shared" si="3"/>
        <v>0</v>
      </c>
      <c r="L121" s="42"/>
    </row>
    <row r="122" spans="2:13" ht="13.5" customHeight="1" x14ac:dyDescent="0.15">
      <c r="B122" s="173"/>
      <c r="C122" s="19"/>
      <c r="D122" s="344" t="s">
        <v>175</v>
      </c>
      <c r="E122" s="344"/>
      <c r="F122" s="19"/>
      <c r="G122" s="19"/>
      <c r="H122" s="19"/>
      <c r="I122" s="182">
        <f>+I36-I113+I117-I121</f>
        <v>-2804666500</v>
      </c>
      <c r="J122" s="182"/>
      <c r="K122" s="182">
        <f t="shared" si="3"/>
        <v>-2804666500</v>
      </c>
      <c r="L122" s="42"/>
      <c r="M122" s="30"/>
    </row>
    <row r="123" spans="2:13" ht="13.5" customHeight="1" x14ac:dyDescent="0.15">
      <c r="B123" s="173"/>
      <c r="C123" s="174"/>
      <c r="D123" s="344" t="s">
        <v>176</v>
      </c>
      <c r="E123" s="344"/>
      <c r="F123" s="19"/>
      <c r="G123" s="19"/>
      <c r="H123" s="19"/>
      <c r="I123" s="182">
        <f>+'損益計算書（税務）'!H58</f>
        <v>458000</v>
      </c>
      <c r="J123" s="182"/>
      <c r="K123" s="182">
        <f t="shared" si="3"/>
        <v>458000</v>
      </c>
      <c r="L123" s="42"/>
    </row>
    <row r="124" spans="2:13" x14ac:dyDescent="0.15">
      <c r="B124" s="173"/>
      <c r="C124" s="19"/>
      <c r="D124" s="344" t="s">
        <v>21</v>
      </c>
      <c r="E124" s="344"/>
      <c r="F124" s="19"/>
      <c r="G124" s="19"/>
      <c r="H124" s="19"/>
      <c r="I124" s="182">
        <f>+I122-I123</f>
        <v>-2805124500</v>
      </c>
      <c r="J124" s="182"/>
      <c r="K124" s="186">
        <f t="shared" si="3"/>
        <v>-2805124500</v>
      </c>
    </row>
    <row r="125" spans="2:13" x14ac:dyDescent="0.15">
      <c r="B125" s="173"/>
      <c r="C125" s="19"/>
      <c r="D125" s="344" t="s">
        <v>22</v>
      </c>
      <c r="E125" s="344"/>
      <c r="F125" s="19"/>
      <c r="G125" s="19"/>
      <c r="H125" s="19"/>
      <c r="I125" s="181"/>
      <c r="J125" s="181"/>
      <c r="K125" s="187">
        <v>175485620</v>
      </c>
      <c r="L125" s="42"/>
    </row>
    <row r="126" spans="2:13" x14ac:dyDescent="0.15">
      <c r="B126" s="176"/>
      <c r="C126" s="177"/>
      <c r="D126" s="345" t="s">
        <v>132</v>
      </c>
      <c r="E126" s="345"/>
      <c r="F126" s="177"/>
      <c r="G126" s="177"/>
      <c r="H126" s="177"/>
      <c r="I126" s="183"/>
      <c r="J126" s="183"/>
      <c r="K126" s="182">
        <f>+K124+K125</f>
        <v>-2629638880</v>
      </c>
      <c r="L126" s="42"/>
    </row>
    <row r="127" spans="2:13" ht="13.5" customHeight="1" x14ac:dyDescent="0.15">
      <c r="B127" s="41"/>
      <c r="C127" s="41"/>
      <c r="D127" s="41"/>
      <c r="E127" s="41"/>
      <c r="F127" s="41"/>
      <c r="G127" s="41"/>
      <c r="H127" s="41"/>
      <c r="I127" s="30"/>
      <c r="J127" s="30"/>
      <c r="K127" s="30"/>
    </row>
    <row r="128" spans="2:13" ht="15.75" customHeight="1" x14ac:dyDescent="0.15">
      <c r="B128" s="41" t="s">
        <v>242</v>
      </c>
      <c r="C128" s="41"/>
      <c r="D128" s="41"/>
      <c r="E128" s="41"/>
      <c r="F128" s="41"/>
      <c r="G128" s="41"/>
      <c r="H128" s="41"/>
      <c r="I128" s="30"/>
      <c r="J128" s="30"/>
      <c r="K128" s="30"/>
    </row>
    <row r="129" spans="2:12" ht="24" customHeight="1" x14ac:dyDescent="0.15">
      <c r="B129" s="308" t="s">
        <v>243</v>
      </c>
      <c r="C129" s="308"/>
      <c r="D129" s="308"/>
      <c r="E129" s="308"/>
      <c r="F129" s="308"/>
      <c r="G129" s="308"/>
      <c r="H129" s="308"/>
      <c r="I129" s="308"/>
      <c r="J129" s="308"/>
      <c r="K129" s="308"/>
    </row>
    <row r="130" spans="2:12" x14ac:dyDescent="0.15">
      <c r="I130" s="30"/>
      <c r="J130" s="30"/>
      <c r="K130" s="30"/>
    </row>
    <row r="131" spans="2:12" x14ac:dyDescent="0.15">
      <c r="I131" s="30"/>
      <c r="J131" s="30"/>
      <c r="K131" s="30"/>
    </row>
    <row r="132" spans="2:12" x14ac:dyDescent="0.15">
      <c r="I132" s="30"/>
      <c r="J132" s="30"/>
      <c r="K132" s="30"/>
    </row>
    <row r="133" spans="2:12" x14ac:dyDescent="0.15">
      <c r="I133" s="30"/>
      <c r="J133" s="30"/>
      <c r="K133" s="30"/>
    </row>
    <row r="134" spans="2:12" x14ac:dyDescent="0.15">
      <c r="I134" s="30"/>
      <c r="J134" s="30"/>
      <c r="K134" s="30"/>
    </row>
    <row r="135" spans="2:12" x14ac:dyDescent="0.15">
      <c r="I135" s="30"/>
      <c r="J135" s="30"/>
      <c r="K135" s="30"/>
    </row>
    <row r="136" spans="2:12" x14ac:dyDescent="0.15">
      <c r="I136" s="30"/>
      <c r="J136" s="30"/>
      <c r="K136" s="30"/>
    </row>
    <row r="137" spans="2:12" x14ac:dyDescent="0.15">
      <c r="I137" s="30"/>
      <c r="J137" s="30"/>
      <c r="K137" s="30"/>
    </row>
    <row r="138" spans="2:12" x14ac:dyDescent="0.15">
      <c r="I138" s="30"/>
      <c r="J138" s="30"/>
      <c r="K138" s="30"/>
    </row>
    <row r="139" spans="2:12" x14ac:dyDescent="0.15">
      <c r="I139" s="30"/>
      <c r="J139" s="30"/>
      <c r="K139" s="30"/>
    </row>
    <row r="140" spans="2:12" x14ac:dyDescent="0.15">
      <c r="I140" s="30"/>
      <c r="J140" s="30"/>
      <c r="K140" s="30"/>
    </row>
    <row r="141" spans="2:12" x14ac:dyDescent="0.15">
      <c r="I141" s="30"/>
      <c r="J141" s="30"/>
      <c r="K141" s="30"/>
    </row>
    <row r="142" spans="2:12" x14ac:dyDescent="0.15">
      <c r="I142" s="30"/>
      <c r="J142" s="30"/>
      <c r="K142" s="30"/>
    </row>
    <row r="143" spans="2:12" x14ac:dyDescent="0.15">
      <c r="I143" s="30"/>
      <c r="J143" s="30"/>
      <c r="K143" s="30"/>
    </row>
    <row r="144" spans="2:12" x14ac:dyDescent="0.15">
      <c r="I144" s="30"/>
      <c r="J144" s="30"/>
      <c r="K144" s="30"/>
      <c r="L144" s="42"/>
    </row>
    <row r="145" spans="9:12" x14ac:dyDescent="0.15">
      <c r="I145" s="30"/>
      <c r="J145" s="30"/>
      <c r="K145" s="30"/>
    </row>
    <row r="146" spans="9:12" x14ac:dyDescent="0.15">
      <c r="I146" s="30"/>
      <c r="J146" s="30"/>
      <c r="K146" s="30"/>
      <c r="L146" s="42"/>
    </row>
    <row r="147" spans="9:12" x14ac:dyDescent="0.15">
      <c r="I147" s="30"/>
      <c r="J147" s="30"/>
      <c r="K147" s="30"/>
      <c r="L147" s="42"/>
    </row>
    <row r="148" spans="9:12" x14ac:dyDescent="0.15">
      <c r="I148" s="30"/>
      <c r="J148" s="30"/>
      <c r="K148" s="30"/>
    </row>
    <row r="149" spans="9:12" x14ac:dyDescent="0.15">
      <c r="I149" s="30"/>
      <c r="J149" s="30"/>
      <c r="K149" s="30"/>
    </row>
    <row r="150" spans="9:12" x14ac:dyDescent="0.15">
      <c r="I150" s="30"/>
      <c r="J150" s="30"/>
      <c r="K150" s="30"/>
    </row>
  </sheetData>
  <mergeCells count="33">
    <mergeCell ref="C2:K2"/>
    <mergeCell ref="C3:K3"/>
    <mergeCell ref="C6:H6"/>
    <mergeCell ref="C8:D8"/>
    <mergeCell ref="C12:D12"/>
    <mergeCell ref="G4:K4"/>
    <mergeCell ref="D27:H27"/>
    <mergeCell ref="D28:H28"/>
    <mergeCell ref="C33:D33"/>
    <mergeCell ref="C38:D38"/>
    <mergeCell ref="C77:D77"/>
    <mergeCell ref="D31:H31"/>
    <mergeCell ref="C14:D14"/>
    <mergeCell ref="C17:D17"/>
    <mergeCell ref="D18:H18"/>
    <mergeCell ref="D19:H19"/>
    <mergeCell ref="D20:H20"/>
    <mergeCell ref="D21:H21"/>
    <mergeCell ref="B129:K129"/>
    <mergeCell ref="D122:E122"/>
    <mergeCell ref="D123:E123"/>
    <mergeCell ref="D124:E124"/>
    <mergeCell ref="D125:E125"/>
    <mergeCell ref="D126:E126"/>
    <mergeCell ref="D29:H29"/>
    <mergeCell ref="D30:H30"/>
    <mergeCell ref="C78:D78"/>
    <mergeCell ref="C112:D112"/>
    <mergeCell ref="D22:H22"/>
    <mergeCell ref="D23:H23"/>
    <mergeCell ref="D24:H24"/>
    <mergeCell ref="D25:H25"/>
    <mergeCell ref="D26:H26"/>
  </mergeCells>
  <phoneticPr fontId="1"/>
  <printOptions horizontalCentered="1"/>
  <pageMargins left="0.59055118110236227" right="0.59055118110236227" top="0.39370078740157483" bottom="0.19685039370078741" header="0.51181102362204722" footer="0.11811023622047245"/>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Q78"/>
  <sheetViews>
    <sheetView zoomScaleNormal="100" workbookViewId="0">
      <pane xSplit="4" ySplit="6" topLeftCell="E63" activePane="bottomRight" state="frozen"/>
      <selection activeCell="G17" sqref="G17"/>
      <selection pane="topRight" activeCell="G17" sqref="G17"/>
      <selection pane="bottomLeft" activeCell="G17" sqref="G17"/>
      <selection pane="bottomRight" activeCell="B71" sqref="B71"/>
    </sheetView>
  </sheetViews>
  <sheetFormatPr defaultRowHeight="13.5" x14ac:dyDescent="0.15"/>
  <cols>
    <col min="1" max="1" width="9" style="1"/>
    <col min="2" max="2" width="2.75" style="1" customWidth="1"/>
    <col min="3" max="3" width="7.375" style="1" customWidth="1"/>
    <col min="4" max="4" width="11.5" style="1" customWidth="1"/>
    <col min="5" max="5" width="10.5" style="1" customWidth="1"/>
    <col min="6" max="6" width="9" style="1"/>
    <col min="7" max="7" width="0" style="1" hidden="1" customWidth="1"/>
    <col min="8" max="10" width="9" style="1"/>
    <col min="11" max="11" width="0" style="1" hidden="1" customWidth="1"/>
    <col min="12" max="12" width="8.875" style="1" hidden="1" customWidth="1"/>
    <col min="13" max="14" width="8.875" style="1" customWidth="1"/>
    <col min="15" max="15" width="10" style="1" customWidth="1"/>
    <col min="16" max="16" width="10.875" style="1" customWidth="1"/>
    <col min="17" max="16384" width="9" style="1"/>
  </cols>
  <sheetData>
    <row r="1" spans="2:16" x14ac:dyDescent="0.15">
      <c r="C1" s="109"/>
      <c r="D1" s="109"/>
      <c r="E1" s="71"/>
      <c r="F1" s="71"/>
      <c r="G1" s="71"/>
      <c r="H1" s="71"/>
      <c r="I1" s="71"/>
      <c r="J1" s="39"/>
      <c r="K1" s="39"/>
      <c r="L1" s="39"/>
      <c r="M1" s="39"/>
      <c r="N1" s="39"/>
      <c r="O1" s="39"/>
      <c r="P1" s="40"/>
    </row>
    <row r="2" spans="2:16" x14ac:dyDescent="0.15">
      <c r="B2" s="358" t="s">
        <v>137</v>
      </c>
      <c r="C2" s="358"/>
      <c r="D2" s="358"/>
      <c r="E2" s="39"/>
      <c r="F2" s="39"/>
      <c r="G2" s="39"/>
      <c r="H2" s="39"/>
      <c r="I2" s="39"/>
      <c r="J2" s="39"/>
      <c r="K2" s="39"/>
      <c r="L2" s="39"/>
      <c r="M2" s="39"/>
      <c r="N2" s="39"/>
      <c r="O2" s="39"/>
    </row>
    <row r="3" spans="2:16" ht="17.25" x14ac:dyDescent="0.15">
      <c r="B3" s="359" t="s">
        <v>198</v>
      </c>
      <c r="C3" s="359"/>
      <c r="D3" s="359"/>
      <c r="E3" s="359"/>
      <c r="F3" s="359"/>
      <c r="G3" s="193"/>
      <c r="H3" s="39"/>
      <c r="I3" s="39"/>
      <c r="J3" s="39"/>
      <c r="K3" s="39"/>
      <c r="L3" s="39"/>
      <c r="M3" s="39"/>
      <c r="N3" s="39"/>
      <c r="O3" s="39"/>
      <c r="P3" s="1" t="s">
        <v>138</v>
      </c>
    </row>
    <row r="4" spans="2:16" ht="65.25" customHeight="1" x14ac:dyDescent="0.15">
      <c r="B4" s="362" t="s">
        <v>114</v>
      </c>
      <c r="C4" s="363"/>
      <c r="D4" s="364"/>
      <c r="E4" s="360" t="s">
        <v>110</v>
      </c>
      <c r="F4" s="64" t="str">
        <f>+'要入力　事業別損益の状況'!F4</f>
        <v>管理部門</v>
      </c>
      <c r="G4" s="204" t="str">
        <f>+'要入力　事業別損益の状況'!G4</f>
        <v>在宅ホスピス支援センター</v>
      </c>
      <c r="H4" s="203" t="str">
        <f>+'要入力　事業別損益の状況'!H4</f>
        <v>訪問看護</v>
      </c>
      <c r="I4" s="203" t="str">
        <f>+'要入力　事業別損益の状況'!L4</f>
        <v>訪問介護</v>
      </c>
      <c r="J4" s="203" t="str">
        <f>+'要入力　事業別損益の状況'!M4</f>
        <v>居宅介護支援</v>
      </c>
      <c r="K4" s="203" t="str">
        <f>+'要入力　事業別損益の状況'!N4</f>
        <v>啓発及び情報収集</v>
      </c>
      <c r="L4" s="203" t="str">
        <f>+'要入力　事業別損益の状況'!O4</f>
        <v>介護員研修</v>
      </c>
      <c r="M4" s="203" t="str">
        <f>+'要入力　事業別損益の状況'!P4</f>
        <v>看護小規模多機能（上村座）</v>
      </c>
      <c r="N4" s="203" t="str">
        <f>+'要入力　事業別損益の状況'!Q4</f>
        <v>有料老人ホーム（たんがくの家）</v>
      </c>
      <c r="O4" s="205" t="str">
        <f>+'要入力　事業別損益の状況'!R4</f>
        <v>総合福祉法</v>
      </c>
      <c r="P4" s="66" t="str">
        <f>+'要入力　事業別損益の状況'!S4</f>
        <v>事業部門計</v>
      </c>
    </row>
    <row r="5" spans="2:16" ht="24.95" customHeight="1" x14ac:dyDescent="0.15">
      <c r="B5" s="365"/>
      <c r="C5" s="366"/>
      <c r="D5" s="367"/>
      <c r="E5" s="361"/>
      <c r="F5" s="52" t="s">
        <v>113</v>
      </c>
      <c r="G5" s="227" t="s">
        <v>29</v>
      </c>
      <c r="H5" s="227" t="s">
        <v>29</v>
      </c>
      <c r="I5" s="225" t="s">
        <v>29</v>
      </c>
      <c r="J5" s="225" t="s">
        <v>29</v>
      </c>
      <c r="K5" s="225" t="s">
        <v>29</v>
      </c>
      <c r="L5" s="225" t="s">
        <v>29</v>
      </c>
      <c r="M5" s="225" t="s">
        <v>29</v>
      </c>
      <c r="N5" s="225" t="s">
        <v>29</v>
      </c>
      <c r="O5" s="226" t="s">
        <v>29</v>
      </c>
      <c r="P5" s="67" t="s">
        <v>29</v>
      </c>
    </row>
    <row r="6" spans="2:16" ht="15" hidden="1" customHeight="1" x14ac:dyDescent="0.15">
      <c r="B6" s="301" t="str">
        <f>+'要入力　事業別損益の状況'!B6</f>
        <v>経常収益</v>
      </c>
      <c r="C6" s="302"/>
      <c r="D6" s="302"/>
      <c r="E6" s="75"/>
      <c r="F6" s="33"/>
      <c r="G6" s="198"/>
      <c r="H6" s="94"/>
      <c r="I6" s="224"/>
      <c r="J6" s="224"/>
      <c r="K6" s="224"/>
      <c r="L6" s="224"/>
      <c r="M6" s="224"/>
      <c r="N6" s="31"/>
      <c r="O6" s="31"/>
      <c r="P6" s="67"/>
    </row>
    <row r="7" spans="2:16" ht="15" hidden="1" customHeight="1" x14ac:dyDescent="0.15">
      <c r="B7" s="299" t="str">
        <f>+'要入力　事業別損益の状況'!B7</f>
        <v>受取会費</v>
      </c>
      <c r="C7" s="300"/>
      <c r="D7" s="224" t="str">
        <f>+'要入力　事業別損益の状況'!D7</f>
        <v>年会費</v>
      </c>
      <c r="E7" s="91">
        <f>+'要入力　事業別損益の状況'!E7</f>
        <v>36000</v>
      </c>
      <c r="F7" s="95">
        <f>+'要入力　事業別損益の状況'!F7</f>
        <v>36000</v>
      </c>
      <c r="G7" s="199">
        <f>+'要入力　事業別損益の状況'!G7</f>
        <v>0</v>
      </c>
      <c r="H7" s="35">
        <f>+'要入力　事業別損益の状況'!H7</f>
        <v>0</v>
      </c>
      <c r="I7" s="36">
        <f>+'要入力　事業別損益の状況'!L7</f>
        <v>0</v>
      </c>
      <c r="J7" s="36">
        <f>+'要入力　事業別損益の状況'!M7</f>
        <v>0</v>
      </c>
      <c r="K7" s="36">
        <f>+'要入力　事業別損益の状況'!N7</f>
        <v>0</v>
      </c>
      <c r="L7" s="36">
        <f>+'要入力　事業別損益の状況'!O7</f>
        <v>0</v>
      </c>
      <c r="M7" s="36">
        <f>+'要入力　事業別損益の状況'!P7</f>
        <v>0</v>
      </c>
      <c r="N7" s="36">
        <f>+'要入力　事業別損益の状況'!Q7</f>
        <v>0</v>
      </c>
      <c r="O7" s="37">
        <f>+'要入力　事業別損益の状況'!R7</f>
        <v>0</v>
      </c>
      <c r="P7" s="120">
        <f>SUM(G7:O7)</f>
        <v>0</v>
      </c>
    </row>
    <row r="8" spans="2:16" ht="15" hidden="1" customHeight="1" x14ac:dyDescent="0.15">
      <c r="B8" s="299"/>
      <c r="C8" s="300"/>
      <c r="D8" s="224" t="str">
        <f>+'要入力　事業別損益の状況'!D8</f>
        <v>入会金</v>
      </c>
      <c r="E8" s="91">
        <f>+'要入力　事業別損益の状況'!E8</f>
        <v>0</v>
      </c>
      <c r="F8" s="95">
        <f>+'要入力　事業別損益の状況'!F8</f>
        <v>0</v>
      </c>
      <c r="G8" s="199">
        <f>+'要入力　事業別損益の状況'!G8</f>
        <v>0</v>
      </c>
      <c r="H8" s="35">
        <f>+'要入力　事業別損益の状況'!H8</f>
        <v>0</v>
      </c>
      <c r="I8" s="36">
        <f>+'要入力　事業別損益の状況'!L8</f>
        <v>0</v>
      </c>
      <c r="J8" s="36">
        <f>+'要入力　事業別損益の状況'!M8</f>
        <v>0</v>
      </c>
      <c r="K8" s="36">
        <f>+'要入力　事業別損益の状況'!N8</f>
        <v>0</v>
      </c>
      <c r="L8" s="36">
        <f>+'要入力　事業別損益の状況'!O8</f>
        <v>0</v>
      </c>
      <c r="M8" s="36">
        <f>+'要入力　事業別損益の状況'!P8</f>
        <v>0</v>
      </c>
      <c r="N8" s="36">
        <f>+'要入力　事業別損益の状況'!Q8</f>
        <v>0</v>
      </c>
      <c r="O8" s="37">
        <f>+'要入力　事業別損益の状況'!R8</f>
        <v>0</v>
      </c>
      <c r="P8" s="120">
        <f>SUM(G8:O8)</f>
        <v>0</v>
      </c>
    </row>
    <row r="9" spans="2:16" ht="15" hidden="1" customHeight="1" x14ac:dyDescent="0.15">
      <c r="B9" s="299"/>
      <c r="C9" s="300"/>
      <c r="D9" s="224" t="str">
        <f>+'要入力　事業別損益の状況'!D9</f>
        <v>賛助金</v>
      </c>
      <c r="E9" s="91">
        <f>+'要入力　事業別損益の状況'!E9</f>
        <v>12000</v>
      </c>
      <c r="F9" s="95">
        <f>+'要入力　事業別損益の状況'!F9</f>
        <v>12000</v>
      </c>
      <c r="G9" s="199">
        <f>+'要入力　事業別損益の状況'!G9</f>
        <v>0</v>
      </c>
      <c r="H9" s="35">
        <f>+'要入力　事業別損益の状況'!H9</f>
        <v>0</v>
      </c>
      <c r="I9" s="36">
        <f>+'要入力　事業別損益の状況'!L9</f>
        <v>0</v>
      </c>
      <c r="J9" s="36">
        <f>+'要入力　事業別損益の状況'!M9</f>
        <v>0</v>
      </c>
      <c r="K9" s="36">
        <f>+'要入力　事業別損益の状況'!N9</f>
        <v>0</v>
      </c>
      <c r="L9" s="36">
        <f>+'要入力　事業別損益の状況'!O9</f>
        <v>0</v>
      </c>
      <c r="M9" s="36">
        <f>+'要入力　事業別損益の状況'!P9</f>
        <v>0</v>
      </c>
      <c r="N9" s="36">
        <f>+'要入力　事業別損益の状況'!Q9</f>
        <v>0</v>
      </c>
      <c r="O9" s="37">
        <f>+'要入力　事業別損益の状況'!R9</f>
        <v>0</v>
      </c>
      <c r="P9" s="120">
        <f t="shared" ref="P9:P26" si="0">SUM(G9:O9)</f>
        <v>0</v>
      </c>
    </row>
    <row r="10" spans="2:16" ht="15" hidden="1" customHeight="1" x14ac:dyDescent="0.15">
      <c r="B10" s="299" t="str">
        <f>+'要入力　事業別損益の状況'!B10</f>
        <v>受取寄付金</v>
      </c>
      <c r="C10" s="300"/>
      <c r="D10" s="224" t="str">
        <f>+'要入力　事業別損益の状況'!D10</f>
        <v>受取寄付金</v>
      </c>
      <c r="E10" s="91">
        <f>+'要入力　事業別損益の状況'!E10</f>
        <v>1188574</v>
      </c>
      <c r="F10" s="95">
        <f>+'要入力　事業別損益の状況'!F10</f>
        <v>1188574</v>
      </c>
      <c r="G10" s="199">
        <f>+'要入力　事業別損益の状況'!G10</f>
        <v>0</v>
      </c>
      <c r="H10" s="35">
        <f>+'要入力　事業別損益の状況'!H10</f>
        <v>0</v>
      </c>
      <c r="I10" s="36">
        <f>+'要入力　事業別損益の状況'!L10</f>
        <v>0</v>
      </c>
      <c r="J10" s="36">
        <f>+'要入力　事業別損益の状況'!M10</f>
        <v>0</v>
      </c>
      <c r="K10" s="36">
        <f>+'要入力　事業別損益の状況'!N10</f>
        <v>0</v>
      </c>
      <c r="L10" s="36">
        <f>+'要入力　事業別損益の状況'!O10</f>
        <v>0</v>
      </c>
      <c r="M10" s="36">
        <f>+'要入力　事業別損益の状況'!P10</f>
        <v>0</v>
      </c>
      <c r="N10" s="36">
        <f>+'要入力　事業別損益の状況'!Q10</f>
        <v>0</v>
      </c>
      <c r="O10" s="37">
        <f>+'要入力　事業別損益の状況'!R10</f>
        <v>0</v>
      </c>
      <c r="P10" s="120">
        <f t="shared" si="0"/>
        <v>0</v>
      </c>
    </row>
    <row r="11" spans="2:16" ht="15" hidden="1" customHeight="1" x14ac:dyDescent="0.15">
      <c r="B11" s="299" t="str">
        <f>+'要入力　事業別損益の状況'!B11</f>
        <v>受取助成金等</v>
      </c>
      <c r="C11" s="300"/>
      <c r="D11" s="224" t="str">
        <f>+'要入力　事業別損益の状況'!D11</f>
        <v>民間助成金</v>
      </c>
      <c r="E11" s="91">
        <f>+'要入力　事業別損益の状況'!E11</f>
        <v>57900000</v>
      </c>
      <c r="F11" s="95">
        <f>+'要入力　事業別損益の状況'!F11</f>
        <v>55200000</v>
      </c>
      <c r="G11" s="199">
        <f>+'要入力　事業別損益の状況'!G11</f>
        <v>0</v>
      </c>
      <c r="H11" s="35">
        <f>+'要入力　事業別損益の状況'!H11</f>
        <v>2700000</v>
      </c>
      <c r="I11" s="36">
        <f>+'要入力　事業別損益の状況'!L11</f>
        <v>0</v>
      </c>
      <c r="J11" s="36">
        <f>+'要入力　事業別損益の状況'!M11</f>
        <v>0</v>
      </c>
      <c r="K11" s="36">
        <f>+'要入力　事業別損益の状況'!N11</f>
        <v>0</v>
      </c>
      <c r="L11" s="36">
        <f>+'要入力　事業別損益の状況'!O11</f>
        <v>0</v>
      </c>
      <c r="M11" s="36">
        <f>+'要入力　事業別損益の状況'!P11</f>
        <v>0</v>
      </c>
      <c r="N11" s="36">
        <f>+'要入力　事業別損益の状況'!Q11</f>
        <v>0</v>
      </c>
      <c r="O11" s="37">
        <f>+'要入力　事業別損益の状況'!R11</f>
        <v>0</v>
      </c>
      <c r="P11" s="120">
        <f t="shared" si="0"/>
        <v>2700000</v>
      </c>
    </row>
    <row r="12" spans="2:16" ht="15" hidden="1" customHeight="1" x14ac:dyDescent="0.15">
      <c r="B12" s="299"/>
      <c r="C12" s="300"/>
      <c r="D12" s="224" t="str">
        <f>+'要入力　事業別損益の状況'!D12</f>
        <v>国庫補助金等</v>
      </c>
      <c r="E12" s="91">
        <f>+'要入力　事業別損益の状況'!E12</f>
        <v>2072000</v>
      </c>
      <c r="F12" s="95">
        <f>+'要入力　事業別損益の状況'!F12</f>
        <v>2072000</v>
      </c>
      <c r="G12" s="199">
        <f>+'要入力　事業別損益の状況'!G12</f>
        <v>0</v>
      </c>
      <c r="H12" s="35">
        <f>+'要入力　事業別損益の状況'!H12</f>
        <v>0</v>
      </c>
      <c r="I12" s="36">
        <f>+'要入力　事業別損益の状況'!L12</f>
        <v>0</v>
      </c>
      <c r="J12" s="36">
        <f>+'要入力　事業別損益の状況'!M12</f>
        <v>0</v>
      </c>
      <c r="K12" s="36">
        <f>+'要入力　事業別損益の状況'!N12</f>
        <v>0</v>
      </c>
      <c r="L12" s="36">
        <f>+'要入力　事業別損益の状況'!O12</f>
        <v>0</v>
      </c>
      <c r="M12" s="36">
        <f>+'要入力　事業別損益の状況'!P12</f>
        <v>0</v>
      </c>
      <c r="N12" s="36">
        <f>+'要入力　事業別損益の状況'!Q12</f>
        <v>0</v>
      </c>
      <c r="O12" s="37">
        <f>+'要入力　事業別損益の状況'!R12</f>
        <v>0</v>
      </c>
      <c r="P12" s="120">
        <f t="shared" si="0"/>
        <v>0</v>
      </c>
    </row>
    <row r="13" spans="2:16" ht="15" hidden="1" customHeight="1" x14ac:dyDescent="0.15">
      <c r="B13" s="312" t="str">
        <f>+'要入力　事業別損益の状況'!B13</f>
        <v>事業収益</v>
      </c>
      <c r="C13" s="300" t="str">
        <f>+'要入力　事業別損益の状況'!C13</f>
        <v>介護保険収入</v>
      </c>
      <c r="D13" s="224" t="str">
        <f>+'要入力　事業別損益の状況'!D13</f>
        <v>保険収入</v>
      </c>
      <c r="E13" s="91">
        <f>+'要入力　事業別損益の状況'!E13</f>
        <v>133684294</v>
      </c>
      <c r="F13" s="95">
        <f>+'要入力　事業別損益の状況'!F13</f>
        <v>0</v>
      </c>
      <c r="G13" s="199">
        <f>+'要入力　事業別損益の状況'!G13</f>
        <v>0</v>
      </c>
      <c r="H13" s="35">
        <f>+'要入力　事業別損益の状況'!H13</f>
        <v>32310429</v>
      </c>
      <c r="I13" s="36">
        <f>+'要入力　事業別損益の状況'!L13</f>
        <v>29248529</v>
      </c>
      <c r="J13" s="36">
        <f>+'要入力　事業別損益の状況'!M13</f>
        <v>3150280</v>
      </c>
      <c r="K13" s="36">
        <f>+'要入力　事業別損益の状況'!N13</f>
        <v>0</v>
      </c>
      <c r="L13" s="36">
        <f>+'要入力　事業別損益の状況'!O13</f>
        <v>0</v>
      </c>
      <c r="M13" s="36">
        <f>+'要入力　事業別損益の状況'!P13</f>
        <v>68975056</v>
      </c>
      <c r="N13" s="36">
        <f>+'要入力　事業別損益の状況'!Q13</f>
        <v>0</v>
      </c>
      <c r="O13" s="37">
        <f>+'要入力　事業別損益の状況'!R13</f>
        <v>0</v>
      </c>
      <c r="P13" s="120">
        <f t="shared" si="0"/>
        <v>133684294</v>
      </c>
    </row>
    <row r="14" spans="2:16" ht="15" hidden="1" customHeight="1" x14ac:dyDescent="0.15">
      <c r="B14" s="312"/>
      <c r="C14" s="300"/>
      <c r="D14" s="224" t="str">
        <f>+'要入力　事業別損益の状況'!D14</f>
        <v>自己負担</v>
      </c>
      <c r="E14" s="91">
        <f>+'要入力　事業別損益の状況'!E14</f>
        <v>0</v>
      </c>
      <c r="F14" s="95">
        <f>+'要入力　事業別損益の状況'!F14</f>
        <v>0</v>
      </c>
      <c r="G14" s="199">
        <f>+'要入力　事業別損益の状況'!G14</f>
        <v>0</v>
      </c>
      <c r="H14" s="35">
        <f>+'要入力　事業別損益の状況'!H14</f>
        <v>0</v>
      </c>
      <c r="I14" s="36">
        <f>+'要入力　事業別損益の状況'!L14</f>
        <v>0</v>
      </c>
      <c r="J14" s="36">
        <f>+'要入力　事業別損益の状況'!M14</f>
        <v>0</v>
      </c>
      <c r="K14" s="36">
        <f>+'要入力　事業別損益の状況'!N14</f>
        <v>0</v>
      </c>
      <c r="L14" s="36">
        <f>+'要入力　事業別損益の状況'!O14</f>
        <v>0</v>
      </c>
      <c r="M14" s="36">
        <f>+'要入力　事業別損益の状況'!P14</f>
        <v>0</v>
      </c>
      <c r="N14" s="36">
        <f>+'要入力　事業別損益の状況'!Q14</f>
        <v>0</v>
      </c>
      <c r="O14" s="37">
        <f>+'要入力　事業別損益の状況'!R14</f>
        <v>0</v>
      </c>
      <c r="P14" s="120">
        <f t="shared" si="0"/>
        <v>0</v>
      </c>
    </row>
    <row r="15" spans="2:16" ht="15" hidden="1" customHeight="1" x14ac:dyDescent="0.15">
      <c r="B15" s="312"/>
      <c r="C15" s="288" t="str">
        <f>+'要入力　事業別損益の状況'!C15</f>
        <v>医療保険収入</v>
      </c>
      <c r="D15" s="224" t="str">
        <f>+'要入力　事業別損益の状況'!D15</f>
        <v>保険収入</v>
      </c>
      <c r="E15" s="91">
        <f>+'要入力　事業別損益の状況'!E15</f>
        <v>99798792</v>
      </c>
      <c r="F15" s="95">
        <f>+'要入力　事業別損益の状況'!F15</f>
        <v>0</v>
      </c>
      <c r="G15" s="199">
        <f>+'要入力　事業別損益の状況'!G15</f>
        <v>0</v>
      </c>
      <c r="H15" s="35">
        <f>+'要入力　事業別損益の状況'!H15</f>
        <v>99798792</v>
      </c>
      <c r="I15" s="36">
        <f>+'要入力　事業別損益の状況'!L15</f>
        <v>0</v>
      </c>
      <c r="J15" s="36">
        <f>+'要入力　事業別損益の状況'!M15</f>
        <v>0</v>
      </c>
      <c r="K15" s="36">
        <f>+'要入力　事業別損益の状況'!N15</f>
        <v>0</v>
      </c>
      <c r="L15" s="36">
        <f>+'要入力　事業別損益の状況'!O15</f>
        <v>0</v>
      </c>
      <c r="M15" s="36">
        <f>+'要入力　事業別損益の状況'!P15</f>
        <v>0</v>
      </c>
      <c r="N15" s="36">
        <f>+'要入力　事業別損益の状況'!Q15</f>
        <v>0</v>
      </c>
      <c r="O15" s="37">
        <f>+'要入力　事業別損益の状況'!R15</f>
        <v>0</v>
      </c>
      <c r="P15" s="120">
        <f t="shared" si="0"/>
        <v>99798792</v>
      </c>
    </row>
    <row r="16" spans="2:16" ht="15" hidden="1" customHeight="1" x14ac:dyDescent="0.15">
      <c r="B16" s="312"/>
      <c r="C16" s="288"/>
      <c r="D16" s="224" t="str">
        <f>+'要入力　事業別損益の状況'!D16</f>
        <v>自己負担</v>
      </c>
      <c r="E16" s="91">
        <f>+'要入力　事業別損益の状況'!E16</f>
        <v>0</v>
      </c>
      <c r="F16" s="95">
        <f>+'要入力　事業別損益の状況'!F16</f>
        <v>0</v>
      </c>
      <c r="G16" s="199">
        <f>+'要入力　事業別損益の状況'!G16</f>
        <v>0</v>
      </c>
      <c r="H16" s="35">
        <f>+'要入力　事業別損益の状況'!H16</f>
        <v>0</v>
      </c>
      <c r="I16" s="36">
        <f>+'要入力　事業別損益の状況'!L16</f>
        <v>0</v>
      </c>
      <c r="J16" s="36">
        <f>+'要入力　事業別損益の状況'!M16</f>
        <v>0</v>
      </c>
      <c r="K16" s="36">
        <f>+'要入力　事業別損益の状況'!N16</f>
        <v>0</v>
      </c>
      <c r="L16" s="36">
        <f>+'要入力　事業別損益の状況'!O16</f>
        <v>0</v>
      </c>
      <c r="M16" s="36">
        <f>+'要入力　事業別損益の状況'!P16</f>
        <v>0</v>
      </c>
      <c r="N16" s="36">
        <f>+'要入力　事業別損益の状況'!Q16</f>
        <v>0</v>
      </c>
      <c r="O16" s="37">
        <f>+'要入力　事業別損益の状況'!R16</f>
        <v>0</v>
      </c>
      <c r="P16" s="120">
        <f t="shared" si="0"/>
        <v>0</v>
      </c>
    </row>
    <row r="17" spans="2:16" ht="15" hidden="1" customHeight="1" x14ac:dyDescent="0.15">
      <c r="B17" s="312"/>
      <c r="C17" s="224" t="str">
        <f>+'要入力　事業別損益の状況'!C17</f>
        <v>自費収入</v>
      </c>
      <c r="D17" s="224" t="str">
        <f>+'要入力　事業別損益の状況'!D17</f>
        <v>自費収入</v>
      </c>
      <c r="E17" s="91">
        <f>+'要入力　事業別損益の状況'!E17</f>
        <v>2817059</v>
      </c>
      <c r="F17" s="95">
        <f>+'要入力　事業別損益の状況'!F17</f>
        <v>0</v>
      </c>
      <c r="G17" s="199">
        <f>+'要入力　事業別損益の状況'!G17</f>
        <v>0</v>
      </c>
      <c r="H17" s="35">
        <f>+'要入力　事業別損益の状況'!H17</f>
        <v>66880</v>
      </c>
      <c r="I17" s="36">
        <f>+'要入力　事業別損益の状況'!L17</f>
        <v>409610</v>
      </c>
      <c r="J17" s="36">
        <f>+'要入力　事業別損益の状況'!M17</f>
        <v>0</v>
      </c>
      <c r="K17" s="36">
        <f>+'要入力　事業別損益の状況'!N17</f>
        <v>0</v>
      </c>
      <c r="L17" s="36">
        <f>+'要入力　事業別損益の状況'!O17</f>
        <v>0</v>
      </c>
      <c r="M17" s="36">
        <f>+'要入力　事業別損益の状況'!P17</f>
        <v>176490</v>
      </c>
      <c r="N17" s="36">
        <f>+'要入力　事業別損益の状況'!Q17</f>
        <v>2164079</v>
      </c>
      <c r="O17" s="37">
        <f>+'要入力　事業別損益の状況'!R17</f>
        <v>0</v>
      </c>
      <c r="P17" s="120">
        <f t="shared" si="0"/>
        <v>2817059</v>
      </c>
    </row>
    <row r="18" spans="2:16" ht="15" hidden="1" customHeight="1" x14ac:dyDescent="0.15">
      <c r="B18" s="312"/>
      <c r="C18" s="288" t="str">
        <f>+'要入力　事業別損益の状況'!C18</f>
        <v>利用料収入</v>
      </c>
      <c r="D18" s="224" t="str">
        <f>+'要入力　事業別損益の状況'!D18</f>
        <v>入居費等</v>
      </c>
      <c r="E18" s="91">
        <f>+'要入力　事業別損益の状況'!E18</f>
        <v>47571971</v>
      </c>
      <c r="F18" s="95">
        <f>+'要入力　事業別損益の状況'!F18</f>
        <v>0</v>
      </c>
      <c r="G18" s="199">
        <f>+'要入力　事業別損益の状況'!G18</f>
        <v>0</v>
      </c>
      <c r="H18" s="35">
        <f>+'要入力　事業別損益の状況'!H18</f>
        <v>0</v>
      </c>
      <c r="I18" s="36">
        <f>+'要入力　事業別損益の状況'!L18</f>
        <v>0</v>
      </c>
      <c r="J18" s="36">
        <f>+'要入力　事業別損益の状況'!M18</f>
        <v>0</v>
      </c>
      <c r="K18" s="36">
        <f>+'要入力　事業別損益の状況'!N18</f>
        <v>0</v>
      </c>
      <c r="L18" s="36">
        <f>+'要入力　事業別損益の状況'!O18</f>
        <v>0</v>
      </c>
      <c r="M18" s="36">
        <f>+'要入力　事業別損益の状況'!P18</f>
        <v>3417120</v>
      </c>
      <c r="N18" s="36">
        <f>+'要入力　事業別損益の状況'!Q18</f>
        <v>44154851</v>
      </c>
      <c r="O18" s="37">
        <f>+'要入力　事業別損益の状況'!R18</f>
        <v>0</v>
      </c>
      <c r="P18" s="120">
        <f t="shared" si="0"/>
        <v>47571971</v>
      </c>
    </row>
    <row r="19" spans="2:16" ht="15" hidden="1" customHeight="1" x14ac:dyDescent="0.15">
      <c r="B19" s="312"/>
      <c r="C19" s="288"/>
      <c r="D19" s="224" t="str">
        <f>+'要入力　事業別損益の状況'!D19</f>
        <v>入居一時金収入</v>
      </c>
      <c r="E19" s="91">
        <f>+'要入力　事業別損益の状況'!E19</f>
        <v>0</v>
      </c>
      <c r="F19" s="95">
        <f>+'要入力　事業別損益の状況'!F19</f>
        <v>0</v>
      </c>
      <c r="G19" s="199">
        <f>+'要入力　事業別損益の状況'!G19</f>
        <v>0</v>
      </c>
      <c r="H19" s="35">
        <f>+'要入力　事業別損益の状況'!H19</f>
        <v>0</v>
      </c>
      <c r="I19" s="36">
        <f>+'要入力　事業別損益の状況'!L19</f>
        <v>0</v>
      </c>
      <c r="J19" s="36">
        <f>+'要入力　事業別損益の状況'!M19</f>
        <v>0</v>
      </c>
      <c r="K19" s="36">
        <f>+'要入力　事業別損益の状況'!N19</f>
        <v>0</v>
      </c>
      <c r="L19" s="36">
        <f>+'要入力　事業別損益の状況'!O19</f>
        <v>0</v>
      </c>
      <c r="M19" s="36">
        <f>+'要入力　事業別損益の状況'!P19</f>
        <v>0</v>
      </c>
      <c r="N19" s="36">
        <f>+'要入力　事業別損益の状況'!Q19</f>
        <v>0</v>
      </c>
      <c r="O19" s="37">
        <f>+'要入力　事業別損益の状況'!R19</f>
        <v>0</v>
      </c>
      <c r="P19" s="120">
        <f t="shared" si="0"/>
        <v>0</v>
      </c>
    </row>
    <row r="20" spans="2:16" ht="15" hidden="1" customHeight="1" x14ac:dyDescent="0.15">
      <c r="B20" s="312"/>
      <c r="C20" s="305" t="s">
        <v>240</v>
      </c>
      <c r="D20" s="94" t="s">
        <v>241</v>
      </c>
      <c r="E20" s="91">
        <f>+'要入力　事業別損益の状況'!E20</f>
        <v>7613240</v>
      </c>
      <c r="F20" s="116">
        <f>+'要入力　事業別損益の状況'!F20</f>
        <v>0</v>
      </c>
      <c r="G20" s="199">
        <f>+'要入力　事業別損益の状況'!G20</f>
        <v>0</v>
      </c>
      <c r="H20" s="117">
        <f>+'要入力　事業別損益の状況'!H20</f>
        <v>0</v>
      </c>
      <c r="I20" s="118">
        <f>+'要入力　事業別損益の状況'!L20</f>
        <v>0</v>
      </c>
      <c r="J20" s="118">
        <f>+'要入力　事業別損益の状況'!M20</f>
        <v>0</v>
      </c>
      <c r="K20" s="118">
        <f>+'要入力　事業別損益の状況'!N20</f>
        <v>0</v>
      </c>
      <c r="L20" s="118">
        <f>+'要入力　事業別損益の状況'!O20</f>
        <v>0</v>
      </c>
      <c r="M20" s="118">
        <f>+'要入力　事業別損益の状況'!P20</f>
        <v>0</v>
      </c>
      <c r="N20" s="118">
        <f>+'要入力　事業別損益の状況'!Q20</f>
        <v>0</v>
      </c>
      <c r="O20" s="119">
        <f>+'要入力　事業別損益の状況'!R20</f>
        <v>7613240</v>
      </c>
      <c r="P20" s="120">
        <f t="shared" si="0"/>
        <v>7613240</v>
      </c>
    </row>
    <row r="21" spans="2:16" ht="15" hidden="1" customHeight="1" x14ac:dyDescent="0.15">
      <c r="B21" s="312"/>
      <c r="C21" s="306"/>
      <c r="D21" s="94" t="s">
        <v>143</v>
      </c>
      <c r="E21" s="91">
        <f>+'要入力　事業別損益の状況'!E21</f>
        <v>0</v>
      </c>
      <c r="F21" s="116">
        <f>+'要入力　事業別損益の状況'!F21</f>
        <v>0</v>
      </c>
      <c r="G21" s="199">
        <f>+'要入力　事業別損益の状況'!G21</f>
        <v>0</v>
      </c>
      <c r="H21" s="117">
        <f>+'要入力　事業別損益の状況'!H21</f>
        <v>0</v>
      </c>
      <c r="I21" s="118">
        <f>+'要入力　事業別損益の状況'!L21</f>
        <v>0</v>
      </c>
      <c r="J21" s="118">
        <f>+'要入力　事業別損益の状況'!M21</f>
        <v>0</v>
      </c>
      <c r="K21" s="118">
        <f>+'要入力　事業別損益の状況'!N21</f>
        <v>0</v>
      </c>
      <c r="L21" s="118">
        <f>+'要入力　事業別損益の状況'!O21</f>
        <v>0</v>
      </c>
      <c r="M21" s="118">
        <f>+'要入力　事業別損益の状況'!P21</f>
        <v>0</v>
      </c>
      <c r="N21" s="118">
        <f>+'要入力　事業別損益の状況'!Q21</f>
        <v>0</v>
      </c>
      <c r="O21" s="119">
        <f>+'要入力　事業別損益の状況'!R21</f>
        <v>0</v>
      </c>
      <c r="P21" s="120">
        <f t="shared" si="0"/>
        <v>0</v>
      </c>
    </row>
    <row r="22" spans="2:16" ht="15" hidden="1" customHeight="1" x14ac:dyDescent="0.15">
      <c r="B22" s="312"/>
      <c r="C22" s="303" t="str">
        <f>+'要入力　事業別損益の状況'!C22</f>
        <v>上村座売店売上</v>
      </c>
      <c r="D22" s="304"/>
      <c r="E22" s="91">
        <f>+'要入力　事業別損益の状況'!E22</f>
        <v>0</v>
      </c>
      <c r="F22" s="116">
        <f>+'要入力　事業別損益の状況'!F22</f>
        <v>0</v>
      </c>
      <c r="G22" s="199">
        <f>+'要入力　事業別損益の状況'!G22</f>
        <v>0</v>
      </c>
      <c r="H22" s="117">
        <f>+'要入力　事業別損益の状況'!H22</f>
        <v>0</v>
      </c>
      <c r="I22" s="118">
        <f>+'要入力　事業別損益の状況'!L22</f>
        <v>0</v>
      </c>
      <c r="J22" s="118">
        <f>+'要入力　事業別損益の状況'!M22</f>
        <v>0</v>
      </c>
      <c r="K22" s="118">
        <f>+'要入力　事業別損益の状況'!N22</f>
        <v>0</v>
      </c>
      <c r="L22" s="118">
        <f>+'要入力　事業別損益の状況'!O22</f>
        <v>0</v>
      </c>
      <c r="M22" s="118">
        <f>+'要入力　事業別損益の状況'!P22</f>
        <v>0</v>
      </c>
      <c r="N22" s="118">
        <f>+'要入力　事業別損益の状況'!Q22</f>
        <v>0</v>
      </c>
      <c r="O22" s="119">
        <v>0</v>
      </c>
      <c r="P22" s="120">
        <f t="shared" si="0"/>
        <v>0</v>
      </c>
    </row>
    <row r="23" spans="2:16" ht="15" hidden="1" customHeight="1" x14ac:dyDescent="0.15">
      <c r="B23" s="357"/>
      <c r="C23" s="350" t="str">
        <f>+'要入力　事業別損益の状況'!C23</f>
        <v>事業収益計</v>
      </c>
      <c r="D23" s="350"/>
      <c r="E23" s="91">
        <f>+'要入力　事業別損益の状況'!E23</f>
        <v>291485356</v>
      </c>
      <c r="F23" s="38">
        <f>+'要入力　事業別損益の状況'!F23</f>
        <v>0</v>
      </c>
      <c r="G23" s="209">
        <f>+'要入力　事業別損益の状況'!G23</f>
        <v>0</v>
      </c>
      <c r="H23" s="96">
        <f>+'要入力　事業別損益の状況'!H23</f>
        <v>132176101</v>
      </c>
      <c r="I23" s="92">
        <f>+'要入力　事業別損益の状況'!L23</f>
        <v>29658139</v>
      </c>
      <c r="J23" s="92">
        <f>+'要入力　事業別損益の状況'!M23</f>
        <v>3150280</v>
      </c>
      <c r="K23" s="92">
        <f>+'要入力　事業別損益の状況'!N23</f>
        <v>0</v>
      </c>
      <c r="L23" s="92">
        <f>+'要入力　事業別損益の状況'!O23</f>
        <v>0</v>
      </c>
      <c r="M23" s="92">
        <f>+'要入力　事業別損益の状況'!P23</f>
        <v>72568666</v>
      </c>
      <c r="N23" s="92">
        <f>+'要入力　事業別損益の状況'!Q23</f>
        <v>46318930</v>
      </c>
      <c r="O23" s="97">
        <f>+'要入力　事業別損益の状況'!R23</f>
        <v>7613240</v>
      </c>
      <c r="P23" s="120">
        <f t="shared" si="0"/>
        <v>291485356</v>
      </c>
    </row>
    <row r="24" spans="2:16" ht="15" hidden="1" customHeight="1" x14ac:dyDescent="0.15">
      <c r="B24" s="353" t="str">
        <f>+'要入力　事業別損益の状況'!B24</f>
        <v>その他収益</v>
      </c>
      <c r="C24" s="354"/>
      <c r="D24" s="68" t="str">
        <f>+'要入力　事業別損益の状況'!D24</f>
        <v>受取利息</v>
      </c>
      <c r="E24" s="91">
        <f>+'要入力　事業別損益の状況'!E24</f>
        <v>442</v>
      </c>
      <c r="F24" s="98">
        <f>+'要入力　事業別損益の状況'!F24</f>
        <v>1</v>
      </c>
      <c r="G24" s="212">
        <f>+'要入力　事業別損益の状況'!G24</f>
        <v>0</v>
      </c>
      <c r="H24" s="99">
        <f>+'要入力　事業別損益の状況'!H24</f>
        <v>205</v>
      </c>
      <c r="I24" s="100">
        <f>+'要入力　事業別損益の状況'!L24</f>
        <v>41</v>
      </c>
      <c r="J24" s="100">
        <f>+'要入力　事業別損益の状況'!M24</f>
        <v>4</v>
      </c>
      <c r="K24" s="100">
        <f>+'要入力　事業別損益の状況'!N24</f>
        <v>0</v>
      </c>
      <c r="L24" s="100">
        <f>+'要入力　事業別損益の状況'!O24</f>
        <v>0</v>
      </c>
      <c r="M24" s="100">
        <f>+'要入力　事業別損益の状況'!P24</f>
        <v>107</v>
      </c>
      <c r="N24" s="100">
        <f>+'要入力　事業別損益の状況'!Q24</f>
        <v>84</v>
      </c>
      <c r="O24" s="100">
        <f>+'要入力　事業別損益の状況'!R24</f>
        <v>0</v>
      </c>
      <c r="P24" s="120">
        <f t="shared" si="0"/>
        <v>441</v>
      </c>
    </row>
    <row r="25" spans="2:16" ht="15" hidden="1" customHeight="1" x14ac:dyDescent="0.15">
      <c r="B25" s="337"/>
      <c r="C25" s="338"/>
      <c r="D25" s="101" t="str">
        <f>+'要入力　事業別損益の状況'!D25</f>
        <v>雑収入</v>
      </c>
      <c r="E25" s="91">
        <f>+'要入力　事業別損益の状況'!E25</f>
        <v>2653911</v>
      </c>
      <c r="F25" s="102">
        <f>+'要入力　事業別損益の状況'!F25</f>
        <v>0</v>
      </c>
      <c r="G25" s="214">
        <f>+'要入力　事業別損益の状況'!G25</f>
        <v>0</v>
      </c>
      <c r="H25" s="103">
        <f>+'要入力　事業別損益の状況'!H25</f>
        <v>591885</v>
      </c>
      <c r="I25" s="104">
        <f>+'要入力　事業別損益の状況'!L25</f>
        <v>28857</v>
      </c>
      <c r="J25" s="104">
        <f>+'要入力　事業別損益の状況'!M25</f>
        <v>2921</v>
      </c>
      <c r="K25" s="104">
        <f>+'要入力　事業別損益の状況'!N25</f>
        <v>0</v>
      </c>
      <c r="L25" s="104">
        <f>+'要入力　事業別損益の状況'!O25</f>
        <v>0</v>
      </c>
      <c r="M25" s="104">
        <f>+'要入力　事業別損益の状況'!P25</f>
        <v>293790</v>
      </c>
      <c r="N25" s="104">
        <f>+'要入力　事業別損益の状況'!Q25</f>
        <v>1736458</v>
      </c>
      <c r="O25" s="105">
        <f>+'要入力　事業別損益の状況'!R25</f>
        <v>0</v>
      </c>
      <c r="P25" s="120">
        <f t="shared" si="0"/>
        <v>2653911</v>
      </c>
    </row>
    <row r="26" spans="2:16" ht="15" hidden="1" customHeight="1" x14ac:dyDescent="0.15">
      <c r="B26" s="351" t="str">
        <f>+'要入力　事業別損益の状況'!B26</f>
        <v>経常収益計</v>
      </c>
      <c r="C26" s="352"/>
      <c r="D26" s="352"/>
      <c r="E26" s="91">
        <f>+'要入力　事業別損益の状況'!E26</f>
        <v>355348283</v>
      </c>
      <c r="F26" s="218">
        <f>+'要入力　事業別損益の状況'!F26</f>
        <v>58508575</v>
      </c>
      <c r="G26" s="211">
        <f>+'要入力　事業別損益の状況'!G26</f>
        <v>0</v>
      </c>
      <c r="H26" s="219">
        <f>+'要入力　事業別損益の状況'!H26</f>
        <v>135468191</v>
      </c>
      <c r="I26" s="220">
        <f>+'要入力　事業別損益の状況'!L26</f>
        <v>29687037</v>
      </c>
      <c r="J26" s="220">
        <f>+'要入力　事業別損益の状況'!M26</f>
        <v>3153205</v>
      </c>
      <c r="K26" s="220">
        <f>+'要入力　事業別損益の状況'!N26</f>
        <v>0</v>
      </c>
      <c r="L26" s="220">
        <f>+'要入力　事業別損益の状況'!O26</f>
        <v>0</v>
      </c>
      <c r="M26" s="220">
        <f>+M23+M24+M25</f>
        <v>72862563</v>
      </c>
      <c r="N26" s="220">
        <f>+'要入力　事業別損益の状況'!Q26</f>
        <v>48055472</v>
      </c>
      <c r="O26" s="221">
        <f>+'要入力　事業別損益の状況'!R26</f>
        <v>7613240</v>
      </c>
      <c r="P26" s="120">
        <f t="shared" si="0"/>
        <v>296839708</v>
      </c>
    </row>
    <row r="27" spans="2:16" ht="24.95" customHeight="1" x14ac:dyDescent="0.15">
      <c r="B27" s="355" t="str">
        <f>+'要入力　事業別損益の状況'!B27</f>
        <v>経常費用</v>
      </c>
      <c r="C27" s="356"/>
      <c r="D27" s="356"/>
      <c r="E27" s="51"/>
      <c r="F27" s="53"/>
      <c r="G27" s="240"/>
      <c r="H27" s="49"/>
      <c r="I27" s="50"/>
      <c r="J27" s="50"/>
      <c r="K27" s="50"/>
      <c r="L27" s="50"/>
      <c r="M27" s="50"/>
      <c r="N27" s="50"/>
      <c r="O27" s="74"/>
      <c r="P27" s="141"/>
    </row>
    <row r="28" spans="2:16" ht="24.95" customHeight="1" x14ac:dyDescent="0.15">
      <c r="B28" s="289" t="str">
        <f>+'要入力　事業別損益の状況'!B28</f>
        <v>人件費等</v>
      </c>
      <c r="C28" s="290"/>
      <c r="D28" s="224" t="str">
        <f>+'要入力　事業別損益の状況'!D28</f>
        <v>役員報酬</v>
      </c>
      <c r="E28" s="142">
        <f>+'要入力　事業別損益の状況'!E28</f>
        <v>9156000</v>
      </c>
      <c r="F28" s="116">
        <f>+'要入力　事業別損益の状況'!F28</f>
        <v>0</v>
      </c>
      <c r="G28" s="241">
        <f>+'要入力　事業別損益の状況'!G28</f>
        <v>0</v>
      </c>
      <c r="H28" s="117">
        <f>+'要入力　事業別損益の状況'!H28</f>
        <v>5123316</v>
      </c>
      <c r="I28" s="118">
        <f>+'要入力　事業別損益の状況'!L28</f>
        <v>901248</v>
      </c>
      <c r="J28" s="118">
        <f>+'要入力　事業別損益の状況'!M28</f>
        <v>119652</v>
      </c>
      <c r="K28" s="118">
        <f>+'要入力　事業別損益の状況'!N28</f>
        <v>0</v>
      </c>
      <c r="L28" s="118">
        <f>+'要入力　事業別損益の状況'!O28</f>
        <v>0</v>
      </c>
      <c r="M28" s="118">
        <f>+'要入力　事業別損益の状況'!P28</f>
        <v>2786472</v>
      </c>
      <c r="N28" s="118">
        <f>+'要入力　事業別損益の状況'!Q28</f>
        <v>0</v>
      </c>
      <c r="O28" s="119">
        <f>+'要入力　事業別損益の状況'!R28</f>
        <v>225312</v>
      </c>
      <c r="P28" s="120">
        <f>SUM(G28:O28)</f>
        <v>9156000</v>
      </c>
    </row>
    <row r="29" spans="2:16" ht="24.95" customHeight="1" x14ac:dyDescent="0.15">
      <c r="B29" s="289"/>
      <c r="C29" s="290"/>
      <c r="D29" s="254" t="str">
        <f>+'要入力　事業別損益の状況'!D29</f>
        <v>役員賞与</v>
      </c>
      <c r="E29" s="142">
        <f>+'要入力　事業別損益の状況'!E29</f>
        <v>963000</v>
      </c>
      <c r="F29" s="116">
        <f>+'要入力　事業別損益の状況'!F29</f>
        <v>0</v>
      </c>
      <c r="G29" s="241">
        <f>+'要入力　事業別損益の状況'!G29</f>
        <v>0</v>
      </c>
      <c r="H29" s="117">
        <f>+'要入力　事業別損益の状況'!H29</f>
        <v>538856</v>
      </c>
      <c r="I29" s="118">
        <f>+'要入力　事業別損益の状況'!L29</f>
        <v>118488</v>
      </c>
      <c r="J29" s="118">
        <f>+'要入力　事業別損益の状況'!M29</f>
        <v>12584</v>
      </c>
      <c r="K29" s="118">
        <f>+'要入力　事業別損益の状況'!N29</f>
        <v>0</v>
      </c>
      <c r="L29" s="118">
        <f>+'要入力　事業別損益の状況'!O29</f>
        <v>0</v>
      </c>
      <c r="M29" s="118">
        <f>+'要入力　事業別損益の状況'!P29</f>
        <v>293072</v>
      </c>
      <c r="N29" s="118">
        <f>+'要入力　事業別損益の状況'!Q29</f>
        <v>0</v>
      </c>
      <c r="O29" s="119">
        <f>+'要入力　事業別損益の状況'!R29</f>
        <v>0</v>
      </c>
      <c r="P29" s="120">
        <f>SUM(G29:O29)</f>
        <v>963000</v>
      </c>
    </row>
    <row r="30" spans="2:16" ht="24.95" customHeight="1" x14ac:dyDescent="0.15">
      <c r="B30" s="289"/>
      <c r="C30" s="290"/>
      <c r="D30" s="224" t="str">
        <f>+'要入力　事業別損益の状況'!D30</f>
        <v>給料手当</v>
      </c>
      <c r="E30" s="142">
        <f>+'要入力　事業別損益の状況'!E30</f>
        <v>149638187</v>
      </c>
      <c r="F30" s="116">
        <f>+'要入力　事業別損益の状況'!F30</f>
        <v>0</v>
      </c>
      <c r="G30" s="241">
        <f>+'要入力　事業別損益の状況'!G30</f>
        <v>0</v>
      </c>
      <c r="H30" s="117">
        <f>+'要入力　事業別損益の状況'!H30</f>
        <v>60008777</v>
      </c>
      <c r="I30" s="118">
        <f>+'要入力　事業別損益の状況'!L30</f>
        <v>42072941</v>
      </c>
      <c r="J30" s="118">
        <f>+'要入力　事業別損益の状況'!M30</f>
        <v>7023649</v>
      </c>
      <c r="K30" s="118">
        <f>+'要入力　事業別損益の状況'!N30</f>
        <v>0</v>
      </c>
      <c r="L30" s="118">
        <f>+'要入力　事業別損益の状況'!O30</f>
        <v>0</v>
      </c>
      <c r="M30" s="118">
        <f>+'要入力　事業別損益の状況'!P30</f>
        <v>27814455</v>
      </c>
      <c r="N30" s="118">
        <f>+'要入力　事業別損益の状況'!Q30</f>
        <v>2200130</v>
      </c>
      <c r="O30" s="119">
        <f>+'要入力　事業別損益の状況'!R30</f>
        <v>10518235</v>
      </c>
      <c r="P30" s="120">
        <f t="shared" ref="P30:P64" si="1">SUM(G30:O30)</f>
        <v>149638187</v>
      </c>
    </row>
    <row r="31" spans="2:16" ht="24.95" customHeight="1" x14ac:dyDescent="0.15">
      <c r="B31" s="289"/>
      <c r="C31" s="290"/>
      <c r="D31" s="224" t="str">
        <f>+'要入力　事業別損益の状況'!D31</f>
        <v>賞与手当</v>
      </c>
      <c r="E31" s="142">
        <f>+'要入力　事業別損益の状況'!E31</f>
        <v>27348750</v>
      </c>
      <c r="F31" s="116">
        <f>+'要入力　事業別損益の状況'!F31</f>
        <v>0</v>
      </c>
      <c r="G31" s="241">
        <f>+'要入力　事業別損益の状況'!G31</f>
        <v>0</v>
      </c>
      <c r="H31" s="117">
        <f>+'要入力　事業別損益の状況'!H31</f>
        <v>9176793</v>
      </c>
      <c r="I31" s="118">
        <f>+'要入力　事業別損益の状況'!L31</f>
        <v>8557955</v>
      </c>
      <c r="J31" s="118">
        <f>+'要入力　事業別損益の状況'!M31</f>
        <v>1687456</v>
      </c>
      <c r="K31" s="118">
        <f>+'要入力　事業別損益の状況'!N31</f>
        <v>0</v>
      </c>
      <c r="L31" s="118">
        <f>+'要入力　事業別損益の状況'!O31</f>
        <v>0</v>
      </c>
      <c r="M31" s="118">
        <f>+'要入力　事業別損益の状況'!P31</f>
        <v>5667058</v>
      </c>
      <c r="N31" s="118">
        <f>+'要入力　事業別損益の状況'!Q31</f>
        <v>120000</v>
      </c>
      <c r="O31" s="119">
        <f>+'要入力　事業別損益の状況'!R31</f>
        <v>2139488</v>
      </c>
      <c r="P31" s="120">
        <f t="shared" si="1"/>
        <v>27348750</v>
      </c>
    </row>
    <row r="32" spans="2:16" ht="24.95" customHeight="1" x14ac:dyDescent="0.15">
      <c r="B32" s="289"/>
      <c r="C32" s="290"/>
      <c r="D32" s="224" t="str">
        <f>+'要入力　事業別損益の状況'!D32</f>
        <v>退職金</v>
      </c>
      <c r="E32" s="142">
        <f>+'要入力　事業別損益の状況'!E32</f>
        <v>720000</v>
      </c>
      <c r="F32" s="116">
        <f>+'要入力　事業別損益の状況'!F32</f>
        <v>0</v>
      </c>
      <c r="G32" s="241">
        <f>+'要入力　事業別損益の状況'!G32</f>
        <v>0</v>
      </c>
      <c r="H32" s="117">
        <f>+'要入力　事業別損益の状況'!H32</f>
        <v>295800</v>
      </c>
      <c r="I32" s="118">
        <f>+'要入力　事業別損益の状況'!L32</f>
        <v>339360</v>
      </c>
      <c r="J32" s="118">
        <f>+'要入力　事業別損益の状況'!M32</f>
        <v>0</v>
      </c>
      <c r="K32" s="118">
        <f>+'要入力　事業別損益の状況'!N32</f>
        <v>0</v>
      </c>
      <c r="L32" s="118">
        <f>+'要入力　事業別損益の状況'!O32</f>
        <v>0</v>
      </c>
      <c r="M32" s="118">
        <f>+'要入力　事業別損益の状況'!P32</f>
        <v>0</v>
      </c>
      <c r="N32" s="118">
        <f>+'要入力　事業別損益の状況'!Q32</f>
        <v>0</v>
      </c>
      <c r="O32" s="119">
        <f>+'要入力　事業別損益の状況'!R32</f>
        <v>84840</v>
      </c>
      <c r="P32" s="120">
        <f t="shared" si="1"/>
        <v>720000</v>
      </c>
    </row>
    <row r="33" spans="2:16" ht="24.95" customHeight="1" x14ac:dyDescent="0.15">
      <c r="B33" s="289"/>
      <c r="C33" s="290"/>
      <c r="D33" s="228" t="str">
        <f>+'要入力　事業別損益の状況'!D33</f>
        <v>雑給</v>
      </c>
      <c r="E33" s="142">
        <f>+'要入力　事業別損益の状況'!E33</f>
        <v>0</v>
      </c>
      <c r="F33" s="116">
        <f>+'要入力　事業別損益の状況'!F33</f>
        <v>0</v>
      </c>
      <c r="G33" s="241">
        <f>+'要入力　事業別損益の状況'!G33</f>
        <v>0</v>
      </c>
      <c r="H33" s="117">
        <f>+'要入力　事業別損益の状況'!H33</f>
        <v>0</v>
      </c>
      <c r="I33" s="118">
        <f>+'要入力　事業別損益の状況'!L33</f>
        <v>0</v>
      </c>
      <c r="J33" s="118">
        <f>+'要入力　事業別損益の状況'!M33</f>
        <v>0</v>
      </c>
      <c r="K33" s="118">
        <f>+'要入力　事業別損益の状況'!N33</f>
        <v>0</v>
      </c>
      <c r="L33" s="118">
        <f>+'要入力　事業別損益の状況'!O33</f>
        <v>0</v>
      </c>
      <c r="M33" s="118">
        <f>+'要入力　事業別損益の状況'!P33</f>
        <v>0</v>
      </c>
      <c r="N33" s="118">
        <f>+'要入力　事業別損益の状況'!Q33</f>
        <v>0</v>
      </c>
      <c r="O33" s="119">
        <f>+'要入力　事業別損益の状況'!R33</f>
        <v>0</v>
      </c>
      <c r="P33" s="120">
        <f t="shared" ref="P33" si="2">SUM(G33:O33)</f>
        <v>0</v>
      </c>
    </row>
    <row r="34" spans="2:16" ht="24.95" customHeight="1" x14ac:dyDescent="0.15">
      <c r="B34" s="289"/>
      <c r="C34" s="290"/>
      <c r="D34" s="224" t="str">
        <f>+'要入力　事業別損益の状況'!D34</f>
        <v>法定福利費</v>
      </c>
      <c r="E34" s="142">
        <f>+'要入力　事業別損益の状況'!E34</f>
        <v>25388707</v>
      </c>
      <c r="F34" s="116">
        <v>0</v>
      </c>
      <c r="G34" s="241">
        <f>+'要入力　事業別損益の状況'!G34</f>
        <v>0</v>
      </c>
      <c r="H34" s="117">
        <f>+'要入力　事業別損益の状況'!H34-F34</f>
        <v>9596731</v>
      </c>
      <c r="I34" s="118">
        <f>+'要入力　事業別損益の状況'!L34</f>
        <v>7560210</v>
      </c>
      <c r="J34" s="118">
        <f>+'要入力　事業別損益の状況'!M34</f>
        <v>1410698</v>
      </c>
      <c r="K34" s="118">
        <f>+'要入力　事業別損益の状況'!N34</f>
        <v>0</v>
      </c>
      <c r="L34" s="118">
        <f>+'要入力　事業別損益の状況'!O34</f>
        <v>0</v>
      </c>
      <c r="M34" s="118">
        <f>+'要入力　事業別損益の状況'!P34</f>
        <v>4931016</v>
      </c>
      <c r="N34" s="118">
        <f>+'要入力　事業別損益の状況'!Q34</f>
        <v>0</v>
      </c>
      <c r="O34" s="119">
        <f>+'要入力　事業別損益の状況'!R34</f>
        <v>1890052</v>
      </c>
      <c r="P34" s="120">
        <f t="shared" si="1"/>
        <v>25388707</v>
      </c>
    </row>
    <row r="35" spans="2:16" ht="24.95" customHeight="1" x14ac:dyDescent="0.15">
      <c r="B35" s="289"/>
      <c r="C35" s="290"/>
      <c r="D35" s="224" t="str">
        <f>+'要入力　事業別損益の状況'!D35</f>
        <v>福利厚生費</v>
      </c>
      <c r="E35" s="142">
        <f>+'要入力　事業別損益の状況'!E35</f>
        <v>972523</v>
      </c>
      <c r="F35" s="116">
        <v>0</v>
      </c>
      <c r="G35" s="241">
        <f>+'要入力　事業別損益の状況'!G35</f>
        <v>0</v>
      </c>
      <c r="H35" s="117">
        <f>+'要入力　事業別損益の状況'!H35</f>
        <v>272630</v>
      </c>
      <c r="I35" s="118">
        <f>+'要入力　事業別損益の状況'!L35</f>
        <v>455044</v>
      </c>
      <c r="J35" s="118">
        <f>+'要入力　事業別損益の状況'!M35</f>
        <v>25525</v>
      </c>
      <c r="K35" s="118">
        <f>+'要入力　事業別損益の状況'!N35</f>
        <v>0</v>
      </c>
      <c r="L35" s="118">
        <f>+'要入力　事業別損益の状況'!O35</f>
        <v>0</v>
      </c>
      <c r="M35" s="118">
        <f>+'要入力　事業別損益の状況'!P35</f>
        <v>105564</v>
      </c>
      <c r="N35" s="118">
        <f>+'要入力　事業別損益の状況'!Q35</f>
        <v>0</v>
      </c>
      <c r="O35" s="119">
        <f>+'要入力　事業別損益の状況'!R35</f>
        <v>113760</v>
      </c>
      <c r="P35" s="120">
        <f t="shared" si="1"/>
        <v>972523</v>
      </c>
    </row>
    <row r="36" spans="2:16" ht="24.95" customHeight="1" x14ac:dyDescent="0.15">
      <c r="B36" s="289"/>
      <c r="C36" s="290"/>
      <c r="D36" s="224" t="str">
        <f>+'要入力　事業別損益の状況'!D36</f>
        <v>人件費計</v>
      </c>
      <c r="E36" s="142">
        <f>+'要入力　事業別損益の状況'!E36</f>
        <v>214187167</v>
      </c>
      <c r="F36" s="143">
        <v>0</v>
      </c>
      <c r="G36" s="241">
        <f>+'要入力　事業別損益の状況'!G36</f>
        <v>0</v>
      </c>
      <c r="H36" s="144">
        <f t="shared" ref="H36:M36" si="3">SUM(H28:H35)</f>
        <v>85012903</v>
      </c>
      <c r="I36" s="145">
        <f t="shared" si="3"/>
        <v>60005246</v>
      </c>
      <c r="J36" s="145">
        <f t="shared" si="3"/>
        <v>10279564</v>
      </c>
      <c r="K36" s="145">
        <f t="shared" ref="K36" si="4">SUM(K28:K35)</f>
        <v>0</v>
      </c>
      <c r="L36" s="145">
        <f t="shared" si="3"/>
        <v>0</v>
      </c>
      <c r="M36" s="145">
        <f t="shared" si="3"/>
        <v>41597637</v>
      </c>
      <c r="N36" s="145">
        <f t="shared" ref="N36" si="5">SUM(N28:N35)</f>
        <v>2320130</v>
      </c>
      <c r="O36" s="146">
        <f>SUM(O28:O35)</f>
        <v>14971687</v>
      </c>
      <c r="P36" s="120">
        <f t="shared" si="1"/>
        <v>214187167</v>
      </c>
    </row>
    <row r="37" spans="2:16" ht="24.95" customHeight="1" x14ac:dyDescent="0.15">
      <c r="B37" s="289" t="str">
        <f>+'要入力　事業別損益の状況'!B37</f>
        <v>その他経費</v>
      </c>
      <c r="C37" s="290"/>
      <c r="D37" s="224" t="str">
        <f>+'要入力　事業別損益の状況'!D37</f>
        <v>広告宣伝費</v>
      </c>
      <c r="E37" s="142">
        <f>+'要入力　事業別損益の状況'!E37</f>
        <v>51084</v>
      </c>
      <c r="F37" s="116">
        <f>+'要入力　事業別損益の状況'!F37</f>
        <v>0</v>
      </c>
      <c r="G37" s="241">
        <f>+'要入力　事業別損益の状況'!G37</f>
        <v>0</v>
      </c>
      <c r="H37" s="117">
        <f>+'要入力　事業別損益の状況'!H37</f>
        <v>20308</v>
      </c>
      <c r="I37" s="118">
        <f>+'要入力　事業別損益の状況'!L37</f>
        <v>4127</v>
      </c>
      <c r="J37" s="118">
        <f>+'要入力　事業別損益の状況'!M37</f>
        <v>479</v>
      </c>
      <c r="K37" s="118">
        <f>+'要入力　事業別損益の状況'!N37</f>
        <v>0</v>
      </c>
      <c r="L37" s="118">
        <f>+'要入力　事業別損益の状況'!O37</f>
        <v>0</v>
      </c>
      <c r="M37" s="118">
        <f>+'要入力　事業別損益の状況'!P37</f>
        <v>11351</v>
      </c>
      <c r="N37" s="118">
        <f>+'要入力　事業別損益の状況'!Q37</f>
        <v>13788</v>
      </c>
      <c r="O37" s="119">
        <f>+'要入力　事業別損益の状況'!R37</f>
        <v>1031</v>
      </c>
      <c r="P37" s="120">
        <f t="shared" si="1"/>
        <v>51084</v>
      </c>
    </row>
    <row r="38" spans="2:16" ht="24.95" customHeight="1" x14ac:dyDescent="0.15">
      <c r="B38" s="289"/>
      <c r="C38" s="290"/>
      <c r="D38" s="224" t="str">
        <f>+'要入力　事業別損益の状況'!D38</f>
        <v>旅費交通費</v>
      </c>
      <c r="E38" s="142">
        <f>+'要入力　事業別損益の状況'!E38</f>
        <v>816422</v>
      </c>
      <c r="F38" s="116">
        <f>+'要入力　事業別損益の状況'!F38</f>
        <v>0</v>
      </c>
      <c r="G38" s="241">
        <f>+'要入力　事業別損益の状況'!G38</f>
        <v>0</v>
      </c>
      <c r="H38" s="117">
        <f>+'要入力　事業別損益の状況'!H38</f>
        <v>371036</v>
      </c>
      <c r="I38" s="118">
        <f>+'要入力　事業別損益の状況'!L38</f>
        <v>180444</v>
      </c>
      <c r="J38" s="118">
        <f>+'要入力　事業別損益の状況'!M38</f>
        <v>5289</v>
      </c>
      <c r="K38" s="118">
        <f>+'要入力　事業別損益の状況'!N38</f>
        <v>0</v>
      </c>
      <c r="L38" s="118">
        <f>+'要入力　事業別損益の状況'!O38</f>
        <v>0</v>
      </c>
      <c r="M38" s="118">
        <f>+'要入力　事業別損益の状況'!P38</f>
        <v>114822</v>
      </c>
      <c r="N38" s="118">
        <f>+'要入力　事業別損益の状況'!Q38</f>
        <v>99721</v>
      </c>
      <c r="O38" s="119">
        <f>+'要入力　事業別損益の状況'!R38</f>
        <v>45110</v>
      </c>
      <c r="P38" s="120">
        <f t="shared" si="1"/>
        <v>816422</v>
      </c>
    </row>
    <row r="39" spans="2:16" ht="24.95" customHeight="1" x14ac:dyDescent="0.15">
      <c r="B39" s="289"/>
      <c r="C39" s="290"/>
      <c r="D39" s="224" t="str">
        <f>+'要入力　事業別損益の状況'!D39</f>
        <v>接待交際費</v>
      </c>
      <c r="E39" s="142">
        <f>+'要入力　事業別損益の状況'!E39</f>
        <v>679787</v>
      </c>
      <c r="F39" s="116">
        <f>+'要入力　事業別損益の状況'!F39</f>
        <v>0</v>
      </c>
      <c r="G39" s="241">
        <f>+'要入力　事業別損益の状況'!G39</f>
        <v>0</v>
      </c>
      <c r="H39" s="117">
        <f>+'要入力　事業別損益の状況'!H39</f>
        <v>281449</v>
      </c>
      <c r="I39" s="118">
        <f>+'要入力　事業別損益の状況'!L39</f>
        <v>49428</v>
      </c>
      <c r="J39" s="118">
        <f>+'要入力　事業別損益の状況'!M39</f>
        <v>6592</v>
      </c>
      <c r="K39" s="118">
        <f>+'要入力　事業別損益の状況'!N39</f>
        <v>0</v>
      </c>
      <c r="L39" s="118">
        <f>+'要入力　事業別損益の状況'!O39</f>
        <v>0</v>
      </c>
      <c r="M39" s="118">
        <f>+'要入力　事業別損益の状況'!P39</f>
        <v>159902</v>
      </c>
      <c r="N39" s="118">
        <f>+'要入力　事業別損益の状況'!Q39</f>
        <v>170060</v>
      </c>
      <c r="O39" s="119">
        <f>+'要入力　事業別損益の状況'!R39</f>
        <v>12356</v>
      </c>
      <c r="P39" s="120">
        <f t="shared" si="1"/>
        <v>679787</v>
      </c>
    </row>
    <row r="40" spans="2:16" ht="24.95" customHeight="1" x14ac:dyDescent="0.15">
      <c r="B40" s="289"/>
      <c r="C40" s="290"/>
      <c r="D40" s="224" t="str">
        <f>+'要入力　事業別損益の状況'!D40</f>
        <v>車両費</v>
      </c>
      <c r="E40" s="142">
        <f>+'要入力　事業別損益の状況'!E40</f>
        <v>1354545</v>
      </c>
      <c r="F40" s="116">
        <f>+'要入力　事業別損益の状況'!F40</f>
        <v>0</v>
      </c>
      <c r="G40" s="241">
        <f>+'要入力　事業別損益の状況'!G40</f>
        <v>0</v>
      </c>
      <c r="H40" s="117">
        <f>+'要入力　事業別損益の状況'!H40</f>
        <v>1118830</v>
      </c>
      <c r="I40" s="118">
        <f>+'要入力　事業別損益の状況'!L40</f>
        <v>35808</v>
      </c>
      <c r="J40" s="118">
        <f>+'要入力　事業別損益の状況'!M40</f>
        <v>4603</v>
      </c>
      <c r="K40" s="118">
        <f>+'要入力　事業別損益の状況'!N40</f>
        <v>0</v>
      </c>
      <c r="L40" s="118">
        <f>+'要入力　事業別損益の状況'!O40</f>
        <v>0</v>
      </c>
      <c r="M40" s="118">
        <f>+'要入力　事業別損益の状況'!P40</f>
        <v>102863</v>
      </c>
      <c r="N40" s="118">
        <f>+'要入力　事業別損益の状況'!Q40</f>
        <v>83490</v>
      </c>
      <c r="O40" s="119">
        <f>+'要入力　事業別損益の状況'!R40</f>
        <v>8951</v>
      </c>
      <c r="P40" s="120">
        <f t="shared" si="1"/>
        <v>1354545</v>
      </c>
    </row>
    <row r="41" spans="2:16" ht="24.95" customHeight="1" x14ac:dyDescent="0.15">
      <c r="B41" s="289"/>
      <c r="C41" s="290"/>
      <c r="D41" s="224" t="str">
        <f>+'要入力　事業別損益の状況'!D41</f>
        <v>通信費</v>
      </c>
      <c r="E41" s="142">
        <f>+'要入力　事業別損益の状況'!E41</f>
        <v>964644</v>
      </c>
      <c r="F41" s="116">
        <f>+'要入力　事業別損益の状況'!F41</f>
        <v>0</v>
      </c>
      <c r="G41" s="241">
        <f>+'要入力　事業別損益の状況'!G41</f>
        <v>0</v>
      </c>
      <c r="H41" s="117">
        <f>+'要入力　事業別損益の状況'!H41</f>
        <v>401921</v>
      </c>
      <c r="I41" s="118">
        <f>+'要入力　事業別損益の状況'!L41</f>
        <v>68472</v>
      </c>
      <c r="J41" s="118">
        <f>+'要入力　事業別損益の状況'!M41</f>
        <v>9156</v>
      </c>
      <c r="K41" s="118">
        <f>+'要入力　事業別損益の状況'!N41</f>
        <v>0</v>
      </c>
      <c r="L41" s="118">
        <f>+'要入力　事業別損益の状況'!O41</f>
        <v>0</v>
      </c>
      <c r="M41" s="118">
        <f>+'要入力　事業別損益の状況'!P41</f>
        <v>220716</v>
      </c>
      <c r="N41" s="118">
        <f>+'要入力　事業別損益の状況'!Q41</f>
        <v>247261</v>
      </c>
      <c r="O41" s="119">
        <f>+'要入力　事業別損益の状況'!R41</f>
        <v>17118</v>
      </c>
      <c r="P41" s="120">
        <f t="shared" si="1"/>
        <v>964644</v>
      </c>
    </row>
    <row r="42" spans="2:16" ht="24.95" customHeight="1" x14ac:dyDescent="0.15">
      <c r="B42" s="289"/>
      <c r="C42" s="290"/>
      <c r="D42" s="224" t="str">
        <f>+'要入力　事業別損益の状況'!D42</f>
        <v>水道光熱費</v>
      </c>
      <c r="E42" s="142">
        <f>+'要入力　事業別損益の状況'!E42</f>
        <v>4234983</v>
      </c>
      <c r="F42" s="116">
        <f>+'要入力　事業別損益の状況'!F42</f>
        <v>0</v>
      </c>
      <c r="G42" s="241">
        <f>+'要入力　事業別損益の状況'!G42</f>
        <v>0</v>
      </c>
      <c r="H42" s="117">
        <f>+'要入力　事業別損益の状況'!H42</f>
        <v>0</v>
      </c>
      <c r="I42" s="118">
        <f>+'要入力　事業別損益の状況'!L42</f>
        <v>0</v>
      </c>
      <c r="J42" s="118">
        <f>+'要入力　事業別損益の状況'!M42</f>
        <v>0</v>
      </c>
      <c r="K42" s="118">
        <f>+'要入力　事業別損益の状況'!N42</f>
        <v>0</v>
      </c>
      <c r="L42" s="118">
        <f>+'要入力　事業別損益の状況'!O42</f>
        <v>0</v>
      </c>
      <c r="M42" s="118">
        <f>+'要入力　事業別損益の状況'!P42</f>
        <v>1312599</v>
      </c>
      <c r="N42" s="118">
        <f>+'要入力　事業別損益の状況'!Q42</f>
        <v>2922384</v>
      </c>
      <c r="O42" s="119">
        <f>+'要入力　事業別損益の状況'!R42</f>
        <v>0</v>
      </c>
      <c r="P42" s="120">
        <f t="shared" si="1"/>
        <v>4234983</v>
      </c>
    </row>
    <row r="43" spans="2:16" ht="24.95" customHeight="1" x14ac:dyDescent="0.15">
      <c r="B43" s="289"/>
      <c r="C43" s="290"/>
      <c r="D43" s="224" t="str">
        <f>+'要入力　事業別損益の状況'!D43</f>
        <v>租税公課</v>
      </c>
      <c r="E43" s="142">
        <f>+'要入力　事業別損益の状況'!E43</f>
        <v>1953903</v>
      </c>
      <c r="F43" s="116">
        <f>+'要入力　事業別損益の状況'!F43</f>
        <v>0</v>
      </c>
      <c r="G43" s="241">
        <f>+'要入力　事業別損益の状況'!G43</f>
        <v>0</v>
      </c>
      <c r="H43" s="117">
        <f>+'要入力　事業別損益の状況'!H43</f>
        <v>919094</v>
      </c>
      <c r="I43" s="118">
        <f>+'要入力　事業別損益の状況'!L43</f>
        <v>158124</v>
      </c>
      <c r="J43" s="118">
        <f>+'要入力　事業別損益の状況'!M43</f>
        <v>20320</v>
      </c>
      <c r="K43" s="118">
        <f>+'要入力　事業別損益の状況'!N43</f>
        <v>0</v>
      </c>
      <c r="L43" s="118">
        <f>+'要入力　事業別損益の状況'!O43</f>
        <v>0</v>
      </c>
      <c r="M43" s="118">
        <f>+'要入力　事業別損益の状況'!P43</f>
        <v>492906</v>
      </c>
      <c r="N43" s="118">
        <f>+'要入力　事業別損益の状況'!Q43</f>
        <v>323928</v>
      </c>
      <c r="O43" s="119">
        <f>+'要入力　事業別損益の状況'!R43</f>
        <v>39531</v>
      </c>
      <c r="P43" s="120">
        <f t="shared" si="1"/>
        <v>1953903</v>
      </c>
    </row>
    <row r="44" spans="2:16" ht="24.95" customHeight="1" x14ac:dyDescent="0.15">
      <c r="B44" s="289"/>
      <c r="C44" s="290"/>
      <c r="D44" s="224" t="str">
        <f>+'要入力　事業別損益の状況'!D44</f>
        <v>消耗品費</v>
      </c>
      <c r="E44" s="142">
        <f>+'要入力　事業別損益の状況'!E44</f>
        <v>6822875</v>
      </c>
      <c r="F44" s="116">
        <f>+'要入力　事業別損益の状況'!F44</f>
        <v>0</v>
      </c>
      <c r="G44" s="241">
        <f>+'要入力　事業別損益の状況'!G44</f>
        <v>0</v>
      </c>
      <c r="H44" s="117">
        <f>+'要入力　事業別損益の状況'!H44</f>
        <v>1212469</v>
      </c>
      <c r="I44" s="118">
        <f>+'要入力　事業別損益の状況'!L44</f>
        <v>147889</v>
      </c>
      <c r="J44" s="118">
        <f>+'要入力　事業別損益の状況'!M44</f>
        <v>10609</v>
      </c>
      <c r="K44" s="118">
        <f>+'要入力　事業別損益の状況'!N44</f>
        <v>0</v>
      </c>
      <c r="L44" s="118">
        <f>+'要入力　事業別損益の状況'!O44</f>
        <v>0</v>
      </c>
      <c r="M44" s="118">
        <f>+'要入力　事業別損益の状況'!P44</f>
        <v>1560332</v>
      </c>
      <c r="N44" s="118">
        <f>+'要入力　事業別損益の状況'!Q44</f>
        <v>3854604</v>
      </c>
      <c r="O44" s="119">
        <f>+'要入力　事業別損益の状況'!R44</f>
        <v>36972</v>
      </c>
      <c r="P44" s="120">
        <f t="shared" si="1"/>
        <v>6822875</v>
      </c>
    </row>
    <row r="45" spans="2:16" ht="24.95" customHeight="1" x14ac:dyDescent="0.15">
      <c r="B45" s="289"/>
      <c r="C45" s="290"/>
      <c r="D45" s="224" t="str">
        <f>+'要入力　事業別損益の状況'!D45</f>
        <v>事務用品費</v>
      </c>
      <c r="E45" s="142">
        <f>+'要入力　事業別損益の状況'!E45</f>
        <v>75246</v>
      </c>
      <c r="F45" s="116">
        <f>+'要入力　事業別損益の状況'!F45</f>
        <v>0</v>
      </c>
      <c r="G45" s="241">
        <f>+'要入力　事業別損益の状況'!G45</f>
        <v>0</v>
      </c>
      <c r="H45" s="117">
        <f>+'要入力　事業別損益の状況'!H45</f>
        <v>32222</v>
      </c>
      <c r="I45" s="118">
        <f>+'要入力　事業別損益の状況'!L45</f>
        <v>5502</v>
      </c>
      <c r="J45" s="118">
        <f>+'要入力　事業別損益の状況'!M45</f>
        <v>776</v>
      </c>
      <c r="K45" s="118">
        <f>+'要入力　事業別損益の状況'!N45</f>
        <v>0</v>
      </c>
      <c r="L45" s="118">
        <f>+'要入力　事業別損益の状況'!O45</f>
        <v>0</v>
      </c>
      <c r="M45" s="118">
        <f>+'要入力　事業別損益の状況'!P45</f>
        <v>19377</v>
      </c>
      <c r="N45" s="118">
        <f>+'要入力　事業別損益の状況'!Q45</f>
        <v>15994</v>
      </c>
      <c r="O45" s="119">
        <f>+'要入力　事業別損益の状況'!R45</f>
        <v>1375</v>
      </c>
      <c r="P45" s="120">
        <f t="shared" si="1"/>
        <v>75246</v>
      </c>
    </row>
    <row r="46" spans="2:16" ht="24.95" customHeight="1" x14ac:dyDescent="0.15">
      <c r="B46" s="289"/>
      <c r="C46" s="290"/>
      <c r="D46" s="224" t="str">
        <f>+'要入力　事業別損益の状況'!D46</f>
        <v>賃借料</v>
      </c>
      <c r="E46" s="142">
        <f>+'要入力　事業別損益の状況'!E46</f>
        <v>6240000</v>
      </c>
      <c r="F46" s="116">
        <f>+'要入力　事業別損益の状況'!F46</f>
        <v>0</v>
      </c>
      <c r="G46" s="241">
        <f>+'要入力　事業別損益の状況'!G46</f>
        <v>0</v>
      </c>
      <c r="H46" s="117">
        <f>+'要入力　事業別損益の状況'!H46</f>
        <v>0</v>
      </c>
      <c r="I46" s="118">
        <f>+'要入力　事業別損益の状況'!L46</f>
        <v>0</v>
      </c>
      <c r="J46" s="118">
        <f>+'要入力　事業別損益の状況'!M46</f>
        <v>0</v>
      </c>
      <c r="K46" s="118">
        <f>+'要入力　事業別損益の状況'!N46</f>
        <v>0</v>
      </c>
      <c r="L46" s="118">
        <f>+'要入力　事業別損益の状況'!O46</f>
        <v>0</v>
      </c>
      <c r="M46" s="118">
        <f>+'要入力　事業別損益の状況'!P46</f>
        <v>2400000</v>
      </c>
      <c r="N46" s="118">
        <f>+'要入力　事業別損益の状況'!Q46</f>
        <v>3840000</v>
      </c>
      <c r="O46" s="119">
        <f>+'要入力　事業別損益の状況'!R46</f>
        <v>0</v>
      </c>
      <c r="P46" s="120">
        <f t="shared" si="1"/>
        <v>6240000</v>
      </c>
    </row>
    <row r="47" spans="2:16" ht="24.95" customHeight="1" x14ac:dyDescent="0.15">
      <c r="B47" s="289"/>
      <c r="C47" s="290"/>
      <c r="D47" s="224" t="str">
        <f>+'要入力　事業別損益の状況'!D47</f>
        <v>修繕費</v>
      </c>
      <c r="E47" s="142">
        <f>+'要入力　事業別損益の状況'!E47</f>
        <v>1774255</v>
      </c>
      <c r="F47" s="116">
        <f>+'要入力　事業別損益の状況'!F47</f>
        <v>0</v>
      </c>
      <c r="G47" s="241">
        <f>+'要入力　事業別損益の状況'!G47</f>
        <v>0</v>
      </c>
      <c r="H47" s="117">
        <f>+'要入力　事業別損益の状況'!H47</f>
        <v>0</v>
      </c>
      <c r="I47" s="118">
        <f>+'要入力　事業別損益の状況'!L47</f>
        <v>0</v>
      </c>
      <c r="J47" s="118">
        <f>+'要入力　事業別損益の状況'!M47</f>
        <v>0</v>
      </c>
      <c r="K47" s="118">
        <f>+'要入力　事業別損益の状況'!N47</f>
        <v>0</v>
      </c>
      <c r="L47" s="118">
        <f>+'要入力　事業別損益の状況'!O47</f>
        <v>0</v>
      </c>
      <c r="M47" s="118">
        <f>+'要入力　事業別損益の状況'!P47</f>
        <v>1016055</v>
      </c>
      <c r="N47" s="118">
        <f>+'要入力　事業別損益の状況'!Q47</f>
        <v>758200</v>
      </c>
      <c r="O47" s="119">
        <f>+'要入力　事業別損益の状況'!R47</f>
        <v>0</v>
      </c>
      <c r="P47" s="120">
        <f t="shared" si="1"/>
        <v>1774255</v>
      </c>
    </row>
    <row r="48" spans="2:16" ht="24.95" customHeight="1" x14ac:dyDescent="0.15">
      <c r="B48" s="289"/>
      <c r="C48" s="290"/>
      <c r="D48" s="224" t="str">
        <f>+'要入力　事業別損益の状況'!D48</f>
        <v>保険料</v>
      </c>
      <c r="E48" s="142">
        <f>+'要入力　事業別損益の状況'!E48</f>
        <v>2470220</v>
      </c>
      <c r="F48" s="116">
        <f>+'要入力　事業別損益の状況'!F48</f>
        <v>0</v>
      </c>
      <c r="G48" s="241">
        <f>+'要入力　事業別損益の状況'!G48</f>
        <v>0</v>
      </c>
      <c r="H48" s="117">
        <f>+'要入力　事業別損益の状況'!H48</f>
        <v>1105012</v>
      </c>
      <c r="I48" s="118">
        <f>+'要入力　事業別損益の状況'!L48</f>
        <v>199849</v>
      </c>
      <c r="J48" s="118">
        <f>+'要入力　事業別損益の状況'!M48</f>
        <v>25687</v>
      </c>
      <c r="K48" s="118">
        <f>+'要入力　事業別損益の状況'!N48</f>
        <v>0</v>
      </c>
      <c r="L48" s="118">
        <f>+'要入力　事業別損益の状況'!O48</f>
        <v>0</v>
      </c>
      <c r="M48" s="118">
        <f>+'要入力　事業別損益の状況'!P48</f>
        <v>611694</v>
      </c>
      <c r="N48" s="118">
        <f>+'要入力　事業別損益の状況'!Q48</f>
        <v>478016</v>
      </c>
      <c r="O48" s="119">
        <f>+'要入力　事業別損益の状況'!R48</f>
        <v>49962</v>
      </c>
      <c r="P48" s="120">
        <f t="shared" si="1"/>
        <v>2470220</v>
      </c>
    </row>
    <row r="49" spans="2:16" ht="24.95" customHeight="1" x14ac:dyDescent="0.15">
      <c r="B49" s="289"/>
      <c r="C49" s="290"/>
      <c r="D49" s="224" t="str">
        <f>+'要入力　事業別損益の状況'!D49</f>
        <v>支払手数料</v>
      </c>
      <c r="E49" s="142">
        <f>+'要入力　事業別損益の状況'!E49</f>
        <v>4417752</v>
      </c>
      <c r="F49" s="116">
        <f>+'要入力　事業別損益の状況'!F49</f>
        <v>0</v>
      </c>
      <c r="G49" s="241">
        <f>+'要入力　事業別損益の状況'!G49</f>
        <v>0</v>
      </c>
      <c r="H49" s="117">
        <f>+'要入力　事業別損益の状況'!H49</f>
        <v>1932936</v>
      </c>
      <c r="I49" s="118">
        <f>+'要入力　事業別損益の状況'!L49</f>
        <v>340990</v>
      </c>
      <c r="J49" s="118">
        <f>+'要入力　事業別損益の状況'!M49</f>
        <v>45312</v>
      </c>
      <c r="K49" s="118">
        <f>+'要入力　事業別損益の状況'!N49</f>
        <v>0</v>
      </c>
      <c r="L49" s="118">
        <f>+'要入力　事業別損益の状況'!O49</f>
        <v>0</v>
      </c>
      <c r="M49" s="118">
        <f>+'要入力　事業別損益の状況'!P49</f>
        <v>1089411</v>
      </c>
      <c r="N49" s="118">
        <f>+'要入力　事業別損益の状況'!Q49</f>
        <v>923856</v>
      </c>
      <c r="O49" s="119">
        <f>+'要入力　事業別損益の状況'!R49</f>
        <v>85247</v>
      </c>
      <c r="P49" s="120">
        <f t="shared" si="1"/>
        <v>4417752</v>
      </c>
    </row>
    <row r="50" spans="2:16" ht="24.95" customHeight="1" x14ac:dyDescent="0.15">
      <c r="B50" s="289"/>
      <c r="C50" s="290"/>
      <c r="D50" s="224" t="str">
        <f>+'要入力　事業別損益の状況'!D50</f>
        <v>リース料</v>
      </c>
      <c r="E50" s="142">
        <f>+'要入力　事業別損益の状況'!E50</f>
        <v>1612147</v>
      </c>
      <c r="F50" s="116">
        <f>+'要入力　事業別損益の状況'!F50</f>
        <v>0</v>
      </c>
      <c r="G50" s="241">
        <f>+'要入力　事業別損益の状況'!G50</f>
        <v>0</v>
      </c>
      <c r="H50" s="117">
        <f>+'要入力　事業別損益の状況'!H50</f>
        <v>649189</v>
      </c>
      <c r="I50" s="118">
        <f>+'要入力　事業別損益の状況'!L50</f>
        <v>106384</v>
      </c>
      <c r="J50" s="118">
        <f>+'要入力　事業別損益の状況'!M50</f>
        <v>13947</v>
      </c>
      <c r="K50" s="118">
        <f>+'要入力　事業別損益の状況'!N50</f>
        <v>0</v>
      </c>
      <c r="L50" s="118">
        <f>+'要入力　事業別損益の状況'!O50</f>
        <v>0</v>
      </c>
      <c r="M50" s="118">
        <f>+'要入力　事業別損益の状況'!P50</f>
        <v>494457</v>
      </c>
      <c r="N50" s="118">
        <f>+'要入力　事業別損益の状況'!Q50</f>
        <v>321574</v>
      </c>
      <c r="O50" s="119">
        <f>+'要入力　事業別損益の状況'!R50</f>
        <v>26596</v>
      </c>
      <c r="P50" s="120">
        <f t="shared" si="1"/>
        <v>1612147</v>
      </c>
    </row>
    <row r="51" spans="2:16" ht="24.95" customHeight="1" x14ac:dyDescent="0.15">
      <c r="B51" s="289"/>
      <c r="C51" s="290"/>
      <c r="D51" s="224" t="str">
        <f>+'要入力　事業別損益の状況'!D51</f>
        <v>食材料</v>
      </c>
      <c r="E51" s="142">
        <f>+'要入力　事業別損益の状況'!E51</f>
        <v>4457572</v>
      </c>
      <c r="F51" s="116">
        <f>+'要入力　事業別損益の状況'!F51</f>
        <v>0</v>
      </c>
      <c r="G51" s="241">
        <f>+'要入力　事業別損益の状況'!G51</f>
        <v>0</v>
      </c>
      <c r="H51" s="117">
        <f>+'要入力　事業別損益の状況'!H51</f>
        <v>0</v>
      </c>
      <c r="I51" s="118">
        <f>+'要入力　事業別損益の状況'!L51</f>
        <v>0</v>
      </c>
      <c r="J51" s="118">
        <f>+'要入力　事業別損益の状況'!M51</f>
        <v>0</v>
      </c>
      <c r="K51" s="118">
        <f>+'要入力　事業別損益の状況'!N51</f>
        <v>0</v>
      </c>
      <c r="L51" s="118">
        <f>+'要入力　事業別損益の状況'!O51</f>
        <v>0</v>
      </c>
      <c r="M51" s="118">
        <f>+'要入力　事業別損益の状況'!P51</f>
        <v>1637690</v>
      </c>
      <c r="N51" s="118">
        <f>+'要入力　事業別損益の状況'!Q51</f>
        <v>2819882</v>
      </c>
      <c r="O51" s="119">
        <f>+'要入力　事業別損益の状況'!R51</f>
        <v>0</v>
      </c>
      <c r="P51" s="120">
        <f t="shared" si="1"/>
        <v>4457572</v>
      </c>
    </row>
    <row r="52" spans="2:16" ht="24.95" customHeight="1" x14ac:dyDescent="0.15">
      <c r="B52" s="289"/>
      <c r="C52" s="290"/>
      <c r="D52" s="224" t="str">
        <f>+'要入力　事業別損益の状況'!D52</f>
        <v>研修費</v>
      </c>
      <c r="E52" s="142">
        <f>+'要入力　事業別損益の状況'!E52</f>
        <v>71400</v>
      </c>
      <c r="F52" s="116">
        <f>+'要入力　事業別損益の状況'!F52</f>
        <v>0</v>
      </c>
      <c r="G52" s="241">
        <f>+'要入力　事業別損益の状況'!G52</f>
        <v>0</v>
      </c>
      <c r="H52" s="117">
        <f>+'要入力　事業別損益の状況'!H52</f>
        <v>33520</v>
      </c>
      <c r="I52" s="118">
        <f>+'要入力　事業別損益の状況'!L52</f>
        <v>3380</v>
      </c>
      <c r="J52" s="118">
        <f>+'要入力　事業別損益の状況'!M52</f>
        <v>433</v>
      </c>
      <c r="K52" s="118">
        <f>+'要入力　事業別損益の状況'!N52</f>
        <v>0</v>
      </c>
      <c r="L52" s="118">
        <f>+'要入力　事業別損益の状況'!O52</f>
        <v>0</v>
      </c>
      <c r="M52" s="118">
        <f>+'要入力　事業別損益の状況'!P52</f>
        <v>10889</v>
      </c>
      <c r="N52" s="118">
        <f>+'要入力　事業別損益の状況'!Q52</f>
        <v>22333</v>
      </c>
      <c r="O52" s="119">
        <f>+'要入力　事業別損益の状況'!R52</f>
        <v>845</v>
      </c>
      <c r="P52" s="120">
        <f t="shared" si="1"/>
        <v>71400</v>
      </c>
    </row>
    <row r="53" spans="2:16" ht="24.95" customHeight="1" x14ac:dyDescent="0.15">
      <c r="B53" s="289"/>
      <c r="C53" s="290"/>
      <c r="D53" s="224" t="str">
        <f>+'要入力　事業別損益の状況'!D53</f>
        <v>外注費</v>
      </c>
      <c r="E53" s="142">
        <f>+'要入力　事業別損益の状況'!E53</f>
        <v>801280</v>
      </c>
      <c r="F53" s="116">
        <f>+'要入力　事業別損益の状況'!F53</f>
        <v>0</v>
      </c>
      <c r="G53" s="241">
        <f>+'要入力　事業別損益の状況'!G53</f>
        <v>0</v>
      </c>
      <c r="H53" s="117">
        <f>+'要入力　事業別損益の状況'!H53</f>
        <v>14657</v>
      </c>
      <c r="I53" s="118">
        <f>+'要入力　事業別損益の状況'!L53</f>
        <v>2647</v>
      </c>
      <c r="J53" s="118">
        <f>+'要入力　事業別損益の状況'!M53</f>
        <v>334</v>
      </c>
      <c r="K53" s="118">
        <f>+'要入力　事業別損益の状況'!N53</f>
        <v>0</v>
      </c>
      <c r="L53" s="118">
        <f>+'要入力　事業別損益の状況'!O53</f>
        <v>0</v>
      </c>
      <c r="M53" s="118">
        <f>+'要入力　事業別損益の状況'!P53</f>
        <v>291985</v>
      </c>
      <c r="N53" s="118">
        <f>+'要入力　事業別損益の状況'!Q53</f>
        <v>490996</v>
      </c>
      <c r="O53" s="119">
        <f>+'要入力　事業別損益の状況'!R53</f>
        <v>661</v>
      </c>
      <c r="P53" s="120">
        <f t="shared" si="1"/>
        <v>801280</v>
      </c>
    </row>
    <row r="54" spans="2:16" ht="24.95" customHeight="1" x14ac:dyDescent="0.15">
      <c r="B54" s="289"/>
      <c r="C54" s="290"/>
      <c r="D54" s="224" t="str">
        <f>+'要入力　事業別損益の状況'!D54</f>
        <v>新聞図書費</v>
      </c>
      <c r="E54" s="142">
        <f>+'要入力　事業別損益の状況'!E54</f>
        <v>116668</v>
      </c>
      <c r="F54" s="116">
        <f>+'要入力　事業別損益の状況'!F54</f>
        <v>0</v>
      </c>
      <c r="G54" s="241">
        <f>+'要入力　事業別損益の状況'!G54</f>
        <v>0</v>
      </c>
      <c r="H54" s="117">
        <f>+'要入力　事業別損益の状況'!H54</f>
        <v>39788</v>
      </c>
      <c r="I54" s="118">
        <f>+'要入力　事業別損益の状況'!L54</f>
        <v>26964</v>
      </c>
      <c r="J54" s="118">
        <f>+'要入力　事業別損益の状況'!M54</f>
        <v>34633</v>
      </c>
      <c r="K54" s="118">
        <f>+'要入力　事業別損益の状況'!N54</f>
        <v>0</v>
      </c>
      <c r="L54" s="118">
        <f>+'要入力　事業別損益の状況'!O54</f>
        <v>0</v>
      </c>
      <c r="M54" s="118">
        <f>+'要入力　事業別損益の状況'!P54</f>
        <v>1606</v>
      </c>
      <c r="N54" s="118">
        <f>+'要入力　事業別損益の状況'!Q54</f>
        <v>6936</v>
      </c>
      <c r="O54" s="119">
        <f>+'要入力　事業別損益の状況'!R54</f>
        <v>6741</v>
      </c>
      <c r="P54" s="120">
        <f t="shared" si="1"/>
        <v>116668</v>
      </c>
    </row>
    <row r="55" spans="2:16" ht="24.95" customHeight="1" x14ac:dyDescent="0.15">
      <c r="B55" s="289"/>
      <c r="C55" s="290"/>
      <c r="D55" s="224" t="str">
        <f>+'要入力　事業別損益の状況'!D55</f>
        <v>会議費</v>
      </c>
      <c r="E55" s="142">
        <f>+'要入力　事業別損益の状況'!E55</f>
        <v>33950</v>
      </c>
      <c r="F55" s="116">
        <f>+'要入力　事業別損益の状況'!F55</f>
        <v>30240</v>
      </c>
      <c r="G55" s="241">
        <f>+'要入力　事業別損益の状況'!G55</f>
        <v>0</v>
      </c>
      <c r="H55" s="117">
        <f>+'要入力　事業別損益の状況'!H55</f>
        <v>1727</v>
      </c>
      <c r="I55" s="118">
        <f>+'要入力　事業別損益の状況'!L55</f>
        <v>314</v>
      </c>
      <c r="J55" s="118">
        <f>+'要入力　事業別損益の状況'!M55</f>
        <v>44</v>
      </c>
      <c r="K55" s="118">
        <f>+'要入力　事業別損益の状況'!N55</f>
        <v>0</v>
      </c>
      <c r="L55" s="118">
        <f>+'要入力　事業別損益の状況'!O55</f>
        <v>0</v>
      </c>
      <c r="M55" s="118">
        <f>+'要入力　事業別損益の状況'!P55</f>
        <v>904</v>
      </c>
      <c r="N55" s="118">
        <f>+'要入力　事業別損益の状況'!Q55</f>
        <v>643</v>
      </c>
      <c r="O55" s="119">
        <f>+'要入力　事業別損益の状況'!R55</f>
        <v>78</v>
      </c>
      <c r="P55" s="120">
        <f t="shared" si="1"/>
        <v>3710</v>
      </c>
    </row>
    <row r="56" spans="2:16" ht="24.95" customHeight="1" x14ac:dyDescent="0.15">
      <c r="B56" s="289"/>
      <c r="C56" s="290"/>
      <c r="D56" s="224" t="str">
        <f>+'要入力　事業別損益の状況'!D56</f>
        <v>処分費</v>
      </c>
      <c r="E56" s="142">
        <f>+'要入力　事業別損益の状況'!E56</f>
        <v>26458</v>
      </c>
      <c r="F56" s="116">
        <f>+'要入力　事業別損益の状況'!F56</f>
        <v>0</v>
      </c>
      <c r="G56" s="241">
        <f>+'要入力　事業別損益の状況'!G56</f>
        <v>0</v>
      </c>
      <c r="H56" s="117">
        <f>+'要入力　事業別損益の状況'!H56</f>
        <v>25830</v>
      </c>
      <c r="I56" s="118">
        <f>+'要入力　事業別損益の状況'!L56</f>
        <v>12</v>
      </c>
      <c r="J56" s="118">
        <f>+'要入力　事業別損益の状況'!M56</f>
        <v>1</v>
      </c>
      <c r="K56" s="118">
        <f>+'要入力　事業別損益の状況'!N56</f>
        <v>0</v>
      </c>
      <c r="L56" s="118">
        <f>+'要入力　事業別損益の状況'!O56</f>
        <v>0</v>
      </c>
      <c r="M56" s="118">
        <f>+'要入力　事業別損益の状況'!P56</f>
        <v>39</v>
      </c>
      <c r="N56" s="118">
        <f>+'要入力　事業別損益の状況'!Q56</f>
        <v>574</v>
      </c>
      <c r="O56" s="119">
        <f>+'要入力　事業別損益の状況'!R56</f>
        <v>2</v>
      </c>
      <c r="P56" s="120">
        <f t="shared" si="1"/>
        <v>26458</v>
      </c>
    </row>
    <row r="57" spans="2:16" ht="24.95" customHeight="1" x14ac:dyDescent="0.15">
      <c r="B57" s="289"/>
      <c r="C57" s="290"/>
      <c r="D57" s="224" t="str">
        <f>+'要入力　事業別損益の状況'!D57</f>
        <v>諸会費</v>
      </c>
      <c r="E57" s="142">
        <f>+'要入力　事業別損益の状況'!E57</f>
        <v>97230</v>
      </c>
      <c r="F57" s="116">
        <f>+'要入力　事業別損益の状況'!F57</f>
        <v>0</v>
      </c>
      <c r="G57" s="241">
        <f>+'要入力　事業別損益の状況'!G57</f>
        <v>0</v>
      </c>
      <c r="H57" s="117">
        <f>+'要入力　事業別損益の状況'!H57</f>
        <v>57818</v>
      </c>
      <c r="I57" s="118">
        <f>+'要入力　事業別損益の状況'!L57</f>
        <v>5396</v>
      </c>
      <c r="J57" s="118">
        <f>+'要入力　事業別損益の状況'!M57</f>
        <v>722</v>
      </c>
      <c r="K57" s="118">
        <f>+'要入力　事業別損益の状況'!N57</f>
        <v>0</v>
      </c>
      <c r="L57" s="118">
        <f>+'要入力　事業別損益の状況'!O57</f>
        <v>0</v>
      </c>
      <c r="M57" s="118">
        <f>+'要入力　事業別損益の状況'!P57</f>
        <v>17461</v>
      </c>
      <c r="N57" s="118">
        <f>+'要入力　事業別損益の状況'!Q57</f>
        <v>14484</v>
      </c>
      <c r="O57" s="119">
        <f>+'要入力　事業別損益の状況'!R57</f>
        <v>1349</v>
      </c>
      <c r="P57" s="120">
        <f t="shared" si="1"/>
        <v>97230</v>
      </c>
    </row>
    <row r="58" spans="2:16" ht="24.95" customHeight="1" x14ac:dyDescent="0.15">
      <c r="B58" s="289"/>
      <c r="C58" s="290"/>
      <c r="D58" s="224" t="str">
        <f>+'要入力　事業別損益の状況'!D58</f>
        <v>雑費</v>
      </c>
      <c r="E58" s="142">
        <f>+'要入力　事業別損益の状況'!E58</f>
        <v>2541610</v>
      </c>
      <c r="F58" s="116">
        <f>+'要入力　事業別損益の状況'!F58</f>
        <v>0</v>
      </c>
      <c r="G58" s="241">
        <f>+'要入力　事業別損益の状況'!G58</f>
        <v>0</v>
      </c>
      <c r="H58" s="117">
        <f>+'要入力　事業別損益の状況'!H58</f>
        <v>437717</v>
      </c>
      <c r="I58" s="118">
        <f>+'要入力　事業別損益の状況'!L58</f>
        <v>77412</v>
      </c>
      <c r="J58" s="118">
        <f>+'要入力　事業別損益の状況'!M58</f>
        <v>10497</v>
      </c>
      <c r="K58" s="118">
        <f>+'要入力　事業別損益の状況'!N58</f>
        <v>0</v>
      </c>
      <c r="L58" s="118">
        <f>+'要入力　事業別損益の状況'!O58</f>
        <v>0</v>
      </c>
      <c r="M58" s="118">
        <f>+'要入力　事業別損益の状況'!P58</f>
        <v>671742</v>
      </c>
      <c r="N58" s="118">
        <f>+'要入力　事業別損益の状況'!Q58</f>
        <v>1324890</v>
      </c>
      <c r="O58" s="119">
        <f>+'要入力　事業別損益の状況'!R58</f>
        <v>19352</v>
      </c>
      <c r="P58" s="120">
        <f t="shared" si="1"/>
        <v>2541610</v>
      </c>
    </row>
    <row r="59" spans="2:16" ht="24.95" customHeight="1" x14ac:dyDescent="0.15">
      <c r="B59" s="289"/>
      <c r="C59" s="290"/>
      <c r="D59" s="224" t="str">
        <f>+'要入力　事業別損益の状況'!D59</f>
        <v>支払利息</v>
      </c>
      <c r="E59" s="142">
        <f>+'要入力　事業別損益の状況'!E59</f>
        <v>2013603</v>
      </c>
      <c r="F59" s="116">
        <f>+'要入力　事業別損益の状況'!F59</f>
        <v>0</v>
      </c>
      <c r="G59" s="241">
        <f>+'要入力　事業別損益の状況'!G59</f>
        <v>0</v>
      </c>
      <c r="H59" s="117">
        <f>+'要入力　事業別損益の状況'!H59</f>
        <v>919120</v>
      </c>
      <c r="I59" s="118">
        <f>+'要入力　事業別損益の状況'!L59</f>
        <v>159620</v>
      </c>
      <c r="J59" s="118">
        <f>+'要入力　事業別損益の状況'!M59</f>
        <v>21368</v>
      </c>
      <c r="K59" s="118">
        <f>+'要入力　事業別損益の状況'!N59</f>
        <v>0</v>
      </c>
      <c r="L59" s="118">
        <f>+'要入力　事業別損益の状況'!O59</f>
        <v>0</v>
      </c>
      <c r="M59" s="118">
        <f>+'要入力　事業別損益の状況'!P59</f>
        <v>515891</v>
      </c>
      <c r="N59" s="118">
        <f>+'要入力　事業別損益の状況'!Q59</f>
        <v>357699</v>
      </c>
      <c r="O59" s="119">
        <f>+'要入力　事業別損益の状況'!R59</f>
        <v>39905</v>
      </c>
      <c r="P59" s="120">
        <f t="shared" si="1"/>
        <v>2013603</v>
      </c>
    </row>
    <row r="60" spans="2:16" ht="24.95" customHeight="1" x14ac:dyDescent="0.15">
      <c r="B60" s="289"/>
      <c r="C60" s="290"/>
      <c r="D60" s="224" t="str">
        <f>+'要入力　事業別損益の状況'!D60</f>
        <v>謝金</v>
      </c>
      <c r="E60" s="142">
        <f>+'要入力　事業別損益の状況'!E60</f>
        <v>111000</v>
      </c>
      <c r="F60" s="116">
        <f>+'要入力　事業別損益の状況'!F60</f>
        <v>0</v>
      </c>
      <c r="G60" s="241">
        <f>+'要入力　事業別損益の状況'!G60</f>
        <v>0</v>
      </c>
      <c r="H60" s="117">
        <f>+'要入力　事業別損益の状況'!H60</f>
        <v>20116</v>
      </c>
      <c r="I60" s="118">
        <f>+'要入力　事業別損益の状況'!L60</f>
        <v>3361</v>
      </c>
      <c r="J60" s="118">
        <f>+'要入力　事業別損益の状況'!M60</f>
        <v>480</v>
      </c>
      <c r="K60" s="118">
        <f>+'要入力　事業別損益の状況'!N60</f>
        <v>0</v>
      </c>
      <c r="L60" s="118">
        <f>+'要入力　事業別損益の状況'!O60</f>
        <v>0</v>
      </c>
      <c r="M60" s="118">
        <f>+'要入力　事業別損益の状況'!P60</f>
        <v>41512</v>
      </c>
      <c r="N60" s="118">
        <f>+'要入力　事業別損益の状況'!Q60</f>
        <v>44691</v>
      </c>
      <c r="O60" s="119">
        <f>+'要入力　事業別損益の状況'!R60</f>
        <v>840</v>
      </c>
      <c r="P60" s="120">
        <f t="shared" si="1"/>
        <v>111000</v>
      </c>
    </row>
    <row r="61" spans="2:16" ht="24.95" customHeight="1" x14ac:dyDescent="0.15">
      <c r="B61" s="289"/>
      <c r="C61" s="290"/>
      <c r="D61" s="224" t="str">
        <f>+'要入力　事業別損益の状況'!D61</f>
        <v>減価償却費</v>
      </c>
      <c r="E61" s="142">
        <f>+'要入力　事業別損益の状況'!E61</f>
        <v>24558143</v>
      </c>
      <c r="F61" s="116">
        <f>+'要入力　事業別損益の状況'!F61</f>
        <v>0</v>
      </c>
      <c r="G61" s="241">
        <f>+'要入力　事業別損益の状況'!G61</f>
        <v>0</v>
      </c>
      <c r="H61" s="117">
        <f>+'要入力　事業別損益の状況'!H61</f>
        <v>1638416</v>
      </c>
      <c r="I61" s="118">
        <f>+'要入力　事業別損益の状況'!L61</f>
        <v>0</v>
      </c>
      <c r="J61" s="118">
        <f>+'要入力　事業別損益の状況'!M61</f>
        <v>0</v>
      </c>
      <c r="K61" s="118">
        <f>+'要入力　事業別損益の状況'!N61</f>
        <v>0</v>
      </c>
      <c r="L61" s="118">
        <f>+'要入力　事業別損益の状況'!O61</f>
        <v>0</v>
      </c>
      <c r="M61" s="118">
        <f>+'要入力　事業別損益の状況'!P61</f>
        <v>5567701</v>
      </c>
      <c r="N61" s="118">
        <f>+'要入力　事業別損益の状況'!Q61</f>
        <v>17352026</v>
      </c>
      <c r="O61" s="119">
        <f>+'要入力　事業別損益の状況'!R61</f>
        <v>0</v>
      </c>
      <c r="P61" s="120">
        <f t="shared" si="1"/>
        <v>24558143</v>
      </c>
    </row>
    <row r="62" spans="2:16" ht="24.95" customHeight="1" x14ac:dyDescent="0.15">
      <c r="B62" s="289"/>
      <c r="C62" s="290"/>
      <c r="D62" s="224" t="str">
        <f>+'要入力　事業別損益の状況'!D62</f>
        <v>貸倒引当金繰入</v>
      </c>
      <c r="E62" s="142">
        <f>+'要入力　事業別損益の状況'!E62</f>
        <v>210000</v>
      </c>
      <c r="F62" s="116">
        <f>+'要入力　事業別損益の状況'!F62</f>
        <v>0</v>
      </c>
      <c r="G62" s="241">
        <f>+'要入力　事業別損益の状況'!G62</f>
        <v>0</v>
      </c>
      <c r="H62" s="117">
        <f>+'要入力　事業別損益の状況'!H62</f>
        <v>210000</v>
      </c>
      <c r="I62" s="118">
        <f>+'要入力　事業別損益の状況'!L62</f>
        <v>0</v>
      </c>
      <c r="J62" s="118">
        <f>+'要入力　事業別損益の状況'!M62</f>
        <v>0</v>
      </c>
      <c r="K62" s="118">
        <f>+'要入力　事業別損益の状況'!N62</f>
        <v>0</v>
      </c>
      <c r="L62" s="118">
        <f>+'要入力　事業別損益の状況'!O62</f>
        <v>0</v>
      </c>
      <c r="M62" s="118">
        <f>+'要入力　事業別損益の状況'!P62</f>
        <v>0</v>
      </c>
      <c r="N62" s="118">
        <f>+'要入力　事業別損益の状況'!Q62</f>
        <v>0</v>
      </c>
      <c r="O62" s="119">
        <f>+'要入力　事業別損益の状況'!R62</f>
        <v>0</v>
      </c>
      <c r="P62" s="120">
        <f t="shared" si="1"/>
        <v>210000</v>
      </c>
    </row>
    <row r="63" spans="2:16" ht="24.95" customHeight="1" x14ac:dyDescent="0.15">
      <c r="B63" s="289"/>
      <c r="C63" s="290"/>
      <c r="D63" s="224" t="str">
        <f>+'要入力　事業別損益の状況'!D63</f>
        <v>その他経費計</v>
      </c>
      <c r="E63" s="142">
        <f>+'要入力　事業別損益の状況'!E63</f>
        <v>68506777</v>
      </c>
      <c r="F63" s="143">
        <f t="shared" ref="F63:O63" si="6">SUM(F37:F62)</f>
        <v>30240</v>
      </c>
      <c r="G63" s="241">
        <f>+'要入力　事業別損益の状況'!G63</f>
        <v>0</v>
      </c>
      <c r="H63" s="144">
        <f t="shared" si="6"/>
        <v>11443175</v>
      </c>
      <c r="I63" s="145">
        <f t="shared" si="6"/>
        <v>1576123</v>
      </c>
      <c r="J63" s="145">
        <f t="shared" si="6"/>
        <v>211282</v>
      </c>
      <c r="K63" s="145">
        <f t="shared" ref="K63" si="7">SUM(K37:K62)</f>
        <v>0</v>
      </c>
      <c r="L63" s="145">
        <f t="shared" si="6"/>
        <v>0</v>
      </c>
      <c r="M63" s="145">
        <f t="shared" si="6"/>
        <v>18363905</v>
      </c>
      <c r="N63" s="145">
        <f t="shared" ref="N63" si="8">SUM(N37:N62)</f>
        <v>36488030</v>
      </c>
      <c r="O63" s="146">
        <f t="shared" si="6"/>
        <v>394022</v>
      </c>
      <c r="P63" s="120">
        <f t="shared" si="1"/>
        <v>68476537</v>
      </c>
    </row>
    <row r="64" spans="2:16" ht="24.95" customHeight="1" x14ac:dyDescent="0.15">
      <c r="B64" s="337" t="str">
        <f>+'要入力　事業別損益の状況'!B64</f>
        <v>経常費用計</v>
      </c>
      <c r="C64" s="338"/>
      <c r="D64" s="338"/>
      <c r="E64" s="231">
        <f>+'要入力　事業別損益の状況'!E64</f>
        <v>282693944</v>
      </c>
      <c r="F64" s="148">
        <f t="shared" ref="F64:O64" si="9">+F36+F63</f>
        <v>30240</v>
      </c>
      <c r="G64" s="242">
        <f>+'要入力　事業別損益の状況'!G64</f>
        <v>0</v>
      </c>
      <c r="H64" s="149">
        <f t="shared" si="9"/>
        <v>96456078</v>
      </c>
      <c r="I64" s="150">
        <f t="shared" si="9"/>
        <v>61581369</v>
      </c>
      <c r="J64" s="150">
        <f t="shared" si="9"/>
        <v>10490846</v>
      </c>
      <c r="K64" s="150">
        <f t="shared" ref="K64" si="10">+K36+K63</f>
        <v>0</v>
      </c>
      <c r="L64" s="150">
        <f t="shared" si="9"/>
        <v>0</v>
      </c>
      <c r="M64" s="150">
        <f t="shared" si="9"/>
        <v>59961542</v>
      </c>
      <c r="N64" s="150">
        <f t="shared" ref="N64" si="11">+N36+N63</f>
        <v>38808160</v>
      </c>
      <c r="O64" s="151">
        <f t="shared" si="9"/>
        <v>15365709</v>
      </c>
      <c r="P64" s="215">
        <f t="shared" si="1"/>
        <v>282663704</v>
      </c>
    </row>
    <row r="65" spans="2:17" ht="27" hidden="1" customHeight="1" x14ac:dyDescent="0.15">
      <c r="B65" s="351" t="s">
        <v>185</v>
      </c>
      <c r="C65" s="352"/>
      <c r="D65" s="352"/>
      <c r="E65" s="152">
        <f>+E26-E64</f>
        <v>72654339</v>
      </c>
      <c r="F65" s="153">
        <f t="shared" ref="F65:O65" si="12">+F26-F64</f>
        <v>58478335</v>
      </c>
      <c r="G65" s="211">
        <f>+'要入力　事業別損益の状況'!G65</f>
        <v>0</v>
      </c>
      <c r="H65" s="154">
        <f t="shared" si="12"/>
        <v>39012113</v>
      </c>
      <c r="I65" s="155">
        <f t="shared" si="12"/>
        <v>-31894332</v>
      </c>
      <c r="J65" s="155">
        <f t="shared" si="12"/>
        <v>-7337641</v>
      </c>
      <c r="K65" s="155"/>
      <c r="L65" s="155">
        <f t="shared" si="12"/>
        <v>0</v>
      </c>
      <c r="M65" s="155">
        <f t="shared" si="12"/>
        <v>12901021</v>
      </c>
      <c r="N65" s="156"/>
      <c r="O65" s="156">
        <f t="shared" si="12"/>
        <v>-7752469</v>
      </c>
      <c r="P65" s="230">
        <f t="shared" ref="P65" si="13">SUM(G65:M65)</f>
        <v>12681161</v>
      </c>
    </row>
    <row r="66" spans="2:17" x14ac:dyDescent="0.15">
      <c r="E66" s="157"/>
      <c r="F66" s="157"/>
      <c r="G66" s="157"/>
      <c r="H66" s="157"/>
      <c r="I66" s="157"/>
      <c r="J66" s="157"/>
      <c r="K66" s="157"/>
      <c r="L66" s="157"/>
      <c r="M66" s="157"/>
      <c r="N66" s="157"/>
      <c r="O66" s="157"/>
      <c r="P66" s="157"/>
    </row>
    <row r="67" spans="2:17" x14ac:dyDescent="0.15">
      <c r="E67" s="157"/>
      <c r="F67" s="157"/>
      <c r="G67" s="157"/>
      <c r="H67" s="157"/>
      <c r="I67" s="157"/>
      <c r="J67" s="157"/>
      <c r="K67" s="157"/>
      <c r="L67" s="157"/>
      <c r="M67" s="157"/>
      <c r="N67" s="157"/>
      <c r="O67" s="157"/>
      <c r="P67" s="157"/>
    </row>
    <row r="68" spans="2:17" x14ac:dyDescent="0.15">
      <c r="E68" s="157"/>
      <c r="F68" s="157"/>
      <c r="G68" s="157"/>
      <c r="H68" s="157"/>
      <c r="I68" s="157"/>
      <c r="J68" s="157"/>
      <c r="K68" s="157"/>
      <c r="L68" s="157"/>
      <c r="M68" s="157"/>
      <c r="N68" s="157"/>
      <c r="O68" s="157"/>
      <c r="P68" s="157"/>
    </row>
    <row r="69" spans="2:17" ht="18" customHeight="1" x14ac:dyDescent="0.15">
      <c r="B69" s="307" t="s">
        <v>228</v>
      </c>
      <c r="C69" s="307"/>
      <c r="D69" s="307"/>
      <c r="E69" s="307"/>
      <c r="F69" s="307"/>
      <c r="G69" s="307"/>
      <c r="H69" s="307"/>
      <c r="I69" s="307"/>
      <c r="J69" s="307"/>
      <c r="K69" s="307"/>
      <c r="L69" s="307"/>
      <c r="M69" s="307"/>
      <c r="N69" s="307"/>
      <c r="O69" s="307"/>
      <c r="P69" s="307"/>
      <c r="Q69" s="307"/>
    </row>
    <row r="70" spans="2:17" ht="18" customHeight="1" x14ac:dyDescent="0.15">
      <c r="B70" s="308" t="s">
        <v>278</v>
      </c>
      <c r="C70" s="308"/>
      <c r="D70" s="308"/>
      <c r="E70" s="308"/>
      <c r="F70" s="308"/>
      <c r="G70" s="308"/>
      <c r="H70" s="308"/>
      <c r="I70" s="308"/>
      <c r="J70" s="308"/>
      <c r="K70" s="308"/>
      <c r="L70" s="308"/>
      <c r="M70" s="308"/>
      <c r="N70" s="308"/>
      <c r="O70" s="308"/>
      <c r="P70" s="308"/>
      <c r="Q70" s="308"/>
    </row>
    <row r="78" spans="2:17" x14ac:dyDescent="0.15">
      <c r="K78" s="1" t="s">
        <v>273</v>
      </c>
    </row>
  </sheetData>
  <mergeCells count="24">
    <mergeCell ref="B2:D2"/>
    <mergeCell ref="B3:F3"/>
    <mergeCell ref="B6:D6"/>
    <mergeCell ref="B7:C9"/>
    <mergeCell ref="C22:D22"/>
    <mergeCell ref="C13:C14"/>
    <mergeCell ref="C15:C16"/>
    <mergeCell ref="C18:C19"/>
    <mergeCell ref="E4:E5"/>
    <mergeCell ref="B4:D5"/>
    <mergeCell ref="B10:C10"/>
    <mergeCell ref="B11:C12"/>
    <mergeCell ref="C23:D23"/>
    <mergeCell ref="B69:Q69"/>
    <mergeCell ref="B70:Q70"/>
    <mergeCell ref="B65:D65"/>
    <mergeCell ref="B24:C25"/>
    <mergeCell ref="B26:D26"/>
    <mergeCell ref="B27:D27"/>
    <mergeCell ref="B28:C36"/>
    <mergeCell ref="B37:C63"/>
    <mergeCell ref="B64:D64"/>
    <mergeCell ref="B13:B23"/>
    <mergeCell ref="C20:C21"/>
  </mergeCells>
  <phoneticPr fontId="1"/>
  <printOptions horizontalCentered="1"/>
  <pageMargins left="0.23622047244094491" right="0.23622047244094491" top="0.74803149606299213" bottom="0.74803149606299213" header="0.31496062992125984" footer="0.31496062992125984"/>
  <pageSetup paperSize="9" scale="73"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J63"/>
  <sheetViews>
    <sheetView topLeftCell="A46" zoomScaleNormal="100" workbookViewId="0">
      <selection activeCell="G17" sqref="G17"/>
    </sheetView>
  </sheetViews>
  <sheetFormatPr defaultRowHeight="13.5" x14ac:dyDescent="0.15"/>
  <cols>
    <col min="1" max="1" width="2.25" style="1" customWidth="1"/>
    <col min="2" max="2" width="2.75" style="1" customWidth="1"/>
    <col min="3" max="3" width="15.75" style="1" customWidth="1"/>
    <col min="4" max="4" width="2.75" style="1" customWidth="1"/>
    <col min="5" max="5" width="12.25" style="1" customWidth="1"/>
    <col min="6" max="6" width="2.75" style="1" customWidth="1"/>
    <col min="7" max="7" width="14.875" style="1" customWidth="1"/>
    <col min="8" max="8" width="13.875" style="1" customWidth="1"/>
    <col min="9" max="9" width="1.625" style="1" customWidth="1"/>
    <col min="10" max="10" width="15.5" style="1" customWidth="1"/>
    <col min="11" max="16384" width="9" style="1"/>
  </cols>
  <sheetData>
    <row r="1" spans="2:10" ht="15" customHeight="1" x14ac:dyDescent="0.15">
      <c r="D1" s="368" t="s">
        <v>31</v>
      </c>
      <c r="E1" s="368"/>
      <c r="F1" s="368"/>
      <c r="G1" s="368"/>
    </row>
    <row r="2" spans="2:10" ht="15" customHeight="1" x14ac:dyDescent="0.15">
      <c r="D2" s="2"/>
      <c r="E2" s="2"/>
      <c r="F2" s="2"/>
      <c r="G2" s="2"/>
    </row>
    <row r="3" spans="2:10" ht="15" customHeight="1" x14ac:dyDescent="0.15">
      <c r="C3" s="48" t="s">
        <v>81</v>
      </c>
      <c r="D3" s="369">
        <v>42826</v>
      </c>
      <c r="E3" s="369"/>
      <c r="F3" s="1" t="s">
        <v>32</v>
      </c>
      <c r="G3" s="370">
        <v>43190</v>
      </c>
      <c r="H3" s="370"/>
    </row>
    <row r="4" spans="2:10" ht="28.5" customHeight="1" x14ac:dyDescent="0.15">
      <c r="B4" s="371" t="s">
        <v>56</v>
      </c>
      <c r="C4" s="371"/>
      <c r="D4" s="371"/>
      <c r="E4" s="371"/>
      <c r="F4" s="371"/>
      <c r="G4" s="371"/>
      <c r="H4" s="371"/>
      <c r="I4" s="371"/>
      <c r="J4" s="371"/>
    </row>
    <row r="5" spans="2:10" ht="15" customHeight="1" x14ac:dyDescent="0.15">
      <c r="B5" s="3"/>
      <c r="C5" s="4" t="s">
        <v>33</v>
      </c>
      <c r="D5" s="4"/>
      <c r="E5" s="5"/>
      <c r="F5" s="4"/>
      <c r="G5" s="4" t="s">
        <v>34</v>
      </c>
      <c r="H5" s="6"/>
      <c r="I5" s="3"/>
      <c r="J5" s="6" t="s">
        <v>80</v>
      </c>
    </row>
    <row r="6" spans="2:10" ht="15" customHeight="1" x14ac:dyDescent="0.15">
      <c r="B6" s="7"/>
      <c r="C6" s="8" t="s">
        <v>35</v>
      </c>
      <c r="D6" s="9"/>
      <c r="E6" s="10"/>
      <c r="F6" s="9"/>
      <c r="G6" s="9"/>
      <c r="H6" s="11"/>
      <c r="I6" s="7"/>
      <c r="J6" s="45"/>
    </row>
    <row r="7" spans="2:10" ht="15" customHeight="1" x14ac:dyDescent="0.15">
      <c r="B7" s="12"/>
      <c r="C7" s="13" t="str">
        <f>+'要入力　事業別損益の状況'!D7</f>
        <v>年会費</v>
      </c>
      <c r="D7" s="14"/>
      <c r="E7" s="15">
        <f>+'要入力　事業別損益の状況'!F7</f>
        <v>36000</v>
      </c>
      <c r="F7" s="14"/>
      <c r="G7" s="16" t="s">
        <v>192</v>
      </c>
      <c r="H7" s="17">
        <f>+'要入力　事業別損益の状況'!S11</f>
        <v>2700000</v>
      </c>
      <c r="I7" s="12"/>
      <c r="J7" s="46"/>
    </row>
    <row r="8" spans="2:10" ht="15" customHeight="1" x14ac:dyDescent="0.15">
      <c r="B8" s="12"/>
      <c r="C8" s="13" t="str">
        <f>+'要入力　事業別損益の状況'!D8</f>
        <v>入会金</v>
      </c>
      <c r="D8" s="14"/>
      <c r="E8" s="15">
        <f>+'要入力　事業別損益の状況'!F8</f>
        <v>0</v>
      </c>
      <c r="F8" s="16"/>
      <c r="G8" s="16" t="s">
        <v>277</v>
      </c>
      <c r="H8" s="17">
        <f>+'要入力　事業別損益の状況'!S12</f>
        <v>0</v>
      </c>
      <c r="I8" s="12"/>
      <c r="J8" s="46"/>
    </row>
    <row r="9" spans="2:10" ht="15" customHeight="1" x14ac:dyDescent="0.15">
      <c r="B9" s="12"/>
      <c r="C9" s="13" t="str">
        <f>+'要入力　事業別損益の状況'!D9</f>
        <v>賛助金</v>
      </c>
      <c r="D9" s="14"/>
      <c r="E9" s="15">
        <f>+'要入力　事業別損益の状況'!F9</f>
        <v>12000</v>
      </c>
      <c r="F9" s="16"/>
      <c r="G9" s="16" t="s">
        <v>276</v>
      </c>
      <c r="H9" s="17">
        <f>+'要入力　事業別損益の状況'!S13+'要入力　事業別損益の状況'!S14</f>
        <v>133684294</v>
      </c>
      <c r="I9" s="12"/>
      <c r="J9" s="46"/>
    </row>
    <row r="10" spans="2:10" ht="15" customHeight="1" x14ac:dyDescent="0.15">
      <c r="B10" s="12"/>
      <c r="C10" s="13" t="str">
        <f>+'要入力　事業別損益の状況'!D10</f>
        <v>受取寄付金</v>
      </c>
      <c r="D10" s="14"/>
      <c r="E10" s="15">
        <f>+'要入力　事業別損益の状況'!F10</f>
        <v>1188574</v>
      </c>
      <c r="F10" s="16"/>
      <c r="G10" s="16" t="s">
        <v>275</v>
      </c>
      <c r="H10" s="17">
        <f>+'要入力　事業別損益の状況'!S15+'要入力　事業別損益の状況'!S16</f>
        <v>99798792</v>
      </c>
      <c r="I10" s="12"/>
      <c r="J10" s="46"/>
    </row>
    <row r="11" spans="2:10" ht="15" customHeight="1" x14ac:dyDescent="0.15">
      <c r="B11" s="12"/>
      <c r="C11" s="13" t="str">
        <f>+'要入力　事業別損益の状況'!D11</f>
        <v>民間助成金</v>
      </c>
      <c r="D11" s="14"/>
      <c r="E11" s="15">
        <f>+'要入力　事業別損益の状況'!F11</f>
        <v>55200000</v>
      </c>
      <c r="F11" s="16"/>
      <c r="G11" s="16" t="s">
        <v>274</v>
      </c>
      <c r="H11" s="17">
        <f>+'要入力　事業別損益の状況'!S17</f>
        <v>2817059</v>
      </c>
      <c r="I11" s="12"/>
      <c r="J11" s="46"/>
    </row>
    <row r="12" spans="2:10" ht="15" customHeight="1" x14ac:dyDescent="0.15">
      <c r="B12" s="12"/>
      <c r="C12" s="13" t="str">
        <f>+'要入力　事業別損益の状況'!D12</f>
        <v>国庫補助金等</v>
      </c>
      <c r="D12" s="14"/>
      <c r="E12" s="15">
        <f>+'要入力　事業別損益の状況'!F12</f>
        <v>2072000</v>
      </c>
      <c r="F12" s="16"/>
      <c r="G12" s="16" t="s">
        <v>26</v>
      </c>
      <c r="H12" s="17">
        <f>+'要入力　事業別損益の状況'!S18+'要入力　事業別損益の状況'!S19</f>
        <v>47571971</v>
      </c>
      <c r="I12" s="12"/>
      <c r="J12" s="46"/>
    </row>
    <row r="13" spans="2:10" ht="15" customHeight="1" x14ac:dyDescent="0.15">
      <c r="B13" s="12"/>
      <c r="C13" s="13"/>
      <c r="D13" s="14"/>
      <c r="E13" s="15"/>
      <c r="F13" s="16"/>
      <c r="G13" s="16" t="s">
        <v>240</v>
      </c>
      <c r="H13" s="17">
        <f>+'要入力　事業別損益の状況'!S20</f>
        <v>7613240</v>
      </c>
      <c r="I13" s="12"/>
      <c r="J13" s="46"/>
    </row>
    <row r="14" spans="2:10" ht="15" customHeight="1" x14ac:dyDescent="0.15">
      <c r="B14" s="12"/>
      <c r="C14" s="13" t="str">
        <f>+'要入力　事業別損益の状況'!D24</f>
        <v>受取利息</v>
      </c>
      <c r="D14" s="14"/>
      <c r="E14" s="15">
        <f>+'要入力　事業別損益の状況'!F24</f>
        <v>1</v>
      </c>
      <c r="F14" s="16"/>
      <c r="G14" s="16" t="str">
        <f>+'要入力　事業別損益の状況'!D24</f>
        <v>受取利息</v>
      </c>
      <c r="H14" s="17">
        <f>+'要入力　事業別損益の状況'!S24</f>
        <v>441</v>
      </c>
      <c r="I14" s="12"/>
      <c r="J14" s="46"/>
    </row>
    <row r="15" spans="2:10" ht="15" customHeight="1" x14ac:dyDescent="0.15">
      <c r="B15" s="12"/>
      <c r="C15" s="13" t="str">
        <f>+'要入力　事業別損益の状況'!D25</f>
        <v>雑収入</v>
      </c>
      <c r="D15" s="14"/>
      <c r="E15" s="15">
        <f>+'要入力　事業別損益の状況'!F25</f>
        <v>0</v>
      </c>
      <c r="F15" s="16"/>
      <c r="G15" s="16" t="str">
        <f>+'要入力　事業別損益の状況'!D25</f>
        <v>雑収入</v>
      </c>
      <c r="H15" s="17">
        <f>+'要入力　事業別損益の状況'!S25</f>
        <v>2653911</v>
      </c>
      <c r="I15" s="12"/>
      <c r="J15" s="46"/>
    </row>
    <row r="16" spans="2:10" ht="15" customHeight="1" x14ac:dyDescent="0.15">
      <c r="B16" s="12"/>
      <c r="C16" s="13"/>
      <c r="D16" s="14"/>
      <c r="E16" s="15">
        <f>+'要入力　事業別損益の状況'!F67</f>
        <v>0</v>
      </c>
      <c r="F16" s="16"/>
      <c r="G16" s="16" t="str">
        <f>+'要入力　事業別損益の状況'!D67</f>
        <v>固定資産売却益</v>
      </c>
      <c r="H16" s="17">
        <f>+'要入力　事業別損益の状況'!S67</f>
        <v>0</v>
      </c>
      <c r="I16" s="12"/>
      <c r="J16" s="46"/>
    </row>
    <row r="17" spans="2:10" ht="15" customHeight="1" x14ac:dyDescent="0.15">
      <c r="B17" s="12"/>
      <c r="C17" s="13"/>
      <c r="D17" s="14"/>
      <c r="E17" s="15"/>
      <c r="F17" s="16"/>
      <c r="G17" s="16" t="str">
        <f>+'要入力　事業別損益の状況'!D68</f>
        <v>貸倒引当金戻入</v>
      </c>
      <c r="H17" s="17">
        <f>+'要入力　事業別損益の状況'!S68</f>
        <v>190000</v>
      </c>
      <c r="I17" s="12"/>
      <c r="J17" s="46"/>
    </row>
    <row r="18" spans="2:10" ht="15" customHeight="1" x14ac:dyDescent="0.15">
      <c r="B18" s="12"/>
      <c r="C18" s="13" t="s">
        <v>30</v>
      </c>
      <c r="D18" s="16"/>
      <c r="E18" s="18">
        <f>SUM(E7:E15)</f>
        <v>58508575</v>
      </c>
      <c r="F18" s="16"/>
      <c r="G18" s="16" t="s">
        <v>30</v>
      </c>
      <c r="H18" s="17">
        <f>SUM(H7:H17)</f>
        <v>297029708</v>
      </c>
      <c r="I18" s="12"/>
      <c r="J18" s="47">
        <f>+E18+H18</f>
        <v>355538283</v>
      </c>
    </row>
    <row r="19" spans="2:10" ht="15" customHeight="1" x14ac:dyDescent="0.15">
      <c r="B19" s="12"/>
      <c r="C19" s="19"/>
      <c r="D19" s="9"/>
      <c r="E19" s="20"/>
      <c r="F19" s="9"/>
      <c r="G19" s="9"/>
      <c r="H19" s="21"/>
      <c r="I19" s="12"/>
      <c r="J19" s="46"/>
    </row>
    <row r="20" spans="2:10" ht="15" customHeight="1" x14ac:dyDescent="0.15">
      <c r="B20" s="12"/>
      <c r="C20" s="22" t="s">
        <v>37</v>
      </c>
      <c r="D20" s="23"/>
      <c r="E20" s="18"/>
      <c r="F20" s="23"/>
      <c r="G20" s="23"/>
      <c r="H20" s="17"/>
      <c r="I20" s="12"/>
      <c r="J20" s="46"/>
    </row>
    <row r="21" spans="2:10" ht="15" customHeight="1" x14ac:dyDescent="0.15">
      <c r="B21" s="12"/>
      <c r="C21" s="24" t="str">
        <f>+'要入力　事業別損益の状況'!D28</f>
        <v>役員報酬</v>
      </c>
      <c r="D21" s="16"/>
      <c r="E21" s="18">
        <f>+'要入力　事業別損益の状況'!F28</f>
        <v>0</v>
      </c>
      <c r="F21" s="16"/>
      <c r="G21" s="24" t="str">
        <f>+'要入力　事業別損益の状況'!D28</f>
        <v>役員報酬</v>
      </c>
      <c r="H21" s="17">
        <f>+'要入力　事業別損益の状況'!S28</f>
        <v>9156000</v>
      </c>
      <c r="I21" s="12"/>
      <c r="J21" s="47">
        <f>+E21+H21</f>
        <v>9156000</v>
      </c>
    </row>
    <row r="22" spans="2:10" ht="15" customHeight="1" x14ac:dyDescent="0.15">
      <c r="B22" s="12"/>
      <c r="C22" s="24" t="str">
        <f>+'要入力　事業別損益の状況'!D29</f>
        <v>役員賞与</v>
      </c>
      <c r="D22" s="16"/>
      <c r="E22" s="18">
        <f>+'要入力　事業別損益の状況'!F29</f>
        <v>0</v>
      </c>
      <c r="F22" s="16"/>
      <c r="G22" s="24" t="str">
        <f>+'要入力　事業別損益の状況'!D29</f>
        <v>役員賞与</v>
      </c>
      <c r="H22" s="17">
        <f>+'要入力　事業別損益の状況'!S29</f>
        <v>963000</v>
      </c>
      <c r="I22" s="12"/>
      <c r="J22" s="47">
        <f>+E22+H22</f>
        <v>963000</v>
      </c>
    </row>
    <row r="23" spans="2:10" ht="15" customHeight="1" x14ac:dyDescent="0.15">
      <c r="B23" s="12"/>
      <c r="C23" s="24" t="str">
        <f>+'要入力　事業別損益の状況'!D30</f>
        <v>給料手当</v>
      </c>
      <c r="D23" s="16"/>
      <c r="E23" s="18">
        <f>+'要入力　事業別損益の状況'!F30</f>
        <v>0</v>
      </c>
      <c r="F23" s="16"/>
      <c r="G23" s="24" t="str">
        <f>+'要入力　事業別損益の状況'!D30</f>
        <v>給料手当</v>
      </c>
      <c r="H23" s="17">
        <f>+'要入力　事業別損益の状況'!S30</f>
        <v>149638187</v>
      </c>
      <c r="I23" s="12"/>
      <c r="J23" s="47">
        <f t="shared" ref="J23:J58" si="0">+E23+H23</f>
        <v>149638187</v>
      </c>
    </row>
    <row r="24" spans="2:10" ht="15" customHeight="1" x14ac:dyDescent="0.15">
      <c r="B24" s="12"/>
      <c r="C24" s="24" t="str">
        <f>+'要入力　事業別損益の状況'!D31</f>
        <v>賞与手当</v>
      </c>
      <c r="D24" s="16"/>
      <c r="E24" s="18">
        <f>+'要入力　事業別損益の状況'!F31</f>
        <v>0</v>
      </c>
      <c r="F24" s="16"/>
      <c r="G24" s="24" t="str">
        <f>+'要入力　事業別損益の状況'!D31</f>
        <v>賞与手当</v>
      </c>
      <c r="H24" s="17">
        <f>+'要入力　事業別損益の状況'!S31</f>
        <v>27348750</v>
      </c>
      <c r="I24" s="12"/>
      <c r="J24" s="47">
        <f t="shared" si="0"/>
        <v>27348750</v>
      </c>
    </row>
    <row r="25" spans="2:10" ht="15" customHeight="1" x14ac:dyDescent="0.15">
      <c r="B25" s="12"/>
      <c r="C25" s="24" t="str">
        <f>+'要入力　事業別損益の状況'!D32</f>
        <v>退職金</v>
      </c>
      <c r="D25" s="16"/>
      <c r="E25" s="18">
        <f>+'要入力　事業別損益の状況'!F32</f>
        <v>0</v>
      </c>
      <c r="F25" s="16"/>
      <c r="G25" s="24" t="str">
        <f>+'要入力　事業別損益の状況'!D32</f>
        <v>退職金</v>
      </c>
      <c r="H25" s="17">
        <f>+'要入力　事業別損益の状況'!S32</f>
        <v>720000</v>
      </c>
      <c r="I25" s="12"/>
      <c r="J25" s="47">
        <f t="shared" si="0"/>
        <v>720000</v>
      </c>
    </row>
    <row r="26" spans="2:10" ht="15" customHeight="1" x14ac:dyDescent="0.15">
      <c r="B26" s="12"/>
      <c r="C26" s="24" t="str">
        <f>+'要入力　事業別損益の状況'!D33</f>
        <v>雑給</v>
      </c>
      <c r="D26" s="16"/>
      <c r="E26" s="18">
        <f>+'要入力　事業別損益の状況'!F33</f>
        <v>0</v>
      </c>
      <c r="F26" s="16"/>
      <c r="G26" s="24" t="str">
        <f>+'要入力　事業別損益の状況'!D33</f>
        <v>雑給</v>
      </c>
      <c r="H26" s="17">
        <f>+'要入力　事業別損益の状況'!S33</f>
        <v>0</v>
      </c>
      <c r="I26" s="12"/>
      <c r="J26" s="47">
        <f t="shared" ref="J26" si="1">+E26+H26</f>
        <v>0</v>
      </c>
    </row>
    <row r="27" spans="2:10" ht="15" customHeight="1" x14ac:dyDescent="0.15">
      <c r="B27" s="12"/>
      <c r="C27" s="24" t="str">
        <f>+'要入力　事業別損益の状況'!D34</f>
        <v>法定福利費</v>
      </c>
      <c r="D27" s="16"/>
      <c r="E27" s="18">
        <f>+'要入力　事業別損益の状況'!F34</f>
        <v>0</v>
      </c>
      <c r="F27" s="16"/>
      <c r="G27" s="24" t="str">
        <f>+'要入力　事業別損益の状況'!D34</f>
        <v>法定福利費</v>
      </c>
      <c r="H27" s="17">
        <f>+'要入力　事業別損益の状況'!S34</f>
        <v>25388707</v>
      </c>
      <c r="I27" s="12"/>
      <c r="J27" s="47">
        <f t="shared" si="0"/>
        <v>25388707</v>
      </c>
    </row>
    <row r="28" spans="2:10" ht="15" customHeight="1" x14ac:dyDescent="0.15">
      <c r="B28" s="12"/>
      <c r="C28" s="24" t="str">
        <f>+'要入力　事業別損益の状況'!D35</f>
        <v>福利厚生費</v>
      </c>
      <c r="D28" s="16"/>
      <c r="E28" s="18">
        <f>+'要入力　事業別損益の状況'!F35</f>
        <v>0</v>
      </c>
      <c r="F28" s="16"/>
      <c r="G28" s="24" t="str">
        <f>+'要入力　事業別損益の状況'!D35</f>
        <v>福利厚生費</v>
      </c>
      <c r="H28" s="17">
        <f>+'要入力　事業別損益の状況'!S35</f>
        <v>972523</v>
      </c>
      <c r="I28" s="12"/>
      <c r="J28" s="47">
        <f t="shared" si="0"/>
        <v>972523</v>
      </c>
    </row>
    <row r="29" spans="2:10" ht="15" customHeight="1" x14ac:dyDescent="0.15">
      <c r="B29" s="12"/>
      <c r="C29" s="24" t="str">
        <f>+'要入力　事業別損益の状況'!D37</f>
        <v>広告宣伝費</v>
      </c>
      <c r="D29" s="16"/>
      <c r="E29" s="18">
        <f>+'要入力　事業別損益の状況'!F37</f>
        <v>0</v>
      </c>
      <c r="F29" s="16"/>
      <c r="G29" s="24" t="str">
        <f>+'要入力　事業別損益の状況'!D37</f>
        <v>広告宣伝費</v>
      </c>
      <c r="H29" s="17">
        <f>+'要入力　事業別損益の状況'!S37</f>
        <v>51084</v>
      </c>
      <c r="I29" s="12"/>
      <c r="J29" s="47">
        <f t="shared" si="0"/>
        <v>51084</v>
      </c>
    </row>
    <row r="30" spans="2:10" ht="15" customHeight="1" x14ac:dyDescent="0.15">
      <c r="B30" s="12"/>
      <c r="C30" s="24" t="str">
        <f>+'要入力　事業別損益の状況'!D38</f>
        <v>旅費交通費</v>
      </c>
      <c r="D30" s="16"/>
      <c r="E30" s="18">
        <f>+'要入力　事業別損益の状況'!F38</f>
        <v>0</v>
      </c>
      <c r="F30" s="16"/>
      <c r="G30" s="24" t="str">
        <f>+'要入力　事業別損益の状況'!D38</f>
        <v>旅費交通費</v>
      </c>
      <c r="H30" s="17">
        <f>+'要入力　事業別損益の状況'!S38</f>
        <v>816422</v>
      </c>
      <c r="I30" s="12"/>
      <c r="J30" s="47">
        <f t="shared" si="0"/>
        <v>816422</v>
      </c>
    </row>
    <row r="31" spans="2:10" ht="15" customHeight="1" x14ac:dyDescent="0.15">
      <c r="B31" s="12"/>
      <c r="C31" s="24" t="str">
        <f>+'要入力　事業別損益の状況'!D39</f>
        <v>接待交際費</v>
      </c>
      <c r="D31" s="16"/>
      <c r="E31" s="18">
        <f>+'要入力　事業別損益の状況'!F39</f>
        <v>0</v>
      </c>
      <c r="F31" s="16"/>
      <c r="G31" s="24" t="str">
        <f>+'要入力　事業別損益の状況'!D39</f>
        <v>接待交際費</v>
      </c>
      <c r="H31" s="17">
        <f>+'要入力　事業別損益の状況'!S39</f>
        <v>679787</v>
      </c>
      <c r="I31" s="12"/>
      <c r="J31" s="47">
        <f t="shared" si="0"/>
        <v>679787</v>
      </c>
    </row>
    <row r="32" spans="2:10" ht="15" customHeight="1" x14ac:dyDescent="0.15">
      <c r="B32" s="12"/>
      <c r="C32" s="24" t="str">
        <f>+'要入力　事業別損益の状況'!D40</f>
        <v>車両費</v>
      </c>
      <c r="D32" s="16"/>
      <c r="E32" s="18">
        <f>+'要入力　事業別損益の状況'!F40</f>
        <v>0</v>
      </c>
      <c r="F32" s="16"/>
      <c r="G32" s="24" t="str">
        <f>+'要入力　事業別損益の状況'!D40</f>
        <v>車両費</v>
      </c>
      <c r="H32" s="17">
        <f>+'要入力　事業別損益の状況'!S40</f>
        <v>1354545</v>
      </c>
      <c r="I32" s="12"/>
      <c r="J32" s="47">
        <f t="shared" si="0"/>
        <v>1354545</v>
      </c>
    </row>
    <row r="33" spans="2:10" ht="15" customHeight="1" x14ac:dyDescent="0.15">
      <c r="B33" s="12"/>
      <c r="C33" s="24" t="str">
        <f>+'要入力　事業別損益の状況'!D41</f>
        <v>通信費</v>
      </c>
      <c r="D33" s="16"/>
      <c r="E33" s="18">
        <f>+'要入力　事業別損益の状況'!F41</f>
        <v>0</v>
      </c>
      <c r="F33" s="16"/>
      <c r="G33" s="24" t="str">
        <f>+'要入力　事業別損益の状況'!D41</f>
        <v>通信費</v>
      </c>
      <c r="H33" s="17">
        <f>+'要入力　事業別損益の状況'!S41</f>
        <v>964644</v>
      </c>
      <c r="I33" s="12"/>
      <c r="J33" s="47">
        <f t="shared" si="0"/>
        <v>964644</v>
      </c>
    </row>
    <row r="34" spans="2:10" ht="15" customHeight="1" x14ac:dyDescent="0.15">
      <c r="B34" s="12"/>
      <c r="C34" s="24" t="str">
        <f>+'要入力　事業別損益の状況'!D42</f>
        <v>水道光熱費</v>
      </c>
      <c r="D34" s="16"/>
      <c r="E34" s="18">
        <f>+'要入力　事業別損益の状況'!F42</f>
        <v>0</v>
      </c>
      <c r="F34" s="16"/>
      <c r="G34" s="24" t="str">
        <f>+'要入力　事業別損益の状況'!D42</f>
        <v>水道光熱費</v>
      </c>
      <c r="H34" s="17">
        <f>+'要入力　事業別損益の状況'!S42</f>
        <v>4234983</v>
      </c>
      <c r="I34" s="12"/>
      <c r="J34" s="47">
        <f t="shared" si="0"/>
        <v>4234983</v>
      </c>
    </row>
    <row r="35" spans="2:10" ht="15" customHeight="1" x14ac:dyDescent="0.15">
      <c r="B35" s="12"/>
      <c r="C35" s="24" t="str">
        <f>+'要入力　事業別損益の状況'!D43</f>
        <v>租税公課</v>
      </c>
      <c r="D35" s="16"/>
      <c r="E35" s="18">
        <f>+'要入力　事業別損益の状況'!F43</f>
        <v>0</v>
      </c>
      <c r="F35" s="16"/>
      <c r="G35" s="24" t="str">
        <f>+'要入力　事業別損益の状況'!D43</f>
        <v>租税公課</v>
      </c>
      <c r="H35" s="17">
        <f>+'要入力　事業別損益の状況'!S43</f>
        <v>1953903</v>
      </c>
      <c r="I35" s="12"/>
      <c r="J35" s="47">
        <f t="shared" si="0"/>
        <v>1953903</v>
      </c>
    </row>
    <row r="36" spans="2:10" ht="15" customHeight="1" x14ac:dyDescent="0.15">
      <c r="B36" s="12"/>
      <c r="C36" s="24" t="str">
        <f>+'要入力　事業別損益の状況'!D44</f>
        <v>消耗品費</v>
      </c>
      <c r="D36" s="16"/>
      <c r="E36" s="18">
        <f>+'要入力　事業別損益の状況'!F44</f>
        <v>0</v>
      </c>
      <c r="F36" s="16"/>
      <c r="G36" s="24" t="str">
        <f>+'要入力　事業別損益の状況'!D44</f>
        <v>消耗品費</v>
      </c>
      <c r="H36" s="17">
        <f>+'要入力　事業別損益の状況'!S44</f>
        <v>6822875</v>
      </c>
      <c r="I36" s="12"/>
      <c r="J36" s="47">
        <f t="shared" si="0"/>
        <v>6822875</v>
      </c>
    </row>
    <row r="37" spans="2:10" ht="15" customHeight="1" x14ac:dyDescent="0.15">
      <c r="B37" s="12"/>
      <c r="C37" s="24" t="str">
        <f>+'要入力　事業別損益の状況'!D45</f>
        <v>事務用品費</v>
      </c>
      <c r="D37" s="16"/>
      <c r="E37" s="18">
        <f>+'要入力　事業別損益の状況'!F45</f>
        <v>0</v>
      </c>
      <c r="F37" s="16"/>
      <c r="G37" s="24" t="str">
        <f>+'要入力　事業別損益の状況'!D45</f>
        <v>事務用品費</v>
      </c>
      <c r="H37" s="17">
        <f>+'要入力　事業別損益の状況'!S45</f>
        <v>75246</v>
      </c>
      <c r="I37" s="12"/>
      <c r="J37" s="47">
        <f t="shared" si="0"/>
        <v>75246</v>
      </c>
    </row>
    <row r="38" spans="2:10" ht="15" customHeight="1" x14ac:dyDescent="0.15">
      <c r="B38" s="12"/>
      <c r="C38" s="24" t="str">
        <f>+'要入力　事業別損益の状況'!D46</f>
        <v>賃借料</v>
      </c>
      <c r="D38" s="16"/>
      <c r="E38" s="18">
        <f>+'要入力　事業別損益の状況'!F46</f>
        <v>0</v>
      </c>
      <c r="F38" s="16"/>
      <c r="G38" s="24" t="str">
        <f>+'要入力　事業別損益の状況'!D46</f>
        <v>賃借料</v>
      </c>
      <c r="H38" s="17">
        <f>+'要入力　事業別損益の状況'!S46</f>
        <v>6240000</v>
      </c>
      <c r="I38" s="12"/>
      <c r="J38" s="47">
        <f t="shared" si="0"/>
        <v>6240000</v>
      </c>
    </row>
    <row r="39" spans="2:10" ht="15" customHeight="1" x14ac:dyDescent="0.15">
      <c r="B39" s="12"/>
      <c r="C39" s="24" t="str">
        <f>+'要入力　事業別損益の状況'!D47</f>
        <v>修繕費</v>
      </c>
      <c r="D39" s="16"/>
      <c r="E39" s="18">
        <f>+'要入力　事業別損益の状況'!F47</f>
        <v>0</v>
      </c>
      <c r="F39" s="16"/>
      <c r="G39" s="24" t="str">
        <f>+'要入力　事業別損益の状況'!D47</f>
        <v>修繕費</v>
      </c>
      <c r="H39" s="17">
        <f>+'要入力　事業別損益の状況'!S47</f>
        <v>1774255</v>
      </c>
      <c r="I39" s="12"/>
      <c r="J39" s="47">
        <f t="shared" si="0"/>
        <v>1774255</v>
      </c>
    </row>
    <row r="40" spans="2:10" ht="15" customHeight="1" x14ac:dyDescent="0.15">
      <c r="B40" s="12"/>
      <c r="C40" s="24" t="str">
        <f>+'要入力　事業別損益の状況'!D48</f>
        <v>保険料</v>
      </c>
      <c r="D40" s="16"/>
      <c r="E40" s="18">
        <f>+'要入力　事業別損益の状況'!F48</f>
        <v>0</v>
      </c>
      <c r="F40" s="16"/>
      <c r="G40" s="24" t="str">
        <f>+'要入力　事業別損益の状況'!D48</f>
        <v>保険料</v>
      </c>
      <c r="H40" s="17">
        <f>+'要入力　事業別損益の状況'!S48</f>
        <v>2470220</v>
      </c>
      <c r="I40" s="12"/>
      <c r="J40" s="47">
        <f t="shared" si="0"/>
        <v>2470220</v>
      </c>
    </row>
    <row r="41" spans="2:10" ht="15" customHeight="1" x14ac:dyDescent="0.15">
      <c r="B41" s="12"/>
      <c r="C41" s="24" t="str">
        <f>+'要入力　事業別損益の状況'!D49</f>
        <v>支払手数料</v>
      </c>
      <c r="D41" s="16"/>
      <c r="E41" s="18">
        <f>+'要入力　事業別損益の状況'!F49</f>
        <v>0</v>
      </c>
      <c r="F41" s="16"/>
      <c r="G41" s="24" t="str">
        <f>+'要入力　事業別損益の状況'!D49</f>
        <v>支払手数料</v>
      </c>
      <c r="H41" s="17">
        <f>+'要入力　事業別損益の状況'!S49</f>
        <v>4417752</v>
      </c>
      <c r="I41" s="12"/>
      <c r="J41" s="47">
        <f t="shared" si="0"/>
        <v>4417752</v>
      </c>
    </row>
    <row r="42" spans="2:10" ht="15" customHeight="1" x14ac:dyDescent="0.15">
      <c r="B42" s="12"/>
      <c r="C42" s="24" t="str">
        <f>+'要入力　事業別損益の状況'!D50</f>
        <v>リース料</v>
      </c>
      <c r="D42" s="16"/>
      <c r="E42" s="18">
        <f>+'要入力　事業別損益の状況'!F50</f>
        <v>0</v>
      </c>
      <c r="F42" s="16"/>
      <c r="G42" s="24" t="str">
        <f>+'要入力　事業別損益の状況'!D50</f>
        <v>リース料</v>
      </c>
      <c r="H42" s="17">
        <f>+'要入力　事業別損益の状況'!S50</f>
        <v>1612147</v>
      </c>
      <c r="I42" s="12"/>
      <c r="J42" s="47">
        <f t="shared" si="0"/>
        <v>1612147</v>
      </c>
    </row>
    <row r="43" spans="2:10" ht="15" customHeight="1" x14ac:dyDescent="0.15">
      <c r="B43" s="12"/>
      <c r="C43" s="24" t="str">
        <f>+'要入力　事業別損益の状況'!D51</f>
        <v>食材料</v>
      </c>
      <c r="D43" s="16"/>
      <c r="E43" s="18">
        <f>+'要入力　事業別損益の状況'!F51</f>
        <v>0</v>
      </c>
      <c r="F43" s="16"/>
      <c r="G43" s="24" t="str">
        <f>+'要入力　事業別損益の状況'!D51</f>
        <v>食材料</v>
      </c>
      <c r="H43" s="17">
        <f>+'要入力　事業別損益の状況'!S51</f>
        <v>4457572</v>
      </c>
      <c r="I43" s="12"/>
      <c r="J43" s="47">
        <f t="shared" si="0"/>
        <v>4457572</v>
      </c>
    </row>
    <row r="44" spans="2:10" ht="15" customHeight="1" x14ac:dyDescent="0.15">
      <c r="B44" s="12"/>
      <c r="C44" s="24" t="str">
        <f>+'要入力　事業別損益の状況'!D52</f>
        <v>研修費</v>
      </c>
      <c r="D44" s="16"/>
      <c r="E44" s="18">
        <f>+'要入力　事業別損益の状況'!F52</f>
        <v>0</v>
      </c>
      <c r="F44" s="16"/>
      <c r="G44" s="24" t="str">
        <f>+'要入力　事業別損益の状況'!D52</f>
        <v>研修費</v>
      </c>
      <c r="H44" s="17">
        <f>+'要入力　事業別損益の状況'!S52</f>
        <v>71400</v>
      </c>
      <c r="I44" s="12"/>
      <c r="J44" s="47">
        <f t="shared" si="0"/>
        <v>71400</v>
      </c>
    </row>
    <row r="45" spans="2:10" ht="15" customHeight="1" x14ac:dyDescent="0.15">
      <c r="B45" s="12"/>
      <c r="C45" s="24" t="str">
        <f>+'要入力　事業別損益の状況'!D53</f>
        <v>外注費</v>
      </c>
      <c r="D45" s="16"/>
      <c r="E45" s="18">
        <f>+'要入力　事業別損益の状況'!F53</f>
        <v>0</v>
      </c>
      <c r="F45" s="16"/>
      <c r="G45" s="24" t="str">
        <f>+'要入力　事業別損益の状況'!D53</f>
        <v>外注費</v>
      </c>
      <c r="H45" s="17">
        <f>+'要入力　事業別損益の状況'!S53</f>
        <v>801280</v>
      </c>
      <c r="I45" s="12"/>
      <c r="J45" s="47">
        <f t="shared" si="0"/>
        <v>801280</v>
      </c>
    </row>
    <row r="46" spans="2:10" ht="15" customHeight="1" x14ac:dyDescent="0.15">
      <c r="B46" s="12"/>
      <c r="C46" s="24" t="str">
        <f>+'要入力　事業別損益の状況'!D54</f>
        <v>新聞図書費</v>
      </c>
      <c r="D46" s="16"/>
      <c r="E46" s="18">
        <f>+'要入力　事業別損益の状況'!F54</f>
        <v>0</v>
      </c>
      <c r="F46" s="16"/>
      <c r="G46" s="24" t="str">
        <f>+'要入力　事業別損益の状況'!D54</f>
        <v>新聞図書費</v>
      </c>
      <c r="H46" s="17">
        <f>+'要入力　事業別損益の状況'!S54</f>
        <v>116668</v>
      </c>
      <c r="I46" s="12"/>
      <c r="J46" s="47">
        <f t="shared" si="0"/>
        <v>116668</v>
      </c>
    </row>
    <row r="47" spans="2:10" ht="15" customHeight="1" x14ac:dyDescent="0.15">
      <c r="B47" s="12"/>
      <c r="C47" s="24" t="str">
        <f>+'要入力　事業別損益の状況'!D55</f>
        <v>会議費</v>
      </c>
      <c r="D47" s="16"/>
      <c r="E47" s="18">
        <f>+'要入力　事業別損益の状況'!F55</f>
        <v>30240</v>
      </c>
      <c r="F47" s="16"/>
      <c r="G47" s="24" t="str">
        <f>+'要入力　事業別損益の状況'!D55</f>
        <v>会議費</v>
      </c>
      <c r="H47" s="17">
        <f>+'要入力　事業別損益の状況'!S55</f>
        <v>3710</v>
      </c>
      <c r="I47" s="12"/>
      <c r="J47" s="47">
        <f t="shared" si="0"/>
        <v>33950</v>
      </c>
    </row>
    <row r="48" spans="2:10" ht="15" customHeight="1" x14ac:dyDescent="0.15">
      <c r="B48" s="12"/>
      <c r="C48" s="24" t="str">
        <f>+'要入力　事業別損益の状況'!D56</f>
        <v>処分費</v>
      </c>
      <c r="D48" s="16"/>
      <c r="E48" s="18">
        <f>+'要入力　事業別損益の状況'!F56</f>
        <v>0</v>
      </c>
      <c r="F48" s="16"/>
      <c r="G48" s="24" t="str">
        <f>+'要入力　事業別損益の状況'!D56</f>
        <v>処分費</v>
      </c>
      <c r="H48" s="17">
        <f>+'要入力　事業別損益の状況'!S56</f>
        <v>26458</v>
      </c>
      <c r="I48" s="12"/>
      <c r="J48" s="47">
        <f t="shared" si="0"/>
        <v>26458</v>
      </c>
    </row>
    <row r="49" spans="2:10" ht="15" customHeight="1" x14ac:dyDescent="0.15">
      <c r="B49" s="12"/>
      <c r="C49" s="24" t="str">
        <f>+'要入力　事業別損益の状況'!D57</f>
        <v>諸会費</v>
      </c>
      <c r="D49" s="16"/>
      <c r="E49" s="18">
        <f>+'要入力　事業別損益の状況'!F57</f>
        <v>0</v>
      </c>
      <c r="F49" s="16"/>
      <c r="G49" s="24" t="str">
        <f>+'要入力　事業別損益の状況'!D57</f>
        <v>諸会費</v>
      </c>
      <c r="H49" s="17">
        <f>+'要入力　事業別損益の状況'!S57</f>
        <v>97230</v>
      </c>
      <c r="I49" s="12"/>
      <c r="J49" s="47">
        <f t="shared" ref="J49" si="2">+E49+H49</f>
        <v>97230</v>
      </c>
    </row>
    <row r="50" spans="2:10" ht="15" customHeight="1" x14ac:dyDescent="0.15">
      <c r="B50" s="12"/>
      <c r="C50" s="24" t="str">
        <f>+'要入力　事業別損益の状況'!D58</f>
        <v>雑費</v>
      </c>
      <c r="D50" s="16"/>
      <c r="E50" s="18">
        <f>+'要入力　事業別損益の状況'!F58</f>
        <v>0</v>
      </c>
      <c r="F50" s="16"/>
      <c r="G50" s="24" t="str">
        <f>+'要入力　事業別損益の状況'!D58</f>
        <v>雑費</v>
      </c>
      <c r="H50" s="17">
        <f>+'要入力　事業別損益の状況'!S58</f>
        <v>2541610</v>
      </c>
      <c r="I50" s="12"/>
      <c r="J50" s="47">
        <f t="shared" si="0"/>
        <v>2541610</v>
      </c>
    </row>
    <row r="51" spans="2:10" ht="15" customHeight="1" x14ac:dyDescent="0.15">
      <c r="B51" s="25"/>
      <c r="C51" s="24" t="str">
        <f>+'要入力　事業別損益の状況'!D59</f>
        <v>支払利息</v>
      </c>
      <c r="D51" s="16"/>
      <c r="E51" s="18">
        <f>+'要入力　事業別損益の状況'!F59</f>
        <v>0</v>
      </c>
      <c r="F51" s="16"/>
      <c r="G51" s="24" t="str">
        <f>+'要入力　事業別損益の状況'!D59</f>
        <v>支払利息</v>
      </c>
      <c r="H51" s="17">
        <f>+'要入力　事業別損益の状況'!S59</f>
        <v>2013603</v>
      </c>
      <c r="I51" s="12"/>
      <c r="J51" s="47">
        <f t="shared" si="0"/>
        <v>2013603</v>
      </c>
    </row>
    <row r="52" spans="2:10" ht="15" customHeight="1" x14ac:dyDescent="0.15">
      <c r="B52" s="25"/>
      <c r="C52" s="24" t="str">
        <f>+'要入力　事業別損益の状況'!D60</f>
        <v>謝金</v>
      </c>
      <c r="D52" s="16"/>
      <c r="E52" s="18">
        <f>+'要入力　事業別損益の状況'!F60</f>
        <v>0</v>
      </c>
      <c r="F52" s="16"/>
      <c r="G52" s="24" t="str">
        <f>+'要入力　事業別損益の状況'!D60</f>
        <v>謝金</v>
      </c>
      <c r="H52" s="17">
        <f>+'要入力　事業別損益の状況'!S60</f>
        <v>111000</v>
      </c>
      <c r="I52" s="25"/>
      <c r="J52" s="47">
        <f t="shared" si="0"/>
        <v>111000</v>
      </c>
    </row>
    <row r="53" spans="2:10" ht="15" customHeight="1" x14ac:dyDescent="0.15">
      <c r="B53" s="25"/>
      <c r="C53" s="24" t="str">
        <f>+'要入力　事業別損益の状況'!D61</f>
        <v>減価償却費</v>
      </c>
      <c r="D53" s="16"/>
      <c r="E53" s="18">
        <f>+'要入力　事業別損益の状況'!F61</f>
        <v>0</v>
      </c>
      <c r="F53" s="16"/>
      <c r="G53" s="24" t="str">
        <f>+'要入力　事業別損益の状況'!D61</f>
        <v>減価償却費</v>
      </c>
      <c r="H53" s="17">
        <f>+'要入力　事業別損益の状況'!S61</f>
        <v>24558143</v>
      </c>
      <c r="I53" s="25"/>
      <c r="J53" s="47">
        <f t="shared" si="0"/>
        <v>24558143</v>
      </c>
    </row>
    <row r="54" spans="2:10" ht="15" customHeight="1" x14ac:dyDescent="0.15">
      <c r="B54" s="25"/>
      <c r="C54" s="24" t="str">
        <f>+'要入力　事業別損益の状況'!D62</f>
        <v>貸倒引当金繰入</v>
      </c>
      <c r="D54" s="79"/>
      <c r="E54" s="18">
        <f>+'要入力　事業別損益の状況'!F62</f>
        <v>0</v>
      </c>
      <c r="F54" s="79"/>
      <c r="G54" s="24" t="str">
        <f>+'要入力　事業別損益の状況'!D62</f>
        <v>貸倒引当金繰入</v>
      </c>
      <c r="H54" s="17">
        <f>+'要入力　事業別損益の状況'!S62</f>
        <v>210000</v>
      </c>
      <c r="I54" s="25"/>
      <c r="J54" s="47">
        <f t="shared" si="0"/>
        <v>210000</v>
      </c>
    </row>
    <row r="55" spans="2:10" ht="15" customHeight="1" x14ac:dyDescent="0.15">
      <c r="B55" s="26"/>
      <c r="C55" s="27" t="s">
        <v>72</v>
      </c>
      <c r="D55" s="27"/>
      <c r="E55" s="28">
        <f>SUM(E21:E54)</f>
        <v>30240</v>
      </c>
      <c r="F55" s="27"/>
      <c r="G55" s="27" t="s">
        <v>72</v>
      </c>
      <c r="H55" s="29">
        <f>SUM(H21:H54)</f>
        <v>282663704</v>
      </c>
      <c r="I55" s="26"/>
      <c r="J55" s="29">
        <f>SUM(J21:J54)</f>
        <v>282693944</v>
      </c>
    </row>
    <row r="57" spans="2:10" x14ac:dyDescent="0.15">
      <c r="C57" s="1" t="s">
        <v>77</v>
      </c>
      <c r="E57" s="30">
        <f>+E18-E55</f>
        <v>58478335</v>
      </c>
      <c r="G57" s="1" t="s">
        <v>77</v>
      </c>
      <c r="H57" s="30">
        <f>+H18-H55</f>
        <v>14366004</v>
      </c>
      <c r="I57" s="30"/>
      <c r="J57" s="30">
        <f t="shared" si="0"/>
        <v>72844339</v>
      </c>
    </row>
    <row r="58" spans="2:10" x14ac:dyDescent="0.15">
      <c r="C58" s="1" t="s">
        <v>78</v>
      </c>
      <c r="E58" s="1">
        <v>0</v>
      </c>
      <c r="G58" s="39" t="s">
        <v>78</v>
      </c>
      <c r="H58" s="222">
        <v>458000</v>
      </c>
      <c r="I58" s="223"/>
      <c r="J58" s="223">
        <f t="shared" si="0"/>
        <v>458000</v>
      </c>
    </row>
    <row r="59" spans="2:10" x14ac:dyDescent="0.15">
      <c r="C59" s="1" t="s">
        <v>79</v>
      </c>
      <c r="E59" s="30">
        <f>+E57-E58</f>
        <v>58478335</v>
      </c>
      <c r="G59" s="1" t="s">
        <v>79</v>
      </c>
      <c r="H59" s="30">
        <f>+H57-H58</f>
        <v>13908004</v>
      </c>
      <c r="I59" s="30"/>
      <c r="J59" s="30">
        <f>+J57-J58</f>
        <v>72386339</v>
      </c>
    </row>
    <row r="63" spans="2:10" ht="24.75" customHeight="1" x14ac:dyDescent="0.15">
      <c r="C63" s="171"/>
    </row>
  </sheetData>
  <mergeCells count="4">
    <mergeCell ref="D1:G1"/>
    <mergeCell ref="D3:E3"/>
    <mergeCell ref="G3:H3"/>
    <mergeCell ref="B4:J4"/>
  </mergeCells>
  <phoneticPr fontId="1"/>
  <printOptions horizontalCentered="1"/>
  <pageMargins left="0.23622047244094491" right="0.23622047244094491" top="0.74803149606299213" bottom="0.74803149606299213" header="0.31496062992125984" footer="0.31496062992125984"/>
  <pageSetup paperSize="9" scale="89" orientation="portrait" horizontalDpi="300" verticalDpi="300" r:id="rId1"/>
  <rowBreaks count="1" manualBreakCount="1">
    <brk id="6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Q71"/>
  <sheetViews>
    <sheetView zoomScaleNormal="100" workbookViewId="0">
      <pane xSplit="4" ySplit="6" topLeftCell="E7" activePane="bottomRight" state="frozen"/>
      <selection activeCell="G17" sqref="G17"/>
      <selection pane="topRight" activeCell="G17" sqref="G17"/>
      <selection pane="bottomLeft" activeCell="G17" sqref="G17"/>
      <selection pane="bottomRight" activeCell="E11" sqref="E11"/>
    </sheetView>
  </sheetViews>
  <sheetFormatPr defaultRowHeight="13.5" x14ac:dyDescent="0.15"/>
  <cols>
    <col min="1" max="1" width="9" style="1"/>
    <col min="2" max="2" width="2.75" style="1" customWidth="1"/>
    <col min="3" max="3" width="9.75" style="1" customWidth="1"/>
    <col min="4" max="4" width="11.5" style="1" customWidth="1"/>
    <col min="5" max="5" width="9.875" style="1" customWidth="1"/>
    <col min="6" max="6" width="9" style="1"/>
    <col min="7" max="7" width="10.75" style="1" customWidth="1"/>
    <col min="8" max="11" width="9" style="1"/>
    <col min="12" max="12" width="8.875" style="1" customWidth="1"/>
    <col min="13" max="14" width="9.375" style="1" customWidth="1"/>
    <col min="15" max="15" width="8.875" style="1" customWidth="1"/>
    <col min="16" max="16" width="10.875" style="1" customWidth="1"/>
    <col min="17" max="16384" width="9" style="1"/>
  </cols>
  <sheetData>
    <row r="1" spans="2:16" x14ac:dyDescent="0.15">
      <c r="C1" s="83"/>
      <c r="D1" s="83"/>
      <c r="E1" s="71"/>
      <c r="F1" s="71"/>
      <c r="G1" s="71"/>
      <c r="H1" s="71"/>
      <c r="I1" s="71"/>
      <c r="J1" s="39"/>
      <c r="K1" s="39"/>
      <c r="L1" s="39"/>
      <c r="M1" s="39"/>
      <c r="N1" s="39"/>
      <c r="O1" s="39"/>
      <c r="P1" s="40"/>
    </row>
    <row r="2" spans="2:16" x14ac:dyDescent="0.15">
      <c r="B2" s="358" t="s">
        <v>137</v>
      </c>
      <c r="C2" s="358"/>
      <c r="D2" s="358"/>
      <c r="E2" s="39"/>
      <c r="F2" s="39"/>
      <c r="G2" s="39"/>
      <c r="H2" s="39"/>
      <c r="I2" s="39"/>
      <c r="J2" s="39"/>
      <c r="K2" s="39"/>
      <c r="L2" s="39"/>
      <c r="M2" s="39"/>
      <c r="N2" s="39"/>
      <c r="O2" s="39"/>
    </row>
    <row r="3" spans="2:16" ht="17.25" x14ac:dyDescent="0.15">
      <c r="B3" s="359" t="s">
        <v>200</v>
      </c>
      <c r="C3" s="359"/>
      <c r="D3" s="359"/>
      <c r="E3" s="359"/>
      <c r="F3" s="359"/>
      <c r="G3" s="193"/>
      <c r="H3" s="39"/>
      <c r="I3" s="39"/>
      <c r="J3" s="39"/>
      <c r="K3" s="39"/>
      <c r="L3" s="39"/>
      <c r="M3" s="39"/>
      <c r="N3" s="39"/>
      <c r="O3" s="39"/>
      <c r="P3" s="1" t="s">
        <v>138</v>
      </c>
    </row>
    <row r="4" spans="2:16" ht="35.25" customHeight="1" x14ac:dyDescent="0.15">
      <c r="B4" s="362" t="s">
        <v>114</v>
      </c>
      <c r="C4" s="363"/>
      <c r="D4" s="364"/>
      <c r="E4" s="360" t="s">
        <v>110</v>
      </c>
      <c r="F4" s="64" t="str">
        <f>+'要入力　事業別損益の状況'!F4</f>
        <v>管理部門</v>
      </c>
      <c r="G4" s="204" t="str">
        <f>+'要入力　事業別損益の状況'!G4</f>
        <v>在宅ホスピス支援センター</v>
      </c>
      <c r="H4" s="203" t="str">
        <f>+'要入力　事業別損益の状況'!H4</f>
        <v>訪問看護</v>
      </c>
      <c r="I4" s="203" t="str">
        <f>+'要入力　事業別損益の状況'!L4</f>
        <v>訪問介護</v>
      </c>
      <c r="J4" s="203" t="str">
        <f>+'要入力　事業別損益の状況'!M4</f>
        <v>居宅介護支援</v>
      </c>
      <c r="K4" s="203" t="str">
        <f>+'要入力　事業別損益の状況'!N4</f>
        <v>啓発及び情報収集</v>
      </c>
      <c r="L4" s="203" t="str">
        <f>+'要入力　事業別損益の状況'!O4</f>
        <v>介護員研修</v>
      </c>
      <c r="M4" s="203" t="str">
        <f>+'要入力　事業別損益の状況'!P4</f>
        <v>看護小規模多機能（上村座）</v>
      </c>
      <c r="N4" s="203" t="str">
        <f>+'要入力　事業別損益の状況'!Q4</f>
        <v>有料老人ホーム（たんがくの家）</v>
      </c>
      <c r="O4" s="203" t="str">
        <f>+'要入力　事業別損益の状況'!R4</f>
        <v>総合福祉法</v>
      </c>
      <c r="P4" s="66" t="str">
        <f>+'要入力　事業別損益の状況'!S4</f>
        <v>事業部門計</v>
      </c>
    </row>
    <row r="5" spans="2:16" x14ac:dyDescent="0.15">
      <c r="B5" s="365"/>
      <c r="C5" s="366"/>
      <c r="D5" s="367"/>
      <c r="E5" s="361"/>
      <c r="F5" s="52" t="s">
        <v>113</v>
      </c>
      <c r="G5" s="196" t="s">
        <v>29</v>
      </c>
      <c r="H5" s="93" t="s">
        <v>29</v>
      </c>
      <c r="I5" s="81" t="s">
        <v>29</v>
      </c>
      <c r="J5" s="81" t="s">
        <v>29</v>
      </c>
      <c r="K5" s="191" t="s">
        <v>29</v>
      </c>
      <c r="L5" s="81" t="s">
        <v>29</v>
      </c>
      <c r="M5" s="81" t="s">
        <v>29</v>
      </c>
      <c r="N5" s="191" t="s">
        <v>29</v>
      </c>
      <c r="O5" s="191" t="s">
        <v>29</v>
      </c>
      <c r="P5" s="67" t="s">
        <v>29</v>
      </c>
    </row>
    <row r="6" spans="2:16" x14ac:dyDescent="0.15">
      <c r="B6" s="301" t="str">
        <f>+'要入力　事業別損益の状況'!B6</f>
        <v>経常収益</v>
      </c>
      <c r="C6" s="302"/>
      <c r="D6" s="302"/>
      <c r="E6" s="75"/>
      <c r="F6" s="33"/>
      <c r="G6" s="198"/>
      <c r="H6" s="94"/>
      <c r="I6" s="32"/>
      <c r="J6" s="32"/>
      <c r="K6" s="190"/>
      <c r="L6" s="32"/>
      <c r="M6" s="32"/>
      <c r="N6" s="31"/>
      <c r="O6" s="31"/>
      <c r="P6" s="67"/>
    </row>
    <row r="7" spans="2:16" x14ac:dyDescent="0.15">
      <c r="B7" s="299" t="str">
        <f>+'要入力　事業別損益の状況'!B7</f>
        <v>受取会費</v>
      </c>
      <c r="C7" s="300"/>
      <c r="D7" s="32" t="str">
        <f>+'要入力　事業別損益の状況'!D7</f>
        <v>年会費</v>
      </c>
      <c r="E7" s="115">
        <f>+'要入力　事業別損益の状況'!E7</f>
        <v>36000</v>
      </c>
      <c r="F7" s="116">
        <f>+'要入力　事業別損益の状況'!F7</f>
        <v>36000</v>
      </c>
      <c r="G7" s="199">
        <f>+'要入力　事業別損益の状況'!G7</f>
        <v>0</v>
      </c>
      <c r="H7" s="117">
        <f>+'要入力　事業別損益の状況'!H7</f>
        <v>0</v>
      </c>
      <c r="I7" s="118">
        <f>+'要入力　事業別損益の状況'!L7</f>
        <v>0</v>
      </c>
      <c r="J7" s="118">
        <f>+'要入力　事業別損益の状況'!M7</f>
        <v>0</v>
      </c>
      <c r="K7" s="118">
        <f>+'要入力　事業別損益の状況'!N7</f>
        <v>0</v>
      </c>
      <c r="L7" s="118">
        <f>+'要入力　事業別損益の状況'!O7</f>
        <v>0</v>
      </c>
      <c r="M7" s="118">
        <f>+'要入力　事業別損益の状況'!P7</f>
        <v>0</v>
      </c>
      <c r="N7" s="118">
        <f>+'要入力　事業別損益の状況'!Q7</f>
        <v>0</v>
      </c>
      <c r="O7" s="119">
        <f>+'要入力　事業別損益の状況'!R7</f>
        <v>0</v>
      </c>
      <c r="P7" s="120">
        <f>SUM(G7:O7)</f>
        <v>0</v>
      </c>
    </row>
    <row r="8" spans="2:16" x14ac:dyDescent="0.15">
      <c r="B8" s="299"/>
      <c r="C8" s="300"/>
      <c r="D8" s="32" t="str">
        <f>+'要入力　事業別損益の状況'!D8</f>
        <v>入会金</v>
      </c>
      <c r="E8" s="115">
        <f>+'要入力　事業別損益の状況'!E8</f>
        <v>0</v>
      </c>
      <c r="F8" s="116">
        <f>+'要入力　事業別損益の状況'!F8</f>
        <v>0</v>
      </c>
      <c r="G8" s="199">
        <f>+'要入力　事業別損益の状況'!G8</f>
        <v>0</v>
      </c>
      <c r="H8" s="117">
        <f>+'要入力　事業別損益の状況'!H8</f>
        <v>0</v>
      </c>
      <c r="I8" s="118">
        <f>+'要入力　事業別損益の状況'!L8</f>
        <v>0</v>
      </c>
      <c r="J8" s="118">
        <f>+'要入力　事業別損益の状況'!M8</f>
        <v>0</v>
      </c>
      <c r="K8" s="118">
        <f>+'要入力　事業別損益の状況'!N8</f>
        <v>0</v>
      </c>
      <c r="L8" s="118">
        <f>+'要入力　事業別損益の状況'!O8</f>
        <v>0</v>
      </c>
      <c r="M8" s="118">
        <f>+'要入力　事業別損益の状況'!P8</f>
        <v>0</v>
      </c>
      <c r="N8" s="118">
        <f>+'要入力　事業別損益の状況'!Q8</f>
        <v>0</v>
      </c>
      <c r="O8" s="119">
        <f>+'要入力　事業別損益の状況'!R8</f>
        <v>0</v>
      </c>
      <c r="P8" s="120">
        <f>SUM(G8:O8)</f>
        <v>0</v>
      </c>
    </row>
    <row r="9" spans="2:16" x14ac:dyDescent="0.15">
      <c r="B9" s="299"/>
      <c r="C9" s="300"/>
      <c r="D9" s="32" t="str">
        <f>+'要入力　事業別損益の状況'!D9</f>
        <v>賛助金</v>
      </c>
      <c r="E9" s="115">
        <f>+'要入力　事業別損益の状況'!E9</f>
        <v>12000</v>
      </c>
      <c r="F9" s="116">
        <f>+'要入力　事業別損益の状況'!F9</f>
        <v>12000</v>
      </c>
      <c r="G9" s="199">
        <f>+'要入力　事業別損益の状況'!G9</f>
        <v>0</v>
      </c>
      <c r="H9" s="117">
        <f>+'要入力　事業別損益の状況'!H9</f>
        <v>0</v>
      </c>
      <c r="I9" s="118">
        <f>+'要入力　事業別損益の状況'!L9</f>
        <v>0</v>
      </c>
      <c r="J9" s="118">
        <f>+'要入力　事業別損益の状況'!M9</f>
        <v>0</v>
      </c>
      <c r="K9" s="118">
        <f>+'要入力　事業別損益の状況'!N9</f>
        <v>0</v>
      </c>
      <c r="L9" s="118">
        <f>+'要入力　事業別損益の状況'!O9</f>
        <v>0</v>
      </c>
      <c r="M9" s="118">
        <f>+'要入力　事業別損益の状況'!P9</f>
        <v>0</v>
      </c>
      <c r="N9" s="118">
        <f>+'要入力　事業別損益の状況'!Q9</f>
        <v>0</v>
      </c>
      <c r="O9" s="119">
        <f>+'要入力　事業別損益の状況'!R9</f>
        <v>0</v>
      </c>
      <c r="P9" s="120">
        <f t="shared" ref="P9:P23" si="0">SUM(G9:O9)</f>
        <v>0</v>
      </c>
    </row>
    <row r="10" spans="2:16" x14ac:dyDescent="0.15">
      <c r="B10" s="299" t="str">
        <f>+'要入力　事業別損益の状況'!B10</f>
        <v>受取寄付金</v>
      </c>
      <c r="C10" s="300"/>
      <c r="D10" s="32" t="str">
        <f>+'要入力　事業別損益の状況'!D10</f>
        <v>受取寄付金</v>
      </c>
      <c r="E10" s="115">
        <f>+'要入力　事業別損益の状況'!E10</f>
        <v>1188574</v>
      </c>
      <c r="F10" s="116">
        <f>+'要入力　事業別損益の状況'!F10</f>
        <v>1188574</v>
      </c>
      <c r="G10" s="199">
        <f>+'要入力　事業別損益の状況'!G10</f>
        <v>0</v>
      </c>
      <c r="H10" s="117">
        <f>+'要入力　事業別損益の状況'!H10</f>
        <v>0</v>
      </c>
      <c r="I10" s="118">
        <f>+'要入力　事業別損益の状況'!L10</f>
        <v>0</v>
      </c>
      <c r="J10" s="118">
        <f>+'要入力　事業別損益の状況'!M10</f>
        <v>0</v>
      </c>
      <c r="K10" s="118">
        <f>+'要入力　事業別損益の状況'!N10</f>
        <v>0</v>
      </c>
      <c r="L10" s="118">
        <f>+'要入力　事業別損益の状況'!O10</f>
        <v>0</v>
      </c>
      <c r="M10" s="118">
        <f>+'要入力　事業別損益の状況'!P10</f>
        <v>0</v>
      </c>
      <c r="N10" s="118">
        <f>+'要入力　事業別損益の状況'!Q10</f>
        <v>0</v>
      </c>
      <c r="O10" s="119">
        <f>+'要入力　事業別損益の状況'!R10</f>
        <v>0</v>
      </c>
      <c r="P10" s="120">
        <f t="shared" si="0"/>
        <v>0</v>
      </c>
    </row>
    <row r="11" spans="2:16" x14ac:dyDescent="0.15">
      <c r="B11" s="299" t="str">
        <f>+'要入力　事業別損益の状況'!B11</f>
        <v>受取助成金等</v>
      </c>
      <c r="C11" s="300"/>
      <c r="D11" s="32" t="str">
        <f>+'要入力　事業別損益の状況'!D11</f>
        <v>民間助成金</v>
      </c>
      <c r="E11" s="115">
        <f>+'要入力　事業別損益の状況'!E11</f>
        <v>57900000</v>
      </c>
      <c r="F11" s="116">
        <f>+'要入力　事業別損益の状況'!F11</f>
        <v>55200000</v>
      </c>
      <c r="G11" s="199">
        <f>+'要入力　事業別損益の状況'!G11</f>
        <v>0</v>
      </c>
      <c r="H11" s="117">
        <f>+'要入力　事業別損益の状況'!H11</f>
        <v>2700000</v>
      </c>
      <c r="I11" s="118">
        <f>+'要入力　事業別損益の状況'!L11</f>
        <v>0</v>
      </c>
      <c r="J11" s="118">
        <f>+'要入力　事業別損益の状況'!M11</f>
        <v>0</v>
      </c>
      <c r="K11" s="118">
        <f>+'要入力　事業別損益の状況'!N11</f>
        <v>0</v>
      </c>
      <c r="L11" s="118">
        <f>+'要入力　事業別損益の状況'!O11</f>
        <v>0</v>
      </c>
      <c r="M11" s="118">
        <f>+'要入力　事業別損益の状況'!P11</f>
        <v>0</v>
      </c>
      <c r="N11" s="118">
        <f>+'要入力　事業別損益の状況'!Q11</f>
        <v>0</v>
      </c>
      <c r="O11" s="119">
        <f>+'要入力　事業別損益の状況'!R11</f>
        <v>0</v>
      </c>
      <c r="P11" s="120">
        <f t="shared" si="0"/>
        <v>2700000</v>
      </c>
    </row>
    <row r="12" spans="2:16" x14ac:dyDescent="0.15">
      <c r="B12" s="299"/>
      <c r="C12" s="300"/>
      <c r="D12" s="32" t="str">
        <f>+'要入力　事業別損益の状況'!D12</f>
        <v>国庫補助金等</v>
      </c>
      <c r="E12" s="115">
        <f>+'要入力　事業別損益の状況'!E12</f>
        <v>2072000</v>
      </c>
      <c r="F12" s="116">
        <f>+'要入力　事業別損益の状況'!F12</f>
        <v>2072000</v>
      </c>
      <c r="G12" s="199">
        <f>+'要入力　事業別損益の状況'!G12</f>
        <v>0</v>
      </c>
      <c r="H12" s="117">
        <f>+'要入力　事業別損益の状況'!H12</f>
        <v>0</v>
      </c>
      <c r="I12" s="118">
        <f>+'要入力　事業別損益の状況'!L12</f>
        <v>0</v>
      </c>
      <c r="J12" s="118">
        <f>+'要入力　事業別損益の状況'!M12</f>
        <v>0</v>
      </c>
      <c r="K12" s="118">
        <f>+'要入力　事業別損益の状況'!N12</f>
        <v>0</v>
      </c>
      <c r="L12" s="118">
        <f>+'要入力　事業別損益の状況'!O12</f>
        <v>0</v>
      </c>
      <c r="M12" s="118">
        <f>+'要入力　事業別損益の状況'!P12</f>
        <v>0</v>
      </c>
      <c r="N12" s="118">
        <f>+'要入力　事業別損益の状況'!Q12</f>
        <v>0</v>
      </c>
      <c r="O12" s="119">
        <f>+'要入力　事業別損益の状況'!R12</f>
        <v>0</v>
      </c>
      <c r="P12" s="120">
        <f t="shared" si="0"/>
        <v>0</v>
      </c>
    </row>
    <row r="13" spans="2:16" x14ac:dyDescent="0.15">
      <c r="B13" s="312" t="str">
        <f>+'要入力　事業別損益の状況'!B13</f>
        <v>事業収益</v>
      </c>
      <c r="C13" s="300" t="str">
        <f>+'要入力　事業別損益の状況'!C13</f>
        <v>介護保険収入</v>
      </c>
      <c r="D13" s="32" t="str">
        <f>+'要入力　事業別損益の状況'!D13</f>
        <v>保険収入</v>
      </c>
      <c r="E13" s="115">
        <f>+'要入力　事業別損益の状況'!E13</f>
        <v>133684294</v>
      </c>
      <c r="F13" s="116">
        <f>+'要入力　事業別損益の状況'!F13</f>
        <v>0</v>
      </c>
      <c r="G13" s="199">
        <f>+'要入力　事業別損益の状況'!G13</f>
        <v>0</v>
      </c>
      <c r="H13" s="117">
        <f>+'要入力　事業別損益の状況'!H13</f>
        <v>32310429</v>
      </c>
      <c r="I13" s="118">
        <f>+'要入力　事業別損益の状況'!L13</f>
        <v>29248529</v>
      </c>
      <c r="J13" s="118">
        <f>+'要入力　事業別損益の状況'!M13</f>
        <v>3150280</v>
      </c>
      <c r="K13" s="118">
        <f>+'要入力　事業別損益の状況'!N13</f>
        <v>0</v>
      </c>
      <c r="L13" s="118">
        <f>+'要入力　事業別損益の状況'!O13</f>
        <v>0</v>
      </c>
      <c r="M13" s="118">
        <f>+'要入力　事業別損益の状況'!P13</f>
        <v>68975056</v>
      </c>
      <c r="N13" s="118">
        <f>+'要入力　事業別損益の状況'!Q13</f>
        <v>0</v>
      </c>
      <c r="O13" s="119">
        <f>+'要入力　事業別損益の状況'!R13</f>
        <v>0</v>
      </c>
      <c r="P13" s="120">
        <f t="shared" si="0"/>
        <v>133684294</v>
      </c>
    </row>
    <row r="14" spans="2:16" x14ac:dyDescent="0.15">
      <c r="B14" s="312"/>
      <c r="C14" s="300"/>
      <c r="D14" s="32" t="str">
        <f>+'要入力　事業別損益の状況'!D14</f>
        <v>自己負担</v>
      </c>
      <c r="E14" s="115">
        <f>+'要入力　事業別損益の状況'!E14</f>
        <v>0</v>
      </c>
      <c r="F14" s="116">
        <f>+'要入力　事業別損益の状況'!F14</f>
        <v>0</v>
      </c>
      <c r="G14" s="199">
        <f>+'要入力　事業別損益の状況'!G14</f>
        <v>0</v>
      </c>
      <c r="H14" s="117">
        <f>+'要入力　事業別損益の状況'!H14</f>
        <v>0</v>
      </c>
      <c r="I14" s="118">
        <f>+'要入力　事業別損益の状況'!L14</f>
        <v>0</v>
      </c>
      <c r="J14" s="118">
        <f>+'要入力　事業別損益の状況'!M14</f>
        <v>0</v>
      </c>
      <c r="K14" s="118">
        <f>+'要入力　事業別損益の状況'!N14</f>
        <v>0</v>
      </c>
      <c r="L14" s="118">
        <f>+'要入力　事業別損益の状況'!O14</f>
        <v>0</v>
      </c>
      <c r="M14" s="118">
        <f>+'要入力　事業別損益の状況'!P14</f>
        <v>0</v>
      </c>
      <c r="N14" s="118">
        <f>+'要入力　事業別損益の状況'!Q14</f>
        <v>0</v>
      </c>
      <c r="O14" s="119">
        <f>+'要入力　事業別損益の状況'!R14</f>
        <v>0</v>
      </c>
      <c r="P14" s="120">
        <f t="shared" si="0"/>
        <v>0</v>
      </c>
    </row>
    <row r="15" spans="2:16" x14ac:dyDescent="0.15">
      <c r="B15" s="312"/>
      <c r="C15" s="288" t="str">
        <f>+'要入力　事業別損益の状況'!C15</f>
        <v>医療保険収入</v>
      </c>
      <c r="D15" s="32" t="str">
        <f>+'要入力　事業別損益の状況'!D15</f>
        <v>保険収入</v>
      </c>
      <c r="E15" s="115">
        <f>+'要入力　事業別損益の状況'!E15</f>
        <v>99798792</v>
      </c>
      <c r="F15" s="116">
        <f>+'要入力　事業別損益の状況'!F15</f>
        <v>0</v>
      </c>
      <c r="G15" s="199">
        <f>+'要入力　事業別損益の状況'!G15</f>
        <v>0</v>
      </c>
      <c r="H15" s="117">
        <f>+'要入力　事業別損益の状況'!H15</f>
        <v>99798792</v>
      </c>
      <c r="I15" s="118">
        <f>+'要入力　事業別損益の状況'!L15</f>
        <v>0</v>
      </c>
      <c r="J15" s="118">
        <f>+'要入力　事業別損益の状況'!M15</f>
        <v>0</v>
      </c>
      <c r="K15" s="118">
        <f>+'要入力　事業別損益の状況'!N15</f>
        <v>0</v>
      </c>
      <c r="L15" s="118">
        <f>+'要入力　事業別損益の状況'!O15</f>
        <v>0</v>
      </c>
      <c r="M15" s="118">
        <f>+'要入力　事業別損益の状況'!P15</f>
        <v>0</v>
      </c>
      <c r="N15" s="118">
        <f>+'要入力　事業別損益の状況'!Q15</f>
        <v>0</v>
      </c>
      <c r="O15" s="119">
        <f>+'要入力　事業別損益の状況'!R15</f>
        <v>0</v>
      </c>
      <c r="P15" s="120">
        <f t="shared" si="0"/>
        <v>99798792</v>
      </c>
    </row>
    <row r="16" spans="2:16" x14ac:dyDescent="0.15">
      <c r="B16" s="312"/>
      <c r="C16" s="288"/>
      <c r="D16" s="32" t="str">
        <f>+'要入力　事業別損益の状況'!D16</f>
        <v>自己負担</v>
      </c>
      <c r="E16" s="115">
        <f>+'要入力　事業別損益の状況'!E16</f>
        <v>0</v>
      </c>
      <c r="F16" s="116">
        <f>+'要入力　事業別損益の状況'!F16</f>
        <v>0</v>
      </c>
      <c r="G16" s="199">
        <f>+'要入力　事業別損益の状況'!G16</f>
        <v>0</v>
      </c>
      <c r="H16" s="117">
        <f>+'要入力　事業別損益の状況'!H16</f>
        <v>0</v>
      </c>
      <c r="I16" s="118">
        <f>+'要入力　事業別損益の状況'!L16</f>
        <v>0</v>
      </c>
      <c r="J16" s="118">
        <f>+'要入力　事業別損益の状況'!M16</f>
        <v>0</v>
      </c>
      <c r="K16" s="118">
        <f>+'要入力　事業別損益の状況'!N16</f>
        <v>0</v>
      </c>
      <c r="L16" s="118">
        <f>+'要入力　事業別損益の状況'!O16</f>
        <v>0</v>
      </c>
      <c r="M16" s="118">
        <f>+'要入力　事業別損益の状況'!P16</f>
        <v>0</v>
      </c>
      <c r="N16" s="118">
        <f>+'要入力　事業別損益の状況'!Q16</f>
        <v>0</v>
      </c>
      <c r="O16" s="119">
        <f>+'要入力　事業別損益の状況'!R16</f>
        <v>0</v>
      </c>
      <c r="P16" s="120">
        <f t="shared" si="0"/>
        <v>0</v>
      </c>
    </row>
    <row r="17" spans="2:16" x14ac:dyDescent="0.15">
      <c r="B17" s="312"/>
      <c r="C17" s="32" t="str">
        <f>+'要入力　事業別損益の状況'!C17</f>
        <v>自費収入</v>
      </c>
      <c r="D17" s="32" t="str">
        <f>+'要入力　事業別損益の状況'!D17</f>
        <v>自費収入</v>
      </c>
      <c r="E17" s="115">
        <f>+'要入力　事業別損益の状況'!E17</f>
        <v>2817059</v>
      </c>
      <c r="F17" s="116">
        <f>+'要入力　事業別損益の状況'!F17</f>
        <v>0</v>
      </c>
      <c r="G17" s="199">
        <f>+'要入力　事業別損益の状況'!G17</f>
        <v>0</v>
      </c>
      <c r="H17" s="117">
        <f>+'要入力　事業別損益の状況'!H17</f>
        <v>66880</v>
      </c>
      <c r="I17" s="118">
        <f>+'要入力　事業別損益の状況'!L17</f>
        <v>409610</v>
      </c>
      <c r="J17" s="118">
        <f>+'要入力　事業別損益の状況'!M17</f>
        <v>0</v>
      </c>
      <c r="K17" s="118">
        <f>+'要入力　事業別損益の状況'!N17</f>
        <v>0</v>
      </c>
      <c r="L17" s="118">
        <f>+'要入力　事業別損益の状況'!O17</f>
        <v>0</v>
      </c>
      <c r="M17" s="118">
        <f>+'要入力　事業別損益の状況'!P17</f>
        <v>176490</v>
      </c>
      <c r="N17" s="118">
        <f>+'要入力　事業別損益の状況'!Q17</f>
        <v>2164079</v>
      </c>
      <c r="O17" s="119">
        <f>+'要入力　事業別損益の状況'!R17</f>
        <v>0</v>
      </c>
      <c r="P17" s="120">
        <f t="shared" si="0"/>
        <v>2817059</v>
      </c>
    </row>
    <row r="18" spans="2:16" x14ac:dyDescent="0.15">
      <c r="B18" s="312"/>
      <c r="C18" s="288" t="str">
        <f>+'要入力　事業別損益の状況'!C18</f>
        <v>利用料収入</v>
      </c>
      <c r="D18" s="32" t="str">
        <f>+'要入力　事業別損益の状況'!D18</f>
        <v>入居費等</v>
      </c>
      <c r="E18" s="115">
        <f>+'要入力　事業別損益の状況'!E18</f>
        <v>47571971</v>
      </c>
      <c r="F18" s="116">
        <f>+'要入力　事業別損益の状況'!F18</f>
        <v>0</v>
      </c>
      <c r="G18" s="199">
        <f>+'要入力　事業別損益の状況'!G18</f>
        <v>0</v>
      </c>
      <c r="H18" s="117">
        <f>+'要入力　事業別損益の状況'!H18</f>
        <v>0</v>
      </c>
      <c r="I18" s="118">
        <f>+'要入力　事業別損益の状況'!L18</f>
        <v>0</v>
      </c>
      <c r="J18" s="118">
        <f>+'要入力　事業別損益の状況'!M18</f>
        <v>0</v>
      </c>
      <c r="K18" s="118">
        <f>+'要入力　事業別損益の状況'!N18</f>
        <v>0</v>
      </c>
      <c r="L18" s="118">
        <f>+'要入力　事業別損益の状況'!O18</f>
        <v>0</v>
      </c>
      <c r="M18" s="118">
        <f>+'要入力　事業別損益の状況'!P18</f>
        <v>3417120</v>
      </c>
      <c r="N18" s="118">
        <f>+'要入力　事業別損益の状況'!Q18</f>
        <v>44154851</v>
      </c>
      <c r="O18" s="119">
        <f>+'要入力　事業別損益の状況'!R18</f>
        <v>0</v>
      </c>
      <c r="P18" s="120">
        <f t="shared" si="0"/>
        <v>47571971</v>
      </c>
    </row>
    <row r="19" spans="2:16" x14ac:dyDescent="0.15">
      <c r="B19" s="312"/>
      <c r="C19" s="288"/>
      <c r="D19" s="32" t="str">
        <f>+'要入力　事業別損益の状況'!D19</f>
        <v>入居一時金収入</v>
      </c>
      <c r="E19" s="115">
        <f>+'要入力　事業別損益の状況'!E19</f>
        <v>0</v>
      </c>
      <c r="F19" s="116">
        <f>+'要入力　事業別損益の状況'!F19</f>
        <v>0</v>
      </c>
      <c r="G19" s="199">
        <f>+'要入力　事業別損益の状況'!G19</f>
        <v>0</v>
      </c>
      <c r="H19" s="117">
        <f>+'要入力　事業別損益の状況'!H19</f>
        <v>0</v>
      </c>
      <c r="I19" s="118">
        <f>+'要入力　事業別損益の状況'!L19</f>
        <v>0</v>
      </c>
      <c r="J19" s="118">
        <f>+'要入力　事業別損益の状況'!M19</f>
        <v>0</v>
      </c>
      <c r="K19" s="118">
        <f>+'要入力　事業別損益の状況'!N19</f>
        <v>0</v>
      </c>
      <c r="L19" s="118">
        <f>+'要入力　事業別損益の状況'!O19</f>
        <v>0</v>
      </c>
      <c r="M19" s="118">
        <f>+'要入力　事業別損益の状況'!P19</f>
        <v>0</v>
      </c>
      <c r="N19" s="118">
        <f>+'要入力　事業別損益の状況'!Q19</f>
        <v>0</v>
      </c>
      <c r="O19" s="119">
        <f>+'要入力　事業別損益の状況'!R19</f>
        <v>0</v>
      </c>
      <c r="P19" s="120">
        <f t="shared" si="0"/>
        <v>0</v>
      </c>
    </row>
    <row r="20" spans="2:16" x14ac:dyDescent="0.15">
      <c r="B20" s="312"/>
      <c r="C20" s="305" t="s">
        <v>240</v>
      </c>
      <c r="D20" s="94" t="s">
        <v>241</v>
      </c>
      <c r="E20" s="115">
        <f>+'要入力　事業別損益の状況'!E20</f>
        <v>7613240</v>
      </c>
      <c r="F20" s="116">
        <f>+'要入力　事業別損益の状況'!F20</f>
        <v>0</v>
      </c>
      <c r="G20" s="199">
        <f>+'要入力　事業別損益の状況'!G20</f>
        <v>0</v>
      </c>
      <c r="H20" s="117">
        <f>+'要入力　事業別損益の状況'!H20</f>
        <v>0</v>
      </c>
      <c r="I20" s="118">
        <f>+'要入力　事業別損益の状況'!L20</f>
        <v>0</v>
      </c>
      <c r="J20" s="118">
        <f>+'要入力　事業別損益の状況'!M20</f>
        <v>0</v>
      </c>
      <c r="K20" s="118">
        <f>+'要入力　事業別損益の状況'!N20</f>
        <v>0</v>
      </c>
      <c r="L20" s="118">
        <f>+'要入力　事業別損益の状況'!O20</f>
        <v>0</v>
      </c>
      <c r="M20" s="118">
        <f>+'要入力　事業別損益の状況'!P20</f>
        <v>0</v>
      </c>
      <c r="N20" s="118">
        <f>+'要入力　事業別損益の状況'!Q20</f>
        <v>0</v>
      </c>
      <c r="O20" s="119">
        <f>+'要入力　事業別損益の状況'!R20</f>
        <v>7613240</v>
      </c>
      <c r="P20" s="120">
        <f t="shared" si="0"/>
        <v>7613240</v>
      </c>
    </row>
    <row r="21" spans="2:16" x14ac:dyDescent="0.15">
      <c r="B21" s="312"/>
      <c r="C21" s="306"/>
      <c r="D21" s="94" t="s">
        <v>143</v>
      </c>
      <c r="E21" s="115">
        <f>+'要入力　事業別損益の状況'!E21</f>
        <v>0</v>
      </c>
      <c r="F21" s="116">
        <f>+'要入力　事業別損益の状況'!F21</f>
        <v>0</v>
      </c>
      <c r="G21" s="199">
        <f>+'要入力　事業別損益の状況'!G21</f>
        <v>0</v>
      </c>
      <c r="H21" s="117">
        <f>+'要入力　事業別損益の状況'!H21</f>
        <v>0</v>
      </c>
      <c r="I21" s="118">
        <f>+'要入力　事業別損益の状況'!L21</f>
        <v>0</v>
      </c>
      <c r="J21" s="118">
        <f>+'要入力　事業別損益の状況'!M21</f>
        <v>0</v>
      </c>
      <c r="K21" s="118">
        <f>+'要入力　事業別損益の状況'!N21</f>
        <v>0</v>
      </c>
      <c r="L21" s="118">
        <f>+'要入力　事業別損益の状況'!O21</f>
        <v>0</v>
      </c>
      <c r="M21" s="118">
        <f>+'要入力　事業別損益の状況'!P21</f>
        <v>0</v>
      </c>
      <c r="N21" s="118">
        <f>+'要入力　事業別損益の状況'!Q21</f>
        <v>0</v>
      </c>
      <c r="O21" s="119">
        <f>+'要入力　事業別損益の状況'!R21</f>
        <v>0</v>
      </c>
      <c r="P21" s="120">
        <f t="shared" si="0"/>
        <v>0</v>
      </c>
    </row>
    <row r="22" spans="2:16" x14ac:dyDescent="0.15">
      <c r="B22" s="312"/>
      <c r="C22" s="303" t="str">
        <f>+'要入力　事業別損益の状況'!C22</f>
        <v>上村座売店売上</v>
      </c>
      <c r="D22" s="304"/>
      <c r="E22" s="115">
        <f>+'要入力　事業別損益の状況'!E22</f>
        <v>0</v>
      </c>
      <c r="F22" s="116">
        <f>+'要入力　事業別損益の状況'!F22</f>
        <v>0</v>
      </c>
      <c r="G22" s="199">
        <f>+'要入力　事業別損益の状況'!G22</f>
        <v>0</v>
      </c>
      <c r="H22" s="117">
        <f>+'要入力　事業別損益の状況'!H22</f>
        <v>0</v>
      </c>
      <c r="I22" s="118">
        <f>+'要入力　事業別損益の状況'!L22</f>
        <v>0</v>
      </c>
      <c r="J22" s="118">
        <f>+'要入力　事業別損益の状況'!M22</f>
        <v>0</v>
      </c>
      <c r="K22" s="118">
        <f>+'要入力　事業別損益の状況'!N22</f>
        <v>0</v>
      </c>
      <c r="L22" s="118">
        <f>+'要入力　事業別損益の状況'!O22</f>
        <v>0</v>
      </c>
      <c r="M22" s="118">
        <f>+'要入力　事業別損益の状況'!P22</f>
        <v>0</v>
      </c>
      <c r="N22" s="118">
        <f>+'要入力　事業別損益の状況'!Q22</f>
        <v>0</v>
      </c>
      <c r="O22" s="119">
        <v>0</v>
      </c>
      <c r="P22" s="120">
        <f t="shared" si="0"/>
        <v>0</v>
      </c>
    </row>
    <row r="23" spans="2:16" x14ac:dyDescent="0.15">
      <c r="B23" s="357"/>
      <c r="C23" s="350" t="str">
        <f>+'要入力　事業別損益の状況'!C23</f>
        <v>事業収益計</v>
      </c>
      <c r="D23" s="350"/>
      <c r="E23" s="236">
        <f>+'要入力　事業別損益の状況'!E23</f>
        <v>291485356</v>
      </c>
      <c r="F23" s="121">
        <f>+'要入力　事業別損益の状況'!F23</f>
        <v>0</v>
      </c>
      <c r="G23" s="209">
        <f>+'要入力　事業別損益の状況'!G23</f>
        <v>0</v>
      </c>
      <c r="H23" s="122">
        <f>+'要入力　事業別損益の状況'!H23</f>
        <v>132176101</v>
      </c>
      <c r="I23" s="123">
        <f>+'要入力　事業別損益の状況'!L23</f>
        <v>29658139</v>
      </c>
      <c r="J23" s="123">
        <f>+'要入力　事業別損益の状況'!M23</f>
        <v>3150280</v>
      </c>
      <c r="K23" s="123">
        <f>+'要入力　事業別損益の状況'!N23</f>
        <v>0</v>
      </c>
      <c r="L23" s="123">
        <f>+'要入力　事業別損益の状況'!O23</f>
        <v>0</v>
      </c>
      <c r="M23" s="123">
        <f>+'要入力　事業別損益の状況'!P23</f>
        <v>72568666</v>
      </c>
      <c r="N23" s="123">
        <f>+'要入力　事業別損益の状況'!Q23</f>
        <v>46318930</v>
      </c>
      <c r="O23" s="124">
        <f>+'要入力　事業別損益の状況'!R23</f>
        <v>7613240</v>
      </c>
      <c r="P23" s="210">
        <f t="shared" si="0"/>
        <v>291485356</v>
      </c>
    </row>
    <row r="24" spans="2:16" x14ac:dyDescent="0.15">
      <c r="B24" s="353" t="str">
        <f>+'要入力　事業別損益の状況'!B24</f>
        <v>その他収益</v>
      </c>
      <c r="C24" s="354"/>
      <c r="D24" s="68" t="str">
        <f>+'要入力　事業別損益の状況'!D24</f>
        <v>受取利息</v>
      </c>
      <c r="E24" s="238">
        <f>+'要入力　事業別損益の状況'!E24</f>
        <v>442</v>
      </c>
      <c r="F24" s="125">
        <f>+'要入力　事業別損益の状況'!F24</f>
        <v>1</v>
      </c>
      <c r="G24" s="212">
        <f>+'要入力　事業別損益の状況'!G24</f>
        <v>0</v>
      </c>
      <c r="H24" s="126">
        <f>+'要入力　事業別損益の状況'!H24</f>
        <v>205</v>
      </c>
      <c r="I24" s="127">
        <f>+'要入力　事業別損益の状況'!L24</f>
        <v>41</v>
      </c>
      <c r="J24" s="127">
        <f>+'要入力　事業別損益の状況'!M24</f>
        <v>4</v>
      </c>
      <c r="K24" s="127">
        <f>+'要入力　事業別損益の状況'!N24</f>
        <v>0</v>
      </c>
      <c r="L24" s="127">
        <f>+'要入力　事業別損益の状況'!O24</f>
        <v>0</v>
      </c>
      <c r="M24" s="127">
        <f>+'要入力　事業別損益の状況'!P24</f>
        <v>107</v>
      </c>
      <c r="N24" s="127">
        <f>+'要入力　事業別損益の状況'!Q24</f>
        <v>84</v>
      </c>
      <c r="O24" s="127">
        <f>+'要入力　事業別損益の状況'!R24</f>
        <v>0</v>
      </c>
      <c r="P24" s="213">
        <f>SUM(G24:O24)</f>
        <v>441</v>
      </c>
    </row>
    <row r="25" spans="2:16" x14ac:dyDescent="0.15">
      <c r="B25" s="337"/>
      <c r="C25" s="338"/>
      <c r="D25" s="101" t="str">
        <f>+'要入力　事業別損益の状況'!D25</f>
        <v>雑収入</v>
      </c>
      <c r="E25" s="236">
        <f>+'要入力　事業別損益の状況'!E25</f>
        <v>2653911</v>
      </c>
      <c r="F25" s="128">
        <f>+'要入力　事業別損益の状況'!F25</f>
        <v>0</v>
      </c>
      <c r="G25" s="214">
        <f>+'要入力　事業別損益の状況'!G25</f>
        <v>0</v>
      </c>
      <c r="H25" s="129">
        <f>+'要入力　事業別損益の状況'!H25</f>
        <v>591885</v>
      </c>
      <c r="I25" s="130">
        <f>+'要入力　事業別損益の状況'!L25</f>
        <v>28857</v>
      </c>
      <c r="J25" s="130">
        <f>+'要入力　事業別損益の状況'!M25</f>
        <v>2921</v>
      </c>
      <c r="K25" s="130">
        <f>+'要入力　事業別損益の状況'!N25</f>
        <v>0</v>
      </c>
      <c r="L25" s="130">
        <f>+'要入力　事業別損益の状況'!O25</f>
        <v>0</v>
      </c>
      <c r="M25" s="130">
        <f>+'要入力　事業別損益の状況'!P25</f>
        <v>293790</v>
      </c>
      <c r="N25" s="130">
        <f>+'要入力　事業別損益の状況'!Q25</f>
        <v>1736458</v>
      </c>
      <c r="O25" s="131">
        <f>+'要入力　事業別損益の状況'!R25</f>
        <v>0</v>
      </c>
      <c r="P25" s="215">
        <f>SUM(G25:O25)</f>
        <v>2653911</v>
      </c>
    </row>
    <row r="26" spans="2:16" x14ac:dyDescent="0.15">
      <c r="B26" s="372" t="str">
        <f>+'要入力　事業別損益の状況'!B26</f>
        <v>経常収益計</v>
      </c>
      <c r="C26" s="373"/>
      <c r="D26" s="373"/>
      <c r="E26" s="237">
        <f>+'要入力　事業別損益の状況'!E26</f>
        <v>355348283</v>
      </c>
      <c r="F26" s="132">
        <f>+'要入力　事業別損益の状況'!F26</f>
        <v>58508575</v>
      </c>
      <c r="G26" s="216">
        <f>+'要入力　事業別損益の状況'!G26</f>
        <v>0</v>
      </c>
      <c r="H26" s="133">
        <f>+'要入力　事業別損益の状況'!H26</f>
        <v>135468191</v>
      </c>
      <c r="I26" s="134">
        <f>+'要入力　事業別損益の状況'!L26</f>
        <v>29687037</v>
      </c>
      <c r="J26" s="134">
        <f>+'要入力　事業別損益の状況'!M26</f>
        <v>3153205</v>
      </c>
      <c r="K26" s="134">
        <f>+'要入力　事業別損益の状況'!N26</f>
        <v>0</v>
      </c>
      <c r="L26" s="134">
        <f>+'要入力　事業別損益の状況'!O26</f>
        <v>0</v>
      </c>
      <c r="M26" s="134">
        <f>+M23+M24+M25</f>
        <v>72862563</v>
      </c>
      <c r="N26" s="134">
        <f>+'要入力　事業別損益の状況'!Q26</f>
        <v>48055472</v>
      </c>
      <c r="O26" s="135">
        <f>+'要入力　事業別損益の状況'!R26</f>
        <v>7613240</v>
      </c>
      <c r="P26" s="217">
        <f>SUM(G26:O26)</f>
        <v>296839708</v>
      </c>
    </row>
    <row r="27" spans="2:16" x14ac:dyDescent="0.15">
      <c r="B27" s="355" t="str">
        <f>+'要入力　事業別損益の状況'!B27</f>
        <v>経常費用</v>
      </c>
      <c r="C27" s="356"/>
      <c r="D27" s="356"/>
      <c r="E27" s="136"/>
      <c r="F27" s="137"/>
      <c r="G27" s="200"/>
      <c r="H27" s="138"/>
      <c r="I27" s="139"/>
      <c r="J27" s="139"/>
      <c r="K27" s="139"/>
      <c r="L27" s="139"/>
      <c r="M27" s="139"/>
      <c r="N27" s="139"/>
      <c r="O27" s="140"/>
      <c r="P27" s="141"/>
    </row>
    <row r="28" spans="2:16" x14ac:dyDescent="0.15">
      <c r="B28" s="289" t="str">
        <f>+'要入力　事業別損益の状況'!B28</f>
        <v>人件費等</v>
      </c>
      <c r="C28" s="290"/>
      <c r="D28" s="32" t="str">
        <f>+'要入力　事業別損益の状況'!D28</f>
        <v>役員報酬</v>
      </c>
      <c r="E28" s="115">
        <f>+'要入力　事業別損益の状況'!E28</f>
        <v>9156000</v>
      </c>
      <c r="F28" s="116"/>
      <c r="G28" s="199">
        <f>+'要入力　事業別損益の状況'!G28</f>
        <v>0</v>
      </c>
      <c r="H28" s="117">
        <f>+'要入力　事業別損益の状況'!H28</f>
        <v>5123316</v>
      </c>
      <c r="I28" s="118">
        <f>+'要入力　事業別損益の状況'!L28</f>
        <v>901248</v>
      </c>
      <c r="J28" s="118">
        <f>+'要入力　事業別損益の状況'!M28</f>
        <v>119652</v>
      </c>
      <c r="K28" s="118">
        <f>+'要入力　事業別損益の状況'!N28</f>
        <v>0</v>
      </c>
      <c r="L28" s="118">
        <f>+'要入力　事業別損益の状況'!O28</f>
        <v>0</v>
      </c>
      <c r="M28" s="118">
        <f>+'要入力　事業別損益の状況'!P28</f>
        <v>2786472</v>
      </c>
      <c r="N28" s="118">
        <f>+'要入力　事業別損益の状況'!Q28</f>
        <v>0</v>
      </c>
      <c r="O28" s="119">
        <f>+'要入力　事業別損益の状況'!R28</f>
        <v>225312</v>
      </c>
      <c r="P28" s="120">
        <f>SUM(G28:O28)</f>
        <v>9156000</v>
      </c>
    </row>
    <row r="29" spans="2:16" x14ac:dyDescent="0.15">
      <c r="B29" s="289"/>
      <c r="C29" s="290"/>
      <c r="D29" s="253" t="s">
        <v>280</v>
      </c>
      <c r="E29" s="115">
        <f>+'要入力　事業別損益の状況'!E29</f>
        <v>963000</v>
      </c>
      <c r="F29" s="116"/>
      <c r="G29" s="199">
        <f>+'要入力　事業別損益の状況'!G29</f>
        <v>0</v>
      </c>
      <c r="H29" s="117">
        <f>+'要入力　事業別損益の状況'!H29</f>
        <v>538856</v>
      </c>
      <c r="I29" s="118">
        <f>+'要入力　事業別損益の状況'!L29</f>
        <v>118488</v>
      </c>
      <c r="J29" s="118">
        <f>+'要入力　事業別損益の状況'!M29</f>
        <v>12584</v>
      </c>
      <c r="K29" s="118">
        <f>+'要入力　事業別損益の状況'!N29</f>
        <v>0</v>
      </c>
      <c r="L29" s="118">
        <f>+'要入力　事業別損益の状況'!O29</f>
        <v>0</v>
      </c>
      <c r="M29" s="118">
        <f>+'要入力　事業別損益の状況'!P29</f>
        <v>293072</v>
      </c>
      <c r="N29" s="118">
        <f>+'要入力　事業別損益の状況'!Q29</f>
        <v>0</v>
      </c>
      <c r="O29" s="119">
        <f>+'要入力　事業別損益の状況'!R29</f>
        <v>0</v>
      </c>
      <c r="P29" s="120">
        <f>SUM(G29:O29)</f>
        <v>963000</v>
      </c>
    </row>
    <row r="30" spans="2:16" x14ac:dyDescent="0.15">
      <c r="B30" s="289"/>
      <c r="C30" s="290"/>
      <c r="D30" s="32" t="str">
        <f>+'要入力　事業別損益の状況'!D30</f>
        <v>給料手当</v>
      </c>
      <c r="E30" s="115">
        <f>+'要入力　事業別損益の状況'!E30</f>
        <v>149638187</v>
      </c>
      <c r="F30" s="116">
        <f>+'要入力　事業別損益の状況'!F30</f>
        <v>0</v>
      </c>
      <c r="G30" s="199">
        <f>+'要入力　事業別損益の状況'!G30</f>
        <v>0</v>
      </c>
      <c r="H30" s="117">
        <f>+'要入力　事業別損益の状況'!H30</f>
        <v>60008777</v>
      </c>
      <c r="I30" s="118">
        <f>+'要入力　事業別損益の状況'!L30</f>
        <v>42072941</v>
      </c>
      <c r="J30" s="118">
        <f>+'要入力　事業別損益の状況'!M30</f>
        <v>7023649</v>
      </c>
      <c r="K30" s="118">
        <f>+'要入力　事業別損益の状況'!N30</f>
        <v>0</v>
      </c>
      <c r="L30" s="118">
        <f>+'要入力　事業別損益の状況'!O30</f>
        <v>0</v>
      </c>
      <c r="M30" s="118">
        <f>+'要入力　事業別損益の状況'!P30</f>
        <v>27814455</v>
      </c>
      <c r="N30" s="118">
        <f>+'要入力　事業別損益の状況'!Q30</f>
        <v>2200130</v>
      </c>
      <c r="O30" s="119">
        <f>+'要入力　事業別損益の状況'!R30</f>
        <v>10518235</v>
      </c>
      <c r="P30" s="120">
        <f t="shared" ref="P30:P65" si="1">SUM(G30:O30)</f>
        <v>149638187</v>
      </c>
    </row>
    <row r="31" spans="2:16" x14ac:dyDescent="0.15">
      <c r="B31" s="289"/>
      <c r="C31" s="290"/>
      <c r="D31" s="32" t="str">
        <f>+'要入力　事業別損益の状況'!D31</f>
        <v>賞与手当</v>
      </c>
      <c r="E31" s="115">
        <f>+'要入力　事業別損益の状況'!E31</f>
        <v>27348750</v>
      </c>
      <c r="F31" s="116">
        <f>+'要入力　事業別損益の状況'!F31</f>
        <v>0</v>
      </c>
      <c r="G31" s="199">
        <f>+'要入力　事業別損益の状況'!G31</f>
        <v>0</v>
      </c>
      <c r="H31" s="117">
        <f>+'要入力　事業別損益の状況'!H31</f>
        <v>9176793</v>
      </c>
      <c r="I31" s="118">
        <f>+'要入力　事業別損益の状況'!L31</f>
        <v>8557955</v>
      </c>
      <c r="J31" s="118">
        <f>+'要入力　事業別損益の状況'!M31</f>
        <v>1687456</v>
      </c>
      <c r="K31" s="118">
        <f>+'要入力　事業別損益の状況'!N31</f>
        <v>0</v>
      </c>
      <c r="L31" s="118">
        <f>+'要入力　事業別損益の状況'!O31</f>
        <v>0</v>
      </c>
      <c r="M31" s="118">
        <f>+'要入力　事業別損益の状況'!P31</f>
        <v>5667058</v>
      </c>
      <c r="N31" s="118">
        <f>+'要入力　事業別損益の状況'!Q31</f>
        <v>120000</v>
      </c>
      <c r="O31" s="119">
        <f>+'要入力　事業別損益の状況'!R31</f>
        <v>2139488</v>
      </c>
      <c r="P31" s="120">
        <f t="shared" si="1"/>
        <v>27348750</v>
      </c>
    </row>
    <row r="32" spans="2:16" x14ac:dyDescent="0.15">
      <c r="B32" s="289"/>
      <c r="C32" s="290"/>
      <c r="D32" s="32" t="str">
        <f>+'要入力　事業別損益の状況'!D32</f>
        <v>退職金</v>
      </c>
      <c r="E32" s="115">
        <f>+'要入力　事業別損益の状況'!E32</f>
        <v>720000</v>
      </c>
      <c r="F32" s="116">
        <f>+'要入力　事業別損益の状況'!F32</f>
        <v>0</v>
      </c>
      <c r="G32" s="199">
        <f>+'要入力　事業別損益の状況'!G32</f>
        <v>0</v>
      </c>
      <c r="H32" s="117">
        <f>+'要入力　事業別損益の状況'!H32</f>
        <v>295800</v>
      </c>
      <c r="I32" s="118">
        <f>+'要入力　事業別損益の状況'!L32</f>
        <v>339360</v>
      </c>
      <c r="J32" s="118">
        <f>+'要入力　事業別損益の状況'!M32</f>
        <v>0</v>
      </c>
      <c r="K32" s="118">
        <f>+'要入力　事業別損益の状況'!N32</f>
        <v>0</v>
      </c>
      <c r="L32" s="118">
        <f>+'要入力　事業別損益の状況'!O32</f>
        <v>0</v>
      </c>
      <c r="M32" s="118">
        <f>+'要入力　事業別損益の状況'!P32</f>
        <v>0</v>
      </c>
      <c r="N32" s="118">
        <f>+'要入力　事業別損益の状況'!Q32</f>
        <v>0</v>
      </c>
      <c r="O32" s="119">
        <f>+'要入力　事業別損益の状況'!R32</f>
        <v>84840</v>
      </c>
      <c r="P32" s="120">
        <f t="shared" si="1"/>
        <v>720000</v>
      </c>
    </row>
    <row r="33" spans="2:16" x14ac:dyDescent="0.15">
      <c r="B33" s="289"/>
      <c r="C33" s="290"/>
      <c r="D33" s="232" t="str">
        <f>+'要入力　事業別損益の状況'!D33</f>
        <v>雑給</v>
      </c>
      <c r="E33" s="115">
        <f>+'要入力　事業別損益の状況'!E33</f>
        <v>0</v>
      </c>
      <c r="F33" s="116">
        <f>+'要入力　事業別損益の状況'!F33</f>
        <v>0</v>
      </c>
      <c r="G33" s="199">
        <f>+'要入力　事業別損益の状況'!G33</f>
        <v>0</v>
      </c>
      <c r="H33" s="117">
        <f>+'要入力　事業別損益の状況'!H33</f>
        <v>0</v>
      </c>
      <c r="I33" s="118">
        <f>+'要入力　事業別損益の状況'!L33</f>
        <v>0</v>
      </c>
      <c r="J33" s="118">
        <f>+'要入力　事業別損益の状況'!M33</f>
        <v>0</v>
      </c>
      <c r="K33" s="118">
        <f>+'要入力　事業別損益の状況'!N33</f>
        <v>0</v>
      </c>
      <c r="L33" s="118">
        <f>+'要入力　事業別損益の状況'!O33</f>
        <v>0</v>
      </c>
      <c r="M33" s="118">
        <f>+'要入力　事業別損益の状況'!P33</f>
        <v>0</v>
      </c>
      <c r="N33" s="118">
        <f>+'要入力　事業別損益の状況'!Q33</f>
        <v>0</v>
      </c>
      <c r="O33" s="119">
        <f>+'要入力　事業別損益の状況'!R33</f>
        <v>0</v>
      </c>
      <c r="P33" s="120">
        <f t="shared" ref="P33" si="2">SUM(G33:O33)</f>
        <v>0</v>
      </c>
    </row>
    <row r="34" spans="2:16" ht="15" customHeight="1" x14ac:dyDescent="0.15">
      <c r="B34" s="289"/>
      <c r="C34" s="290"/>
      <c r="D34" s="32" t="str">
        <f>+'要入力　事業別損益の状況'!D34</f>
        <v>法定福利費</v>
      </c>
      <c r="E34" s="115">
        <f>+'要入力　事業別損益の状況'!E34</f>
        <v>25388707</v>
      </c>
      <c r="F34" s="116"/>
      <c r="G34" s="199">
        <f>+'要入力　事業別損益の状況'!G34</f>
        <v>0</v>
      </c>
      <c r="H34" s="117">
        <f>+'要入力　事業別損益の状況'!H34-F34</f>
        <v>9596731</v>
      </c>
      <c r="I34" s="118">
        <f>+'要入力　事業別損益の状況'!L34</f>
        <v>7560210</v>
      </c>
      <c r="J34" s="118">
        <f>+'要入力　事業別損益の状況'!M34</f>
        <v>1410698</v>
      </c>
      <c r="K34" s="118">
        <f>+'要入力　事業別損益の状況'!N34</f>
        <v>0</v>
      </c>
      <c r="L34" s="118">
        <f>+'要入力　事業別損益の状況'!O34</f>
        <v>0</v>
      </c>
      <c r="M34" s="118">
        <f>+'要入力　事業別損益の状況'!P34</f>
        <v>4931016</v>
      </c>
      <c r="N34" s="118">
        <f>+'要入力　事業別損益の状況'!Q34</f>
        <v>0</v>
      </c>
      <c r="O34" s="119">
        <f>+'要入力　事業別損益の状況'!R34</f>
        <v>1890052</v>
      </c>
      <c r="P34" s="120">
        <f t="shared" si="1"/>
        <v>25388707</v>
      </c>
    </row>
    <row r="35" spans="2:16" ht="14.25" customHeight="1" x14ac:dyDescent="0.15">
      <c r="B35" s="289"/>
      <c r="C35" s="290"/>
      <c r="D35" s="32" t="str">
        <f>+'要入力　事業別損益の状況'!D35</f>
        <v>福利厚生費</v>
      </c>
      <c r="E35" s="115">
        <f>+'要入力　事業別損益の状況'!E35</f>
        <v>972523</v>
      </c>
      <c r="F35" s="116">
        <f>+'要入力　事業別損益の状況'!F35</f>
        <v>0</v>
      </c>
      <c r="G35" s="199">
        <f>+'要入力　事業別損益の状況'!G35</f>
        <v>0</v>
      </c>
      <c r="H35" s="117">
        <f>+'要入力　事業別損益の状況'!H35</f>
        <v>272630</v>
      </c>
      <c r="I35" s="118">
        <f>+'要入力　事業別損益の状況'!L35</f>
        <v>455044</v>
      </c>
      <c r="J35" s="118">
        <f>+'要入力　事業別損益の状況'!M35</f>
        <v>25525</v>
      </c>
      <c r="K35" s="118">
        <f>+'要入力　事業別損益の状況'!N35</f>
        <v>0</v>
      </c>
      <c r="L35" s="118">
        <f>+'要入力　事業別損益の状況'!O35</f>
        <v>0</v>
      </c>
      <c r="M35" s="118">
        <f>+'要入力　事業別損益の状況'!P35</f>
        <v>105564</v>
      </c>
      <c r="N35" s="118">
        <f>+'要入力　事業別損益の状況'!Q35</f>
        <v>0</v>
      </c>
      <c r="O35" s="119">
        <f>+'要入力　事業別損益の状況'!R35</f>
        <v>113760</v>
      </c>
      <c r="P35" s="120">
        <f t="shared" si="1"/>
        <v>972523</v>
      </c>
    </row>
    <row r="36" spans="2:16" ht="14.25" customHeight="1" x14ac:dyDescent="0.15">
      <c r="B36" s="289"/>
      <c r="C36" s="290"/>
      <c r="D36" s="32" t="str">
        <f>+'要入力　事業別損益の状況'!D36</f>
        <v>人件費計</v>
      </c>
      <c r="E36" s="115">
        <f>+'要入力　事業別損益の状況'!E36</f>
        <v>214187167</v>
      </c>
      <c r="F36" s="143">
        <f t="shared" ref="F36:M36" si="3">SUM(F28:F35)</f>
        <v>0</v>
      </c>
      <c r="G36" s="199">
        <f>+'要入力　事業別損益の状況'!G36</f>
        <v>0</v>
      </c>
      <c r="H36" s="144">
        <f t="shared" si="3"/>
        <v>85012903</v>
      </c>
      <c r="I36" s="145">
        <f t="shared" si="3"/>
        <v>60005246</v>
      </c>
      <c r="J36" s="145">
        <f t="shared" si="3"/>
        <v>10279564</v>
      </c>
      <c r="K36" s="145">
        <f t="shared" ref="K36" si="4">SUM(K28:K35)</f>
        <v>0</v>
      </c>
      <c r="L36" s="145">
        <f t="shared" si="3"/>
        <v>0</v>
      </c>
      <c r="M36" s="145">
        <f t="shared" si="3"/>
        <v>41597637</v>
      </c>
      <c r="N36" s="145">
        <f t="shared" ref="N36" si="5">SUM(N28:N35)</f>
        <v>2320130</v>
      </c>
      <c r="O36" s="146">
        <f>SUM(O28:O35)</f>
        <v>14971687</v>
      </c>
      <c r="P36" s="120">
        <f t="shared" si="1"/>
        <v>214187167</v>
      </c>
    </row>
    <row r="37" spans="2:16" ht="14.25" customHeight="1" x14ac:dyDescent="0.15">
      <c r="B37" s="289" t="str">
        <f>+'要入力　事業別損益の状況'!B37</f>
        <v>その他経費</v>
      </c>
      <c r="C37" s="290"/>
      <c r="D37" s="32" t="str">
        <f>+'要入力　事業別損益の状況'!D37</f>
        <v>広告宣伝費</v>
      </c>
      <c r="E37" s="115">
        <f>+'要入力　事業別損益の状況'!E37</f>
        <v>51084</v>
      </c>
      <c r="F37" s="116">
        <f>+'要入力　事業別損益の状況'!F37</f>
        <v>0</v>
      </c>
      <c r="G37" s="199">
        <f>+'要入力　事業別損益の状況'!G37</f>
        <v>0</v>
      </c>
      <c r="H37" s="117">
        <f>+'要入力　事業別損益の状況'!H37</f>
        <v>20308</v>
      </c>
      <c r="I37" s="118">
        <f>+'要入力　事業別損益の状況'!L37</f>
        <v>4127</v>
      </c>
      <c r="J37" s="118">
        <f>+'要入力　事業別損益の状況'!M37</f>
        <v>479</v>
      </c>
      <c r="K37" s="118">
        <f>+'要入力　事業別損益の状況'!N37</f>
        <v>0</v>
      </c>
      <c r="L37" s="118">
        <f>+'要入力　事業別損益の状況'!O37</f>
        <v>0</v>
      </c>
      <c r="M37" s="118">
        <f>+'要入力　事業別損益の状況'!P37</f>
        <v>11351</v>
      </c>
      <c r="N37" s="118">
        <f>+'要入力　事業別損益の状況'!Q37</f>
        <v>13788</v>
      </c>
      <c r="O37" s="119">
        <f>+'要入力　事業別損益の状況'!R37</f>
        <v>1031</v>
      </c>
      <c r="P37" s="120">
        <f t="shared" si="1"/>
        <v>51084</v>
      </c>
    </row>
    <row r="38" spans="2:16" ht="14.25" customHeight="1" x14ac:dyDescent="0.15">
      <c r="B38" s="289"/>
      <c r="C38" s="290"/>
      <c r="D38" s="32" t="str">
        <f>+'要入力　事業別損益の状況'!D38</f>
        <v>旅費交通費</v>
      </c>
      <c r="E38" s="115">
        <f>+'要入力　事業別損益の状況'!E38</f>
        <v>816422</v>
      </c>
      <c r="F38" s="116">
        <f>+'要入力　事業別損益の状況'!F38</f>
        <v>0</v>
      </c>
      <c r="G38" s="199">
        <f>+'要入力　事業別損益の状況'!G38</f>
        <v>0</v>
      </c>
      <c r="H38" s="117">
        <f>+'要入力　事業別損益の状況'!H38</f>
        <v>371036</v>
      </c>
      <c r="I38" s="118">
        <f>+'要入力　事業別損益の状況'!L38</f>
        <v>180444</v>
      </c>
      <c r="J38" s="118">
        <f>+'要入力　事業別損益の状況'!M38</f>
        <v>5289</v>
      </c>
      <c r="K38" s="118">
        <f>+'要入力　事業別損益の状況'!N38</f>
        <v>0</v>
      </c>
      <c r="L38" s="118">
        <f>+'要入力　事業別損益の状況'!O38</f>
        <v>0</v>
      </c>
      <c r="M38" s="118">
        <f>+'要入力　事業別損益の状況'!P38</f>
        <v>114822</v>
      </c>
      <c r="N38" s="118">
        <f>+'要入力　事業別損益の状況'!Q38</f>
        <v>99721</v>
      </c>
      <c r="O38" s="119">
        <f>+'要入力　事業別損益の状況'!R38</f>
        <v>45110</v>
      </c>
      <c r="P38" s="120">
        <f t="shared" si="1"/>
        <v>816422</v>
      </c>
    </row>
    <row r="39" spans="2:16" ht="14.25" customHeight="1" x14ac:dyDescent="0.15">
      <c r="B39" s="289"/>
      <c r="C39" s="290"/>
      <c r="D39" s="32" t="str">
        <f>+'要入力　事業別損益の状況'!D39</f>
        <v>接待交際費</v>
      </c>
      <c r="E39" s="115">
        <f>+'要入力　事業別損益の状況'!E39</f>
        <v>679787</v>
      </c>
      <c r="F39" s="116">
        <f>+'要入力　事業別損益の状況'!F39</f>
        <v>0</v>
      </c>
      <c r="G39" s="199">
        <f>+'要入力　事業別損益の状況'!G39</f>
        <v>0</v>
      </c>
      <c r="H39" s="117">
        <f>+'要入力　事業別損益の状況'!H39</f>
        <v>281449</v>
      </c>
      <c r="I39" s="118">
        <f>+'要入力　事業別損益の状況'!L39</f>
        <v>49428</v>
      </c>
      <c r="J39" s="118">
        <f>+'要入力　事業別損益の状況'!M39</f>
        <v>6592</v>
      </c>
      <c r="K39" s="118">
        <f>+'要入力　事業別損益の状況'!N39</f>
        <v>0</v>
      </c>
      <c r="L39" s="118">
        <f>+'要入力　事業別損益の状況'!O39</f>
        <v>0</v>
      </c>
      <c r="M39" s="118">
        <f>+'要入力　事業別損益の状況'!P39</f>
        <v>159902</v>
      </c>
      <c r="N39" s="118">
        <f>+'要入力　事業別損益の状況'!Q39</f>
        <v>170060</v>
      </c>
      <c r="O39" s="119">
        <f>+'要入力　事業別損益の状況'!R39</f>
        <v>12356</v>
      </c>
      <c r="P39" s="120">
        <f t="shared" si="1"/>
        <v>679787</v>
      </c>
    </row>
    <row r="40" spans="2:16" ht="14.25" customHeight="1" x14ac:dyDescent="0.15">
      <c r="B40" s="289"/>
      <c r="C40" s="290"/>
      <c r="D40" s="32" t="str">
        <f>+'要入力　事業別損益の状況'!D40</f>
        <v>車両費</v>
      </c>
      <c r="E40" s="115">
        <f>+'要入力　事業別損益の状況'!E40</f>
        <v>1354545</v>
      </c>
      <c r="F40" s="116">
        <f>+'要入力　事業別損益の状況'!F40</f>
        <v>0</v>
      </c>
      <c r="G40" s="199">
        <f>+'要入力　事業別損益の状況'!G40</f>
        <v>0</v>
      </c>
      <c r="H40" s="117">
        <f>+'要入力　事業別損益の状況'!H40</f>
        <v>1118830</v>
      </c>
      <c r="I40" s="118">
        <f>+'要入力　事業別損益の状況'!L40</f>
        <v>35808</v>
      </c>
      <c r="J40" s="118">
        <f>+'要入力　事業別損益の状況'!M40</f>
        <v>4603</v>
      </c>
      <c r="K40" s="118">
        <f>+'要入力　事業別損益の状況'!N40</f>
        <v>0</v>
      </c>
      <c r="L40" s="118">
        <f>+'要入力　事業別損益の状況'!O40</f>
        <v>0</v>
      </c>
      <c r="M40" s="118">
        <f>+'要入力　事業別損益の状況'!P40</f>
        <v>102863</v>
      </c>
      <c r="N40" s="118">
        <f>+'要入力　事業別損益の状況'!Q40</f>
        <v>83490</v>
      </c>
      <c r="O40" s="119">
        <f>+'要入力　事業別損益の状況'!R40</f>
        <v>8951</v>
      </c>
      <c r="P40" s="120">
        <f t="shared" si="1"/>
        <v>1354545</v>
      </c>
    </row>
    <row r="41" spans="2:16" ht="14.25" customHeight="1" x14ac:dyDescent="0.15">
      <c r="B41" s="289"/>
      <c r="C41" s="290"/>
      <c r="D41" s="32" t="str">
        <f>+'要入力　事業別損益の状況'!D41</f>
        <v>通信費</v>
      </c>
      <c r="E41" s="115">
        <f>+'要入力　事業別損益の状況'!E41</f>
        <v>964644</v>
      </c>
      <c r="F41" s="116">
        <f>+'要入力　事業別損益の状況'!F41</f>
        <v>0</v>
      </c>
      <c r="G41" s="199">
        <f>+'要入力　事業別損益の状況'!G41</f>
        <v>0</v>
      </c>
      <c r="H41" s="117">
        <f>+'要入力　事業別損益の状況'!H41</f>
        <v>401921</v>
      </c>
      <c r="I41" s="118">
        <f>+'要入力　事業別損益の状況'!L41</f>
        <v>68472</v>
      </c>
      <c r="J41" s="118">
        <f>+'要入力　事業別損益の状況'!M41</f>
        <v>9156</v>
      </c>
      <c r="K41" s="118">
        <f>+'要入力　事業別損益の状況'!N41</f>
        <v>0</v>
      </c>
      <c r="L41" s="118">
        <f>+'要入力　事業別損益の状況'!O41</f>
        <v>0</v>
      </c>
      <c r="M41" s="118">
        <f>+'要入力　事業別損益の状況'!P41</f>
        <v>220716</v>
      </c>
      <c r="N41" s="118">
        <f>+'要入力　事業別損益の状況'!Q41</f>
        <v>247261</v>
      </c>
      <c r="O41" s="119">
        <f>+'要入力　事業別損益の状況'!R41</f>
        <v>17118</v>
      </c>
      <c r="P41" s="120">
        <f t="shared" si="1"/>
        <v>964644</v>
      </c>
    </row>
    <row r="42" spans="2:16" ht="14.25" customHeight="1" x14ac:dyDescent="0.15">
      <c r="B42" s="289"/>
      <c r="C42" s="290"/>
      <c r="D42" s="32" t="str">
        <f>+'要入力　事業別損益の状況'!D42</f>
        <v>水道光熱費</v>
      </c>
      <c r="E42" s="115">
        <f>+'要入力　事業別損益の状況'!E42</f>
        <v>4234983</v>
      </c>
      <c r="F42" s="116">
        <f>+'要入力　事業別損益の状況'!F42</f>
        <v>0</v>
      </c>
      <c r="G42" s="199">
        <f>+'要入力　事業別損益の状況'!G42</f>
        <v>0</v>
      </c>
      <c r="H42" s="117">
        <f>+'要入力　事業別損益の状況'!H42</f>
        <v>0</v>
      </c>
      <c r="I42" s="118">
        <f>+'要入力　事業別損益の状況'!L42</f>
        <v>0</v>
      </c>
      <c r="J42" s="118">
        <f>+'要入力　事業別損益の状況'!M42</f>
        <v>0</v>
      </c>
      <c r="K42" s="118">
        <f>+'要入力　事業別損益の状況'!N42</f>
        <v>0</v>
      </c>
      <c r="L42" s="118">
        <f>+'要入力　事業別損益の状況'!O42</f>
        <v>0</v>
      </c>
      <c r="M42" s="118">
        <f>+'要入力　事業別損益の状況'!P42</f>
        <v>1312599</v>
      </c>
      <c r="N42" s="118">
        <f>+'要入力　事業別損益の状況'!Q42</f>
        <v>2922384</v>
      </c>
      <c r="O42" s="119">
        <f>+'要入力　事業別損益の状況'!R42</f>
        <v>0</v>
      </c>
      <c r="P42" s="120">
        <f t="shared" si="1"/>
        <v>4234983</v>
      </c>
    </row>
    <row r="43" spans="2:16" ht="14.25" customHeight="1" x14ac:dyDescent="0.15">
      <c r="B43" s="289"/>
      <c r="C43" s="290"/>
      <c r="D43" s="32" t="str">
        <f>+'要入力　事業別損益の状況'!D43</f>
        <v>租税公課</v>
      </c>
      <c r="E43" s="115">
        <f>+'要入力　事業別損益の状況'!E43</f>
        <v>1953903</v>
      </c>
      <c r="F43" s="116">
        <f>+'要入力　事業別損益の状況'!F43</f>
        <v>0</v>
      </c>
      <c r="G43" s="199">
        <f>+'要入力　事業別損益の状況'!G43</f>
        <v>0</v>
      </c>
      <c r="H43" s="117">
        <f>+'要入力　事業別損益の状況'!H43</f>
        <v>919094</v>
      </c>
      <c r="I43" s="118">
        <f>+'要入力　事業別損益の状況'!L43</f>
        <v>158124</v>
      </c>
      <c r="J43" s="118">
        <f>+'要入力　事業別損益の状況'!M43</f>
        <v>20320</v>
      </c>
      <c r="K43" s="118">
        <f>+'要入力　事業別損益の状況'!N43</f>
        <v>0</v>
      </c>
      <c r="L43" s="118">
        <f>+'要入力　事業別損益の状況'!O43</f>
        <v>0</v>
      </c>
      <c r="M43" s="118">
        <f>+'要入力　事業別損益の状況'!P43</f>
        <v>492906</v>
      </c>
      <c r="N43" s="118">
        <f>+'要入力　事業別損益の状況'!Q43</f>
        <v>323928</v>
      </c>
      <c r="O43" s="119">
        <f>+'要入力　事業別損益の状況'!R43</f>
        <v>39531</v>
      </c>
      <c r="P43" s="120">
        <f t="shared" si="1"/>
        <v>1953903</v>
      </c>
    </row>
    <row r="44" spans="2:16" ht="14.25" customHeight="1" x14ac:dyDescent="0.15">
      <c r="B44" s="289"/>
      <c r="C44" s="290"/>
      <c r="D44" s="32" t="str">
        <f>+'要入力　事業別損益の状況'!D44</f>
        <v>消耗品費</v>
      </c>
      <c r="E44" s="115">
        <f>+'要入力　事業別損益の状況'!E44</f>
        <v>6822875</v>
      </c>
      <c r="F44" s="116">
        <f>+'要入力　事業別損益の状況'!F44</f>
        <v>0</v>
      </c>
      <c r="G44" s="199">
        <f>+'要入力　事業別損益の状況'!G44</f>
        <v>0</v>
      </c>
      <c r="H44" s="117">
        <f>+'要入力　事業別損益の状況'!H44</f>
        <v>1212469</v>
      </c>
      <c r="I44" s="118">
        <f>+'要入力　事業別損益の状況'!L44</f>
        <v>147889</v>
      </c>
      <c r="J44" s="118">
        <f>+'要入力　事業別損益の状況'!M44</f>
        <v>10609</v>
      </c>
      <c r="K44" s="118">
        <f>+'要入力　事業別損益の状況'!N44</f>
        <v>0</v>
      </c>
      <c r="L44" s="118">
        <f>+'要入力　事業別損益の状況'!O44</f>
        <v>0</v>
      </c>
      <c r="M44" s="118">
        <f>+'要入力　事業別損益の状況'!P44</f>
        <v>1560332</v>
      </c>
      <c r="N44" s="118">
        <f>+'要入力　事業別損益の状況'!Q44</f>
        <v>3854604</v>
      </c>
      <c r="O44" s="119">
        <f>+'要入力　事業別損益の状況'!R44</f>
        <v>36972</v>
      </c>
      <c r="P44" s="120">
        <f t="shared" si="1"/>
        <v>6822875</v>
      </c>
    </row>
    <row r="45" spans="2:16" ht="14.25" customHeight="1" x14ac:dyDescent="0.15">
      <c r="B45" s="289"/>
      <c r="C45" s="290"/>
      <c r="D45" s="32" t="str">
        <f>+'要入力　事業別損益の状況'!D45</f>
        <v>事務用品費</v>
      </c>
      <c r="E45" s="115">
        <f>+'要入力　事業別損益の状況'!E45</f>
        <v>75246</v>
      </c>
      <c r="F45" s="116">
        <f>+'要入力　事業別損益の状況'!F45</f>
        <v>0</v>
      </c>
      <c r="G45" s="199">
        <f>+'要入力　事業別損益の状況'!G45</f>
        <v>0</v>
      </c>
      <c r="H45" s="117">
        <f>+'要入力　事業別損益の状況'!H45</f>
        <v>32222</v>
      </c>
      <c r="I45" s="118">
        <f>+'要入力　事業別損益の状況'!L45</f>
        <v>5502</v>
      </c>
      <c r="J45" s="118">
        <f>+'要入力　事業別損益の状況'!M45</f>
        <v>776</v>
      </c>
      <c r="K45" s="118">
        <f>+'要入力　事業別損益の状況'!N45</f>
        <v>0</v>
      </c>
      <c r="L45" s="118">
        <f>+'要入力　事業別損益の状況'!O45</f>
        <v>0</v>
      </c>
      <c r="M45" s="118">
        <f>+'要入力　事業別損益の状況'!P45</f>
        <v>19377</v>
      </c>
      <c r="N45" s="118">
        <f>+'要入力　事業別損益の状況'!Q45</f>
        <v>15994</v>
      </c>
      <c r="O45" s="119">
        <f>+'要入力　事業別損益の状況'!R45</f>
        <v>1375</v>
      </c>
      <c r="P45" s="120">
        <f t="shared" si="1"/>
        <v>75246</v>
      </c>
    </row>
    <row r="46" spans="2:16" ht="14.25" customHeight="1" x14ac:dyDescent="0.15">
      <c r="B46" s="289"/>
      <c r="C46" s="290"/>
      <c r="D46" s="32" t="str">
        <f>+'要入力　事業別損益の状況'!D46</f>
        <v>賃借料</v>
      </c>
      <c r="E46" s="115">
        <f>+'要入力　事業別損益の状況'!E46</f>
        <v>6240000</v>
      </c>
      <c r="F46" s="116">
        <f>+'要入力　事業別損益の状況'!F46</f>
        <v>0</v>
      </c>
      <c r="G46" s="199">
        <f>+'要入力　事業別損益の状況'!G46</f>
        <v>0</v>
      </c>
      <c r="H46" s="117">
        <f>+'要入力　事業別損益の状況'!H46</f>
        <v>0</v>
      </c>
      <c r="I46" s="118">
        <f>+'要入力　事業別損益の状況'!L46</f>
        <v>0</v>
      </c>
      <c r="J46" s="118">
        <f>+'要入力　事業別損益の状況'!M46</f>
        <v>0</v>
      </c>
      <c r="K46" s="118">
        <f>+'要入力　事業別損益の状況'!N46</f>
        <v>0</v>
      </c>
      <c r="L46" s="118">
        <f>+'要入力　事業別損益の状況'!O46</f>
        <v>0</v>
      </c>
      <c r="M46" s="118">
        <f>+'要入力　事業別損益の状況'!P46</f>
        <v>2400000</v>
      </c>
      <c r="N46" s="118">
        <f>+'要入力　事業別損益の状況'!Q46</f>
        <v>3840000</v>
      </c>
      <c r="O46" s="119">
        <f>+'要入力　事業別損益の状況'!R46</f>
        <v>0</v>
      </c>
      <c r="P46" s="120">
        <f t="shared" si="1"/>
        <v>6240000</v>
      </c>
    </row>
    <row r="47" spans="2:16" ht="14.25" customHeight="1" x14ac:dyDescent="0.15">
      <c r="B47" s="289"/>
      <c r="C47" s="290"/>
      <c r="D47" s="32" t="str">
        <f>+'要入力　事業別損益の状況'!D47</f>
        <v>修繕費</v>
      </c>
      <c r="E47" s="115">
        <f>+'要入力　事業別損益の状況'!E47</f>
        <v>1774255</v>
      </c>
      <c r="F47" s="116">
        <f>+'要入力　事業別損益の状況'!F47</f>
        <v>0</v>
      </c>
      <c r="G47" s="199">
        <f>+'要入力　事業別損益の状況'!G47</f>
        <v>0</v>
      </c>
      <c r="H47" s="117">
        <f>+'要入力　事業別損益の状況'!H47</f>
        <v>0</v>
      </c>
      <c r="I47" s="118">
        <f>+'要入力　事業別損益の状況'!L47</f>
        <v>0</v>
      </c>
      <c r="J47" s="118">
        <f>+'要入力　事業別損益の状況'!M47</f>
        <v>0</v>
      </c>
      <c r="K47" s="118">
        <f>+'要入力　事業別損益の状況'!N47</f>
        <v>0</v>
      </c>
      <c r="L47" s="118">
        <f>+'要入力　事業別損益の状況'!O47</f>
        <v>0</v>
      </c>
      <c r="M47" s="118">
        <f>+'要入力　事業別損益の状況'!P47</f>
        <v>1016055</v>
      </c>
      <c r="N47" s="118">
        <f>+'要入力　事業別損益の状況'!Q47</f>
        <v>758200</v>
      </c>
      <c r="O47" s="119">
        <f>+'要入力　事業別損益の状況'!R47</f>
        <v>0</v>
      </c>
      <c r="P47" s="120">
        <f t="shared" si="1"/>
        <v>1774255</v>
      </c>
    </row>
    <row r="48" spans="2:16" ht="14.25" customHeight="1" x14ac:dyDescent="0.15">
      <c r="B48" s="289"/>
      <c r="C48" s="290"/>
      <c r="D48" s="32" t="str">
        <f>+'要入力　事業別損益の状況'!D48</f>
        <v>保険料</v>
      </c>
      <c r="E48" s="115">
        <f>+'要入力　事業別損益の状況'!E48</f>
        <v>2470220</v>
      </c>
      <c r="F48" s="116">
        <f>+'要入力　事業別損益の状況'!F48</f>
        <v>0</v>
      </c>
      <c r="G48" s="199">
        <f>+'要入力　事業別損益の状況'!G48</f>
        <v>0</v>
      </c>
      <c r="H48" s="117">
        <f>+'要入力　事業別損益の状況'!H48</f>
        <v>1105012</v>
      </c>
      <c r="I48" s="118">
        <f>+'要入力　事業別損益の状況'!L48</f>
        <v>199849</v>
      </c>
      <c r="J48" s="118">
        <f>+'要入力　事業別損益の状況'!M48</f>
        <v>25687</v>
      </c>
      <c r="K48" s="118">
        <f>+'要入力　事業別損益の状況'!N48</f>
        <v>0</v>
      </c>
      <c r="L48" s="118">
        <f>+'要入力　事業別損益の状況'!O48</f>
        <v>0</v>
      </c>
      <c r="M48" s="118">
        <f>+'要入力　事業別損益の状況'!P48</f>
        <v>611694</v>
      </c>
      <c r="N48" s="118">
        <f>+'要入力　事業別損益の状況'!Q48</f>
        <v>478016</v>
      </c>
      <c r="O48" s="119">
        <f>+'要入力　事業別損益の状況'!R48</f>
        <v>49962</v>
      </c>
      <c r="P48" s="120">
        <f t="shared" si="1"/>
        <v>2470220</v>
      </c>
    </row>
    <row r="49" spans="2:16" ht="14.25" customHeight="1" x14ac:dyDescent="0.15">
      <c r="B49" s="289"/>
      <c r="C49" s="290"/>
      <c r="D49" s="32" t="str">
        <f>+'要入力　事業別損益の状況'!D49</f>
        <v>支払手数料</v>
      </c>
      <c r="E49" s="115">
        <f>+'要入力　事業別損益の状況'!E49</f>
        <v>4417752</v>
      </c>
      <c r="F49" s="116">
        <f>+'要入力　事業別損益の状況'!F49</f>
        <v>0</v>
      </c>
      <c r="G49" s="199">
        <f>+'要入力　事業別損益の状況'!G49</f>
        <v>0</v>
      </c>
      <c r="H49" s="117">
        <f>+'要入力　事業別損益の状況'!H49</f>
        <v>1932936</v>
      </c>
      <c r="I49" s="118">
        <f>+'要入力　事業別損益の状況'!L49</f>
        <v>340990</v>
      </c>
      <c r="J49" s="118">
        <f>+'要入力　事業別損益の状況'!M49</f>
        <v>45312</v>
      </c>
      <c r="K49" s="118">
        <f>+'要入力　事業別損益の状況'!N49</f>
        <v>0</v>
      </c>
      <c r="L49" s="118">
        <f>+'要入力　事業別損益の状況'!O49</f>
        <v>0</v>
      </c>
      <c r="M49" s="118">
        <f>+'要入力　事業別損益の状況'!P49</f>
        <v>1089411</v>
      </c>
      <c r="N49" s="118">
        <f>+'要入力　事業別損益の状況'!Q49</f>
        <v>923856</v>
      </c>
      <c r="O49" s="119">
        <f>+'要入力　事業別損益の状況'!R49</f>
        <v>85247</v>
      </c>
      <c r="P49" s="120">
        <f t="shared" si="1"/>
        <v>4417752</v>
      </c>
    </row>
    <row r="50" spans="2:16" ht="14.25" customHeight="1" x14ac:dyDescent="0.15">
      <c r="B50" s="289"/>
      <c r="C50" s="290"/>
      <c r="D50" s="32" t="str">
        <f>+'要入力　事業別損益の状況'!D50</f>
        <v>リース料</v>
      </c>
      <c r="E50" s="115">
        <f>+'要入力　事業別損益の状況'!E50</f>
        <v>1612147</v>
      </c>
      <c r="F50" s="116">
        <f>+'要入力　事業別損益の状況'!F50</f>
        <v>0</v>
      </c>
      <c r="G50" s="199">
        <f>+'要入力　事業別損益の状況'!G50</f>
        <v>0</v>
      </c>
      <c r="H50" s="117">
        <f>+'要入力　事業別損益の状況'!H50</f>
        <v>649189</v>
      </c>
      <c r="I50" s="118">
        <f>+'要入力　事業別損益の状況'!L50</f>
        <v>106384</v>
      </c>
      <c r="J50" s="118">
        <f>+'要入力　事業別損益の状況'!M50</f>
        <v>13947</v>
      </c>
      <c r="K50" s="118">
        <f>+'要入力　事業別損益の状況'!N50</f>
        <v>0</v>
      </c>
      <c r="L50" s="118">
        <f>+'要入力　事業別損益の状況'!O50</f>
        <v>0</v>
      </c>
      <c r="M50" s="118">
        <f>+'要入力　事業別損益の状況'!P50</f>
        <v>494457</v>
      </c>
      <c r="N50" s="118">
        <f>+'要入力　事業別損益の状況'!Q50</f>
        <v>321574</v>
      </c>
      <c r="O50" s="119">
        <f>+'要入力　事業別損益の状況'!R50</f>
        <v>26596</v>
      </c>
      <c r="P50" s="120">
        <f t="shared" si="1"/>
        <v>1612147</v>
      </c>
    </row>
    <row r="51" spans="2:16" ht="14.25" customHeight="1" x14ac:dyDescent="0.15">
      <c r="B51" s="289"/>
      <c r="C51" s="290"/>
      <c r="D51" s="32" t="str">
        <f>+'要入力　事業別損益の状況'!D51</f>
        <v>食材料</v>
      </c>
      <c r="E51" s="115">
        <f>+'要入力　事業別損益の状況'!E51</f>
        <v>4457572</v>
      </c>
      <c r="F51" s="116">
        <f>+'要入力　事業別損益の状況'!F51</f>
        <v>0</v>
      </c>
      <c r="G51" s="199">
        <f>+'要入力　事業別損益の状況'!G51</f>
        <v>0</v>
      </c>
      <c r="H51" s="117">
        <f>+'要入力　事業別損益の状況'!H51</f>
        <v>0</v>
      </c>
      <c r="I51" s="118">
        <f>+'要入力　事業別損益の状況'!L51</f>
        <v>0</v>
      </c>
      <c r="J51" s="118">
        <f>+'要入力　事業別損益の状況'!M51</f>
        <v>0</v>
      </c>
      <c r="K51" s="118">
        <f>+'要入力　事業別損益の状況'!N51</f>
        <v>0</v>
      </c>
      <c r="L51" s="118">
        <f>+'要入力　事業別損益の状況'!O51</f>
        <v>0</v>
      </c>
      <c r="M51" s="118">
        <f>+'要入力　事業別損益の状況'!P51</f>
        <v>1637690</v>
      </c>
      <c r="N51" s="118">
        <f>+'要入力　事業別損益の状況'!Q51</f>
        <v>2819882</v>
      </c>
      <c r="O51" s="119">
        <f>+'要入力　事業別損益の状況'!R51</f>
        <v>0</v>
      </c>
      <c r="P51" s="120">
        <f t="shared" si="1"/>
        <v>4457572</v>
      </c>
    </row>
    <row r="52" spans="2:16" x14ac:dyDescent="0.15">
      <c r="B52" s="289"/>
      <c r="C52" s="290"/>
      <c r="D52" s="32" t="str">
        <f>+'要入力　事業別損益の状況'!D52</f>
        <v>研修費</v>
      </c>
      <c r="E52" s="115">
        <f>+'要入力　事業別損益の状況'!E52</f>
        <v>71400</v>
      </c>
      <c r="F52" s="116">
        <f>+'要入力　事業別損益の状況'!F52</f>
        <v>0</v>
      </c>
      <c r="G52" s="199">
        <f>+'要入力　事業別損益の状況'!G52</f>
        <v>0</v>
      </c>
      <c r="H52" s="117">
        <f>+'要入力　事業別損益の状況'!H52</f>
        <v>33520</v>
      </c>
      <c r="I52" s="118">
        <f>+'要入力　事業別損益の状況'!L52</f>
        <v>3380</v>
      </c>
      <c r="J52" s="118">
        <f>+'要入力　事業別損益の状況'!M52</f>
        <v>433</v>
      </c>
      <c r="K52" s="118">
        <f>+'要入力　事業別損益の状況'!N52</f>
        <v>0</v>
      </c>
      <c r="L52" s="118">
        <f>+'要入力　事業別損益の状況'!O52</f>
        <v>0</v>
      </c>
      <c r="M52" s="118">
        <f>+'要入力　事業別損益の状況'!P52</f>
        <v>10889</v>
      </c>
      <c r="N52" s="118">
        <f>+'要入力　事業別損益の状況'!Q52</f>
        <v>22333</v>
      </c>
      <c r="O52" s="119">
        <f>+'要入力　事業別損益の状況'!R52</f>
        <v>845</v>
      </c>
      <c r="P52" s="120">
        <f t="shared" si="1"/>
        <v>71400</v>
      </c>
    </row>
    <row r="53" spans="2:16" x14ac:dyDescent="0.15">
      <c r="B53" s="289"/>
      <c r="C53" s="290"/>
      <c r="D53" s="32" t="str">
        <f>+'要入力　事業別損益の状況'!D53</f>
        <v>外注費</v>
      </c>
      <c r="E53" s="115">
        <f>+'要入力　事業別損益の状況'!E53</f>
        <v>801280</v>
      </c>
      <c r="F53" s="116">
        <f>+'要入力　事業別損益の状況'!F53</f>
        <v>0</v>
      </c>
      <c r="G53" s="199">
        <f>+'要入力　事業別損益の状況'!G53</f>
        <v>0</v>
      </c>
      <c r="H53" s="117">
        <f>+'要入力　事業別損益の状況'!H53</f>
        <v>14657</v>
      </c>
      <c r="I53" s="118">
        <f>+'要入力　事業別損益の状況'!L53</f>
        <v>2647</v>
      </c>
      <c r="J53" s="118">
        <f>+'要入力　事業別損益の状況'!M53</f>
        <v>334</v>
      </c>
      <c r="K53" s="118">
        <f>+'要入力　事業別損益の状況'!N53</f>
        <v>0</v>
      </c>
      <c r="L53" s="118">
        <f>+'要入力　事業別損益の状況'!O53</f>
        <v>0</v>
      </c>
      <c r="M53" s="118">
        <f>+'要入力　事業別損益の状況'!P53</f>
        <v>291985</v>
      </c>
      <c r="N53" s="118">
        <f>+'要入力　事業別損益の状況'!Q53</f>
        <v>490996</v>
      </c>
      <c r="O53" s="119">
        <f>+'要入力　事業別損益の状況'!R53</f>
        <v>661</v>
      </c>
      <c r="P53" s="120">
        <f t="shared" si="1"/>
        <v>801280</v>
      </c>
    </row>
    <row r="54" spans="2:16" x14ac:dyDescent="0.15">
      <c r="B54" s="289"/>
      <c r="C54" s="290"/>
      <c r="D54" s="32" t="str">
        <f>+'要入力　事業別損益の状況'!D54</f>
        <v>新聞図書費</v>
      </c>
      <c r="E54" s="115">
        <f>+'要入力　事業別損益の状況'!E54</f>
        <v>116668</v>
      </c>
      <c r="F54" s="116">
        <f>+'要入力　事業別損益の状況'!F54</f>
        <v>0</v>
      </c>
      <c r="G54" s="199">
        <f>+'要入力　事業別損益の状況'!G54</f>
        <v>0</v>
      </c>
      <c r="H54" s="117">
        <f>+'要入力　事業別損益の状況'!H54</f>
        <v>39788</v>
      </c>
      <c r="I54" s="118">
        <f>+'要入力　事業別損益の状況'!L54</f>
        <v>26964</v>
      </c>
      <c r="J54" s="118">
        <f>+'要入力　事業別損益の状況'!M54</f>
        <v>34633</v>
      </c>
      <c r="K54" s="118">
        <f>+'要入力　事業別損益の状況'!N54</f>
        <v>0</v>
      </c>
      <c r="L54" s="118">
        <f>+'要入力　事業別損益の状況'!O54</f>
        <v>0</v>
      </c>
      <c r="M54" s="118">
        <f>+'要入力　事業別損益の状況'!P54</f>
        <v>1606</v>
      </c>
      <c r="N54" s="118">
        <f>+'要入力　事業別損益の状況'!Q54</f>
        <v>6936</v>
      </c>
      <c r="O54" s="119">
        <f>+'要入力　事業別損益の状況'!R54</f>
        <v>6741</v>
      </c>
      <c r="P54" s="120">
        <f t="shared" si="1"/>
        <v>116668</v>
      </c>
    </row>
    <row r="55" spans="2:16" x14ac:dyDescent="0.15">
      <c r="B55" s="289"/>
      <c r="C55" s="290"/>
      <c r="D55" s="111" t="str">
        <f>+'要入力　事業別損益の状況'!D55</f>
        <v>会議費</v>
      </c>
      <c r="E55" s="115">
        <f>+'要入力　事業別損益の状況'!E55</f>
        <v>33950</v>
      </c>
      <c r="F55" s="116">
        <f>+'要入力　事業別損益の状況'!F55</f>
        <v>30240</v>
      </c>
      <c r="G55" s="199">
        <f>+'要入力　事業別損益の状況'!G55</f>
        <v>0</v>
      </c>
      <c r="H55" s="117">
        <f>+'要入力　事業別損益の状況'!H55</f>
        <v>1727</v>
      </c>
      <c r="I55" s="118">
        <f>+'要入力　事業別損益の状況'!L55</f>
        <v>314</v>
      </c>
      <c r="J55" s="118">
        <f>+'要入力　事業別損益の状況'!M55</f>
        <v>44</v>
      </c>
      <c r="K55" s="118">
        <f>+'要入力　事業別損益の状況'!N55</f>
        <v>0</v>
      </c>
      <c r="L55" s="118">
        <f>+'要入力　事業別損益の状況'!O55</f>
        <v>0</v>
      </c>
      <c r="M55" s="118">
        <f>+'要入力　事業別損益の状況'!P55</f>
        <v>904</v>
      </c>
      <c r="N55" s="118">
        <f>+'要入力　事業別損益の状況'!Q55</f>
        <v>643</v>
      </c>
      <c r="O55" s="119">
        <f>+'要入力　事業別損益の状況'!R55</f>
        <v>78</v>
      </c>
      <c r="P55" s="120">
        <f t="shared" si="1"/>
        <v>3710</v>
      </c>
    </row>
    <row r="56" spans="2:16" x14ac:dyDescent="0.15">
      <c r="B56" s="289"/>
      <c r="C56" s="290"/>
      <c r="D56" s="111" t="str">
        <f>+'要入力　事業別損益の状況'!D56</f>
        <v>処分費</v>
      </c>
      <c r="E56" s="115">
        <f>+'要入力　事業別損益の状況'!E56</f>
        <v>26458</v>
      </c>
      <c r="F56" s="116">
        <f>+'要入力　事業別損益の状況'!F56</f>
        <v>0</v>
      </c>
      <c r="G56" s="199">
        <f>+'要入力　事業別損益の状況'!G56</f>
        <v>0</v>
      </c>
      <c r="H56" s="117">
        <f>+'要入力　事業別損益の状況'!H56</f>
        <v>25830</v>
      </c>
      <c r="I56" s="118">
        <f>+'要入力　事業別損益の状況'!L56</f>
        <v>12</v>
      </c>
      <c r="J56" s="118">
        <f>+'要入力　事業別損益の状況'!M56</f>
        <v>1</v>
      </c>
      <c r="K56" s="118">
        <f>+'要入力　事業別損益の状況'!N56</f>
        <v>0</v>
      </c>
      <c r="L56" s="118">
        <f>+'要入力　事業別損益の状況'!O56</f>
        <v>0</v>
      </c>
      <c r="M56" s="118">
        <f>+'要入力　事業別損益の状況'!P56</f>
        <v>39</v>
      </c>
      <c r="N56" s="118">
        <f>+'要入力　事業別損益の状況'!Q56</f>
        <v>574</v>
      </c>
      <c r="O56" s="119">
        <f>+'要入力　事業別損益の状況'!R56</f>
        <v>2</v>
      </c>
      <c r="P56" s="120">
        <f t="shared" si="1"/>
        <v>26458</v>
      </c>
    </row>
    <row r="57" spans="2:16" x14ac:dyDescent="0.15">
      <c r="B57" s="289"/>
      <c r="C57" s="290"/>
      <c r="D57" s="206" t="s">
        <v>244</v>
      </c>
      <c r="E57" s="115">
        <f>+'要入力　事業別損益の状況'!E57</f>
        <v>97230</v>
      </c>
      <c r="F57" s="116">
        <f>+'要入力　事業別損益の状況'!F57</f>
        <v>0</v>
      </c>
      <c r="G57" s="199"/>
      <c r="H57" s="117">
        <f>+'要入力　事業別損益の状況'!H57</f>
        <v>57818</v>
      </c>
      <c r="I57" s="118">
        <f>+'要入力　事業別損益の状況'!L57</f>
        <v>5396</v>
      </c>
      <c r="J57" s="118">
        <f>+'要入力　事業別損益の状況'!M57</f>
        <v>722</v>
      </c>
      <c r="K57" s="118">
        <f>+'要入力　事業別損益の状況'!N57</f>
        <v>0</v>
      </c>
      <c r="L57" s="118">
        <f>+'要入力　事業別損益の状況'!O57</f>
        <v>0</v>
      </c>
      <c r="M57" s="118">
        <f>+'要入力　事業別損益の状況'!P57</f>
        <v>17461</v>
      </c>
      <c r="N57" s="118">
        <f>+'要入力　事業別損益の状況'!Q57</f>
        <v>14484</v>
      </c>
      <c r="O57" s="119">
        <f>+'要入力　事業別損益の状況'!R57</f>
        <v>1349</v>
      </c>
      <c r="P57" s="120">
        <f t="shared" si="1"/>
        <v>97230</v>
      </c>
    </row>
    <row r="58" spans="2:16" x14ac:dyDescent="0.15">
      <c r="B58" s="289"/>
      <c r="C58" s="290"/>
      <c r="D58" s="32" t="str">
        <f>+'要入力　事業別損益の状況'!D58</f>
        <v>雑費</v>
      </c>
      <c r="E58" s="115">
        <f>+'要入力　事業別損益の状況'!E58</f>
        <v>2541610</v>
      </c>
      <c r="F58" s="116">
        <f>+'要入力　事業別損益の状況'!F58</f>
        <v>0</v>
      </c>
      <c r="G58" s="199">
        <f>+'要入力　事業別損益の状況'!G58</f>
        <v>0</v>
      </c>
      <c r="H58" s="117">
        <f>+'要入力　事業別損益の状況'!H58</f>
        <v>437717</v>
      </c>
      <c r="I58" s="118">
        <f>+'要入力　事業別損益の状況'!L58</f>
        <v>77412</v>
      </c>
      <c r="J58" s="118">
        <f>+'要入力　事業別損益の状況'!M58</f>
        <v>10497</v>
      </c>
      <c r="K58" s="118">
        <f>+'要入力　事業別損益の状況'!N58</f>
        <v>0</v>
      </c>
      <c r="L58" s="118">
        <f>+'要入力　事業別損益の状況'!O58</f>
        <v>0</v>
      </c>
      <c r="M58" s="118">
        <f>+'要入力　事業別損益の状況'!P58</f>
        <v>671742</v>
      </c>
      <c r="N58" s="118">
        <f>+'要入力　事業別損益の状況'!Q58</f>
        <v>1324890</v>
      </c>
      <c r="O58" s="119">
        <f>+'要入力　事業別損益の状況'!R58</f>
        <v>19352</v>
      </c>
      <c r="P58" s="120">
        <f t="shared" si="1"/>
        <v>2541610</v>
      </c>
    </row>
    <row r="59" spans="2:16" x14ac:dyDescent="0.15">
      <c r="B59" s="289"/>
      <c r="C59" s="290"/>
      <c r="D59" s="32" t="str">
        <f>+'要入力　事業別損益の状況'!D59</f>
        <v>支払利息</v>
      </c>
      <c r="E59" s="115">
        <f>+'要入力　事業別損益の状況'!E59</f>
        <v>2013603</v>
      </c>
      <c r="F59" s="116">
        <f>+'要入力　事業別損益の状況'!F59</f>
        <v>0</v>
      </c>
      <c r="G59" s="199">
        <f>+'要入力　事業別損益の状況'!G59</f>
        <v>0</v>
      </c>
      <c r="H59" s="117">
        <f>+'要入力　事業別損益の状況'!H59</f>
        <v>919120</v>
      </c>
      <c r="I59" s="118">
        <f>+'要入力　事業別損益の状況'!L59</f>
        <v>159620</v>
      </c>
      <c r="J59" s="118">
        <f>+'要入力　事業別損益の状況'!M59</f>
        <v>21368</v>
      </c>
      <c r="K59" s="118">
        <f>+'要入力　事業別損益の状況'!N59</f>
        <v>0</v>
      </c>
      <c r="L59" s="118">
        <f>+'要入力　事業別損益の状況'!O59</f>
        <v>0</v>
      </c>
      <c r="M59" s="118">
        <f>+'要入力　事業別損益の状況'!P59</f>
        <v>515891</v>
      </c>
      <c r="N59" s="118">
        <f>+'要入力　事業別損益の状況'!Q59</f>
        <v>357699</v>
      </c>
      <c r="O59" s="119">
        <f>+'要入力　事業別損益の状況'!R59</f>
        <v>39905</v>
      </c>
      <c r="P59" s="120">
        <f t="shared" si="1"/>
        <v>2013603</v>
      </c>
    </row>
    <row r="60" spans="2:16" x14ac:dyDescent="0.15">
      <c r="B60" s="289"/>
      <c r="C60" s="290"/>
      <c r="D60" s="32" t="str">
        <f>+'要入力　事業別損益の状況'!D60</f>
        <v>謝金</v>
      </c>
      <c r="E60" s="115">
        <f>+'要入力　事業別損益の状況'!E60</f>
        <v>111000</v>
      </c>
      <c r="F60" s="116">
        <f>+'要入力　事業別損益の状況'!F60</f>
        <v>0</v>
      </c>
      <c r="G60" s="199">
        <f>+'要入力　事業別損益の状況'!G60</f>
        <v>0</v>
      </c>
      <c r="H60" s="117">
        <f>+'要入力　事業別損益の状況'!H60</f>
        <v>20116</v>
      </c>
      <c r="I60" s="118">
        <f>+'要入力　事業別損益の状況'!L60</f>
        <v>3361</v>
      </c>
      <c r="J60" s="118">
        <f>+'要入力　事業別損益の状況'!M60</f>
        <v>480</v>
      </c>
      <c r="K60" s="118">
        <f>+'要入力　事業別損益の状況'!N60</f>
        <v>0</v>
      </c>
      <c r="L60" s="118">
        <f>+'要入力　事業別損益の状況'!O60</f>
        <v>0</v>
      </c>
      <c r="M60" s="118">
        <f>+'要入力　事業別損益の状況'!P60</f>
        <v>41512</v>
      </c>
      <c r="N60" s="118">
        <f>+'要入力　事業別損益の状況'!Q60</f>
        <v>44691</v>
      </c>
      <c r="O60" s="119">
        <f>+'要入力　事業別損益の状況'!R60</f>
        <v>840</v>
      </c>
      <c r="P60" s="120">
        <f t="shared" si="1"/>
        <v>111000</v>
      </c>
    </row>
    <row r="61" spans="2:16" x14ac:dyDescent="0.15">
      <c r="B61" s="289"/>
      <c r="C61" s="290"/>
      <c r="D61" s="32" t="str">
        <f>+'要入力　事業別損益の状況'!D61</f>
        <v>減価償却費</v>
      </c>
      <c r="E61" s="115">
        <f>+'要入力　事業別損益の状況'!E61</f>
        <v>24558143</v>
      </c>
      <c r="F61" s="116">
        <f>+'要入力　事業別損益の状況'!F61</f>
        <v>0</v>
      </c>
      <c r="G61" s="199">
        <f>+'要入力　事業別損益の状況'!G61</f>
        <v>0</v>
      </c>
      <c r="H61" s="117">
        <f>+'要入力　事業別損益の状況'!H61</f>
        <v>1638416</v>
      </c>
      <c r="I61" s="118">
        <f>+'要入力　事業別損益の状況'!L61</f>
        <v>0</v>
      </c>
      <c r="J61" s="118">
        <f>+'要入力　事業別損益の状況'!M61</f>
        <v>0</v>
      </c>
      <c r="K61" s="118">
        <f>+'要入力　事業別損益の状況'!N61</f>
        <v>0</v>
      </c>
      <c r="L61" s="118">
        <f>+'要入力　事業別損益の状況'!O61</f>
        <v>0</v>
      </c>
      <c r="M61" s="118">
        <f>+'要入力　事業別損益の状況'!P61</f>
        <v>5567701</v>
      </c>
      <c r="N61" s="118">
        <f>+'要入力　事業別損益の状況'!Q61</f>
        <v>17352026</v>
      </c>
      <c r="O61" s="119">
        <f>+'要入力　事業別損益の状況'!R61</f>
        <v>0</v>
      </c>
      <c r="P61" s="120">
        <f t="shared" si="1"/>
        <v>24558143</v>
      </c>
    </row>
    <row r="62" spans="2:16" x14ac:dyDescent="0.15">
      <c r="B62" s="289"/>
      <c r="C62" s="290"/>
      <c r="D62" s="32" t="str">
        <f>+'要入力　事業別損益の状況'!D62</f>
        <v>貸倒引当金繰入</v>
      </c>
      <c r="E62" s="115">
        <f>+'要入力　事業別損益の状況'!E62</f>
        <v>210000</v>
      </c>
      <c r="F62" s="116">
        <f>+'要入力　事業別損益の状況'!F62</f>
        <v>0</v>
      </c>
      <c r="G62" s="199">
        <f>+'要入力　事業別損益の状況'!G62</f>
        <v>0</v>
      </c>
      <c r="H62" s="117">
        <f>+'要入力　事業別損益の状況'!H62</f>
        <v>210000</v>
      </c>
      <c r="I62" s="118">
        <f>+'要入力　事業別損益の状況'!L62</f>
        <v>0</v>
      </c>
      <c r="J62" s="118">
        <f>+'要入力　事業別損益の状況'!M62</f>
        <v>0</v>
      </c>
      <c r="K62" s="118">
        <f>+'要入力　事業別損益の状況'!N62</f>
        <v>0</v>
      </c>
      <c r="L62" s="118">
        <f>+'要入力　事業別損益の状況'!O62</f>
        <v>0</v>
      </c>
      <c r="M62" s="118">
        <f>+'要入力　事業別損益の状況'!P62</f>
        <v>0</v>
      </c>
      <c r="N62" s="118">
        <f>+'要入力　事業別損益の状況'!Q62</f>
        <v>0</v>
      </c>
      <c r="O62" s="119">
        <f>+'要入力　事業別損益の状況'!R62</f>
        <v>0</v>
      </c>
      <c r="P62" s="120">
        <f t="shared" si="1"/>
        <v>210000</v>
      </c>
    </row>
    <row r="63" spans="2:16" x14ac:dyDescent="0.15">
      <c r="B63" s="289"/>
      <c r="C63" s="290"/>
      <c r="D63" s="32" t="str">
        <f>+'要入力　事業別損益の状況'!D63</f>
        <v>その他経費計</v>
      </c>
      <c r="E63" s="115">
        <f>+'要入力　事業別損益の状況'!E63</f>
        <v>68506777</v>
      </c>
      <c r="F63" s="143">
        <f t="shared" ref="F63:O63" si="6">SUM(F37:F62)</f>
        <v>30240</v>
      </c>
      <c r="G63" s="199">
        <f>+'要入力　事業別損益の状況'!G63</f>
        <v>0</v>
      </c>
      <c r="H63" s="144">
        <f t="shared" si="6"/>
        <v>11443175</v>
      </c>
      <c r="I63" s="145">
        <f t="shared" si="6"/>
        <v>1576123</v>
      </c>
      <c r="J63" s="145">
        <f t="shared" si="6"/>
        <v>211282</v>
      </c>
      <c r="K63" s="145">
        <f t="shared" ref="K63" si="7">SUM(K37:K62)</f>
        <v>0</v>
      </c>
      <c r="L63" s="145">
        <f t="shared" si="6"/>
        <v>0</v>
      </c>
      <c r="M63" s="145">
        <f t="shared" si="6"/>
        <v>18363905</v>
      </c>
      <c r="N63" s="145">
        <f t="shared" ref="N63" si="8">SUM(N37:N62)</f>
        <v>36488030</v>
      </c>
      <c r="O63" s="146">
        <f t="shared" si="6"/>
        <v>394022</v>
      </c>
      <c r="P63" s="120">
        <f t="shared" si="1"/>
        <v>68476537</v>
      </c>
    </row>
    <row r="64" spans="2:16" ht="21" customHeight="1" x14ac:dyDescent="0.15">
      <c r="B64" s="299" t="str">
        <f>+'要入力　事業別損益の状況'!B64</f>
        <v>経常費用計</v>
      </c>
      <c r="C64" s="300"/>
      <c r="D64" s="300"/>
      <c r="E64" s="115">
        <f>+'要入力　事業別損益の状況'!E64</f>
        <v>282693944</v>
      </c>
      <c r="F64" s="147">
        <f t="shared" ref="F64:O64" si="9">+F36+F63</f>
        <v>30240</v>
      </c>
      <c r="G64" s="199">
        <f>+'要入力　事業別損益の状況'!G64</f>
        <v>0</v>
      </c>
      <c r="H64" s="144">
        <f t="shared" si="9"/>
        <v>96456078</v>
      </c>
      <c r="I64" s="145">
        <f t="shared" si="9"/>
        <v>61581369</v>
      </c>
      <c r="J64" s="145">
        <f t="shared" si="9"/>
        <v>10490846</v>
      </c>
      <c r="K64" s="145">
        <f t="shared" ref="K64" si="10">+K36+K63</f>
        <v>0</v>
      </c>
      <c r="L64" s="145">
        <f t="shared" si="9"/>
        <v>0</v>
      </c>
      <c r="M64" s="145">
        <f t="shared" si="9"/>
        <v>59961542</v>
      </c>
      <c r="N64" s="145">
        <f t="shared" ref="N64" si="11">+N36+N63</f>
        <v>38808160</v>
      </c>
      <c r="O64" s="146">
        <f t="shared" si="9"/>
        <v>15365709</v>
      </c>
      <c r="P64" s="120">
        <f t="shared" si="1"/>
        <v>282663704</v>
      </c>
    </row>
    <row r="65" spans="2:17" ht="27" customHeight="1" x14ac:dyDescent="0.15">
      <c r="B65" s="337" t="s">
        <v>185</v>
      </c>
      <c r="C65" s="338"/>
      <c r="D65" s="338"/>
      <c r="E65" s="235">
        <f>+'要入力　事業別損益の状況'!E65</f>
        <v>72654339</v>
      </c>
      <c r="F65" s="148">
        <f t="shared" ref="F65:O65" si="12">+F26-F64</f>
        <v>58478335</v>
      </c>
      <c r="G65" s="214">
        <f>+'要入力　事業別損益の状況'!G65</f>
        <v>0</v>
      </c>
      <c r="H65" s="149">
        <f t="shared" si="12"/>
        <v>39012113</v>
      </c>
      <c r="I65" s="150">
        <f t="shared" si="12"/>
        <v>-31894332</v>
      </c>
      <c r="J65" s="150">
        <f t="shared" si="12"/>
        <v>-7337641</v>
      </c>
      <c r="K65" s="150">
        <f t="shared" ref="K65" si="13">+K26-K64</f>
        <v>0</v>
      </c>
      <c r="L65" s="150">
        <f t="shared" si="12"/>
        <v>0</v>
      </c>
      <c r="M65" s="150">
        <f t="shared" si="12"/>
        <v>12901021</v>
      </c>
      <c r="N65" s="150">
        <f t="shared" ref="N65" si="14">+N26-N64</f>
        <v>9247312</v>
      </c>
      <c r="O65" s="151">
        <f t="shared" si="12"/>
        <v>-7752469</v>
      </c>
      <c r="P65" s="215">
        <f t="shared" si="1"/>
        <v>14176004</v>
      </c>
    </row>
    <row r="69" spans="2:17" ht="18" customHeight="1" x14ac:dyDescent="0.15">
      <c r="B69" s="307" t="s">
        <v>228</v>
      </c>
      <c r="C69" s="307"/>
      <c r="D69" s="307"/>
      <c r="E69" s="307"/>
      <c r="F69" s="307"/>
      <c r="G69" s="307"/>
      <c r="H69" s="307"/>
      <c r="I69" s="307"/>
      <c r="J69" s="307"/>
      <c r="K69" s="307"/>
      <c r="L69" s="307"/>
      <c r="M69" s="307"/>
      <c r="N69" s="307"/>
      <c r="O69" s="307"/>
      <c r="P69" s="307"/>
      <c r="Q69" s="307"/>
    </row>
    <row r="70" spans="2:17" ht="18" customHeight="1" x14ac:dyDescent="0.15">
      <c r="B70" s="307"/>
      <c r="C70" s="307"/>
      <c r="D70" s="307"/>
      <c r="E70" s="307"/>
      <c r="F70" s="307"/>
      <c r="G70" s="307"/>
      <c r="H70" s="307"/>
      <c r="I70" s="307"/>
      <c r="J70" s="307"/>
      <c r="K70" s="307"/>
      <c r="L70" s="307"/>
      <c r="M70" s="307"/>
      <c r="N70" s="307"/>
      <c r="O70" s="307"/>
      <c r="P70" s="307"/>
      <c r="Q70" s="307"/>
    </row>
    <row r="71" spans="2:17" ht="18" customHeight="1" x14ac:dyDescent="0.15">
      <c r="B71" s="308" t="s">
        <v>278</v>
      </c>
      <c r="C71" s="308"/>
      <c r="D71" s="308"/>
      <c r="E71" s="308"/>
      <c r="F71" s="308"/>
      <c r="G71" s="308"/>
      <c r="H71" s="308"/>
      <c r="I71" s="308"/>
      <c r="J71" s="308"/>
      <c r="K71" s="308"/>
      <c r="L71" s="308"/>
      <c r="M71" s="308"/>
      <c r="N71" s="308"/>
      <c r="O71" s="308"/>
      <c r="P71" s="308"/>
      <c r="Q71" s="308"/>
    </row>
  </sheetData>
  <mergeCells count="25">
    <mergeCell ref="B26:D26"/>
    <mergeCell ref="E4:E5"/>
    <mergeCell ref="B4:D5"/>
    <mergeCell ref="B24:C25"/>
    <mergeCell ref="B6:D6"/>
    <mergeCell ref="B7:C9"/>
    <mergeCell ref="B10:C10"/>
    <mergeCell ref="C15:C16"/>
    <mergeCell ref="C18:C19"/>
    <mergeCell ref="C23:D23"/>
    <mergeCell ref="C22:D22"/>
    <mergeCell ref="B2:D2"/>
    <mergeCell ref="B3:F3"/>
    <mergeCell ref="B11:C12"/>
    <mergeCell ref="C13:C14"/>
    <mergeCell ref="B13:B23"/>
    <mergeCell ref="C20:C21"/>
    <mergeCell ref="B69:Q69"/>
    <mergeCell ref="B70:Q70"/>
    <mergeCell ref="B71:Q71"/>
    <mergeCell ref="B27:D27"/>
    <mergeCell ref="B28:C36"/>
    <mergeCell ref="B37:C63"/>
    <mergeCell ref="B64:D64"/>
    <mergeCell ref="B65:D65"/>
  </mergeCells>
  <phoneticPr fontId="1"/>
  <printOptions horizontalCentered="1"/>
  <pageMargins left="0.23622047244094491" right="0.23622047244094491" top="0.74803149606299213" bottom="0.74803149606299213" header="0.31496062992125984" footer="0.31496062992125984"/>
  <pageSetup paperSize="9" fitToHeight="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7" sqref="G17"/>
    </sheetView>
  </sheetViews>
  <sheetFormatPr defaultRowHeight="13.5" x14ac:dyDescent="0.15"/>
  <sheetData/>
  <phoneticPr fontId="1"/>
  <printOptions horizontalCentered="1"/>
  <pageMargins left="0.23622047244094491" right="0.23622047244094491" top="0.74803149606299213" bottom="0.74803149606299213" header="0.31496062992125984" footer="0.31496062992125984"/>
  <pageSetup paperSize="9" scale="94" orientation="portrait" vertic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7" sqref="G17"/>
    </sheetView>
  </sheetViews>
  <sheetFormatPr defaultRowHeight="13.5" x14ac:dyDescent="0.15"/>
  <sheetData/>
  <phoneticPr fontId="1"/>
  <pageMargins left="0.7" right="0.7" top="0.75" bottom="0.75" header="0.3" footer="0.3"/>
  <pageSetup paperSize="9" orientation="portrait" horizontalDpi="4294967292" verticalDpi="42949672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要入力　事業別損益の状況</vt:lpstr>
      <vt:lpstr>要入力　⑤財産目録（県）</vt:lpstr>
      <vt:lpstr>要入力　③計算書類の注記　（県） </vt:lpstr>
      <vt:lpstr>①活動計算書（県） </vt:lpstr>
      <vt:lpstr>④事業費の内訳（県） </vt:lpstr>
      <vt:lpstr>損益計算書（税務）</vt:lpstr>
      <vt:lpstr>事業別損益の状況（県に提出しないが計算式を入れて作成している）</vt:lpstr>
      <vt:lpstr>Sheet5</vt:lpstr>
      <vt:lpstr>Sheet1</vt:lpstr>
      <vt:lpstr>'④事業費の内訳（県） '!Print_Area</vt:lpstr>
      <vt:lpstr>'事業別損益の状況（県に提出しないが計算式を入れて作成している）'!Print_Area</vt:lpstr>
      <vt:lpstr>'要入力　③計算書類の注記　（県）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dc:creator>
  <cp:lastModifiedBy>Owner</cp:lastModifiedBy>
  <cp:lastPrinted>2019-06-25T06:21:59Z</cp:lastPrinted>
  <dcterms:created xsi:type="dcterms:W3CDTF">2011-05-19T03:30:19Z</dcterms:created>
  <dcterms:modified xsi:type="dcterms:W3CDTF">2019-06-25T06:49:45Z</dcterms:modified>
</cp:coreProperties>
</file>