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ULCAN5101\CANPAN登録情報\R3申請分\"/>
    </mc:Choice>
  </mc:AlternateContent>
  <xr:revisionPtr revIDLastSave="0" documentId="13_ncr:1_{B617A5B7-ED4F-4226-8F4F-203851AC23DB}" xr6:coauthVersionLast="47" xr6:coauthVersionMax="47" xr10:uidLastSave="{00000000-0000-0000-0000-000000000000}"/>
  <bookViews>
    <workbookView xWindow="-120" yWindow="-120" windowWidth="20730" windowHeight="11760" xr2:uid="{FF0D8985-16D9-44F0-A21B-09230D7CF803}"/>
  </bookViews>
  <sheets>
    <sheet name="事業活動計算書" sheetId="2" r:id="rId1"/>
    <sheet name="資金収支計算書" sheetId="1" r:id="rId2"/>
  </sheets>
  <definedNames>
    <definedName name="_xlnm.Print_Area" localSheetId="1">資金収支計算書!$A$1:$H$66</definedName>
    <definedName name="_xlnm.Print_Titles" localSheetId="1">資金収支計算書!$1:$7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2" l="1"/>
  <c r="G75" i="2"/>
  <c r="G74" i="2"/>
  <c r="G72" i="2"/>
  <c r="F70" i="2"/>
  <c r="E70" i="2"/>
  <c r="G70" i="2" s="1"/>
  <c r="F69" i="2"/>
  <c r="E69" i="2"/>
  <c r="G69" i="2" s="1"/>
  <c r="G68" i="2"/>
  <c r="G67" i="2"/>
  <c r="G66" i="2"/>
  <c r="G65" i="2"/>
  <c r="G64" i="2"/>
  <c r="G63" i="2"/>
  <c r="G62" i="2"/>
  <c r="G61" i="2"/>
  <c r="G60" i="2"/>
  <c r="F60" i="2"/>
  <c r="E60" i="2"/>
  <c r="G59" i="2"/>
  <c r="G58" i="2"/>
  <c r="G57" i="2"/>
  <c r="G56" i="2"/>
  <c r="G55" i="2"/>
  <c r="G54" i="2"/>
  <c r="G53" i="2"/>
  <c r="E51" i="2"/>
  <c r="G50" i="2"/>
  <c r="F50" i="2"/>
  <c r="E50" i="2"/>
  <c r="G49" i="2"/>
  <c r="G48" i="2"/>
  <c r="G47" i="2"/>
  <c r="G46" i="2"/>
  <c r="G45" i="2"/>
  <c r="G44" i="2"/>
  <c r="G43" i="2"/>
  <c r="G42" i="2"/>
  <c r="F41" i="2"/>
  <c r="G41" i="2" s="1"/>
  <c r="E41" i="2"/>
  <c r="G40" i="2"/>
  <c r="G39" i="2"/>
  <c r="G38" i="2"/>
  <c r="G37" i="2"/>
  <c r="G36" i="2"/>
  <c r="G35" i="2"/>
  <c r="G34" i="2"/>
  <c r="G33" i="2"/>
  <c r="G32" i="2"/>
  <c r="F31" i="2"/>
  <c r="F30" i="2"/>
  <c r="E30" i="2"/>
  <c r="G30" i="2" s="1"/>
  <c r="G29" i="2"/>
  <c r="G28" i="2"/>
  <c r="G27" i="2"/>
  <c r="G26" i="2"/>
  <c r="G25" i="2"/>
  <c r="G24" i="2"/>
  <c r="G23" i="2"/>
  <c r="G22" i="2"/>
  <c r="G21" i="2"/>
  <c r="G20" i="2"/>
  <c r="G19" i="2"/>
  <c r="G18" i="2"/>
  <c r="F18" i="2"/>
  <c r="E18" i="2"/>
  <c r="E31" i="2" s="1"/>
  <c r="G17" i="2"/>
  <c r="G16" i="2"/>
  <c r="G15" i="2"/>
  <c r="G14" i="2"/>
  <c r="G13" i="2"/>
  <c r="G12" i="2"/>
  <c r="G11" i="2"/>
  <c r="G10" i="2"/>
  <c r="G9" i="2"/>
  <c r="G8" i="2"/>
  <c r="G31" i="2" l="1"/>
  <c r="E52" i="2"/>
  <c r="F52" i="2"/>
  <c r="F71" i="2" s="1"/>
  <c r="F73" i="2" s="1"/>
  <c r="F77" i="2" s="1"/>
  <c r="F51" i="2"/>
  <c r="G51" i="2" s="1"/>
  <c r="E71" i="2" l="1"/>
  <c r="G52" i="2"/>
  <c r="E73" i="2" l="1"/>
  <c r="G71" i="2"/>
  <c r="G73" i="2" l="1"/>
  <c r="E77" i="2"/>
  <c r="G77" i="2" s="1"/>
  <c r="G65" i="1"/>
  <c r="G62" i="1"/>
  <c r="G60" i="1"/>
  <c r="F60" i="1"/>
  <c r="E60" i="1"/>
  <c r="G59" i="1"/>
  <c r="G58" i="1"/>
  <c r="G57" i="1"/>
  <c r="G56" i="1"/>
  <c r="G55" i="1"/>
  <c r="G54" i="1"/>
  <c r="F53" i="1"/>
  <c r="F61" i="1" s="1"/>
  <c r="E53" i="1"/>
  <c r="G53" i="1" s="1"/>
  <c r="G52" i="1"/>
  <c r="G51" i="1"/>
  <c r="G50" i="1"/>
  <c r="G49" i="1"/>
  <c r="G48" i="1"/>
  <c r="G47" i="1"/>
  <c r="G46" i="1"/>
  <c r="F45" i="1"/>
  <c r="F44" i="1"/>
  <c r="E44" i="1"/>
  <c r="G44" i="1" s="1"/>
  <c r="G43" i="1"/>
  <c r="G42" i="1"/>
  <c r="G41" i="1"/>
  <c r="G40" i="1"/>
  <c r="G39" i="1"/>
  <c r="F38" i="1"/>
  <c r="E38" i="1"/>
  <c r="E45" i="1" s="1"/>
  <c r="G45" i="1" s="1"/>
  <c r="G37" i="1"/>
  <c r="G36" i="1"/>
  <c r="G35" i="1"/>
  <c r="G34" i="1"/>
  <c r="G33" i="1"/>
  <c r="F32" i="1"/>
  <c r="F64" i="1" s="1"/>
  <c r="F66" i="1" s="1"/>
  <c r="E32" i="1"/>
  <c r="G32" i="1" s="1"/>
  <c r="F31" i="1"/>
  <c r="E31" i="1"/>
  <c r="G31" i="1" s="1"/>
  <c r="G30" i="1"/>
  <c r="G29" i="1"/>
  <c r="G28" i="1"/>
  <c r="G27" i="1"/>
  <c r="G26" i="1"/>
  <c r="G25" i="1"/>
  <c r="G24" i="1"/>
  <c r="G23" i="1"/>
  <c r="G22" i="1"/>
  <c r="F21" i="1"/>
  <c r="E21" i="1"/>
  <c r="G21" i="1" s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38" i="1" l="1"/>
  <c r="E61" i="1"/>
  <c r="G61" i="1" s="1"/>
  <c r="E64" i="1" l="1"/>
  <c r="G64" i="1" l="1"/>
  <c r="E66" i="1"/>
  <c r="G66" i="1" s="1"/>
</calcChain>
</file>

<file path=xl/sharedStrings.xml><?xml version="1.0" encoding="utf-8"?>
<sst xmlns="http://schemas.openxmlformats.org/spreadsheetml/2006/main" count="164" uniqueCount="152">
  <si>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</si>
  <si>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</si>
  <si>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</si>
  <si>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</si>
  <si>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</si>
  <si>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</si>
  <si>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</si>
  <si>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</si>
  <si>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</si>
  <si>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</si>
  <si>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</si>
  <si>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</si>
  <si>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</si>
  <si>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</si>
  <si>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</si>
  <si>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</si>
  <si>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</si>
  <si>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</si>
  <si>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</si>
  <si>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</si>
  <si>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</si>
  <si>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</si>
  <si>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</si>
  <si>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</si>
  <si>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</si>
  <si>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</si>
  <si>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</si>
  <si>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</si>
  <si>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</si>
  <si>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</si>
  <si>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</si>
  <si>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</si>
  <si>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</si>
  <si>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</si>
  <si>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</si>
  <si>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</si>
  <si>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</si>
  <si>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</si>
  <si>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</si>
  <si>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</si>
  <si>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</si>
  <si>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</si>
  <si>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</si>
  <si>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</si>
  <si>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</si>
  <si>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</si>
  <si>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</si>
  <si>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</si>
  <si>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</si>
  <si>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</si>
  <si>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</si>
  <si>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</si>
  <si>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</si>
  <si>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</si>
  <si>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</si>
  <si>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</si>
  <si>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</si>
  <si>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</si>
  <si>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</si>
  <si>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</si>
  <si>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</si>
  <si>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</si>
  <si>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</si>
  <si>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</si>
  <si>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</si>
  <si>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</si>
  <si>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</si>
  <si>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</si>
  <si>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</si>
  <si>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</si>
  <si>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</si>
  <si>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（自）令和2年4月1日  （至）令和3年3月31日</t>
    <phoneticPr fontId="4"/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</si>
  <si>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</si>
  <si>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</si>
  <si>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</si>
  <si>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</si>
  <si>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</si>
  <si>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</si>
  <si>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</si>
  <si>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</si>
  <si>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</si>
  <si>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児童福祉事業収益</t>
  </si>
  <si>
    <t>保育事業収益</t>
  </si>
  <si>
    <t>就労支援事業収益</t>
  </si>
  <si>
    <t>障害福祉サービス等事業収益</t>
  </si>
  <si>
    <t>生活保護事業収益</t>
  </si>
  <si>
    <t>医療事業収益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</si>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</sst>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  <xf numFmtId="0" fontId="3" fillId="0" borderId="0" xfId="0" applyFont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3" xfId="2" applyNumberFormat="1" applyFont="1" applyBorder="1" applyAlignment="1" applyProtection="1">
      <alignment vertical="center" shrinkToFit="1"/>
      <protection locked="0"/>
    </xf>
    <xf numFmtId="0" fontId="7" fillId="0" borderId="14" xfId="2" applyFont="1" applyBorder="1" applyAlignment="1">
      <alignment horizontal="left" vertical="top" shrinkToFit="1"/>
    </xf>
    <xf numFmtId="176" fontId="9" fillId="0" borderId="14" xfId="2" applyNumberFormat="1" applyFont="1" applyBorder="1" applyAlignment="1" applyProtection="1">
      <alignment vertical="top" shrinkToFit="1"/>
      <protection locked="0"/>
    </xf>
    <xf numFmtId="0" fontId="7" fillId="0" borderId="7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078F3916-F998-4735-B2FA-33A5734D13E8}"/>
    <cellStyle name="標準 3" xfId="1" xr:uid="{C508C8AC-FEAC-4DCA-809A-D33295FC03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642EB-8582-46D8-BD01-BD301F42885A}">
  <dimension ref="B2:G77"/>
  <sheetViews>
    <sheetView tabSelected="1" workbookViewId="0">
      <selection sqref="A1:XFD1048576"/>
    </sheetView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30"/>
      <c r="C2" s="30"/>
      <c r="D2" s="30"/>
      <c r="E2" s="1"/>
      <c r="F2" s="1"/>
      <c r="G2" s="2" t="s">
        <v>72</v>
      </c>
    </row>
    <row r="3" spans="2:7" ht="21" x14ac:dyDescent="0.4">
      <c r="B3" s="32" t="s">
        <v>73</v>
      </c>
      <c r="C3" s="32"/>
      <c r="D3" s="32"/>
      <c r="E3" s="32"/>
      <c r="F3" s="32"/>
      <c r="G3" s="32"/>
    </row>
    <row r="4" spans="2:7" x14ac:dyDescent="0.4">
      <c r="B4" s="38"/>
      <c r="C4" s="38"/>
      <c r="D4" s="38"/>
      <c r="E4" s="38"/>
      <c r="F4" s="38"/>
      <c r="G4" s="1"/>
    </row>
    <row r="5" spans="2:7" ht="21" x14ac:dyDescent="0.4">
      <c r="B5" s="33" t="s">
        <v>71</v>
      </c>
      <c r="C5" s="33"/>
      <c r="D5" s="33"/>
      <c r="E5" s="33"/>
      <c r="F5" s="33"/>
      <c r="G5" s="33"/>
    </row>
    <row r="6" spans="2:7" x14ac:dyDescent="0.4">
      <c r="B6" s="3"/>
      <c r="C6" s="3"/>
      <c r="D6" s="3"/>
      <c r="E6" s="3"/>
      <c r="F6" s="1"/>
      <c r="G6" s="3" t="s">
        <v>2</v>
      </c>
    </row>
    <row r="7" spans="2:7" x14ac:dyDescent="0.4">
      <c r="B7" s="34" t="s">
        <v>3</v>
      </c>
      <c r="C7" s="34"/>
      <c r="D7" s="34"/>
      <c r="E7" s="31" t="s">
        <v>74</v>
      </c>
      <c r="F7" s="31" t="s">
        <v>75</v>
      </c>
      <c r="G7" s="31" t="s">
        <v>76</v>
      </c>
    </row>
    <row r="8" spans="2:7" x14ac:dyDescent="0.4">
      <c r="B8" s="39" t="s">
        <v>77</v>
      </c>
      <c r="C8" s="39" t="s">
        <v>78</v>
      </c>
      <c r="D8" s="40" t="s">
        <v>79</v>
      </c>
      <c r="E8" s="41">
        <v>652689718</v>
      </c>
      <c r="F8" s="5">
        <v>590927706</v>
      </c>
      <c r="G8" s="41">
        <f>E8-F8</f>
        <v>61762012</v>
      </c>
    </row>
    <row r="9" spans="2:7" x14ac:dyDescent="0.4">
      <c r="B9" s="42"/>
      <c r="C9" s="42"/>
      <c r="D9" s="43" t="s">
        <v>80</v>
      </c>
      <c r="E9" s="19">
        <v>0</v>
      </c>
      <c r="F9" s="8">
        <v>0</v>
      </c>
      <c r="G9" s="19">
        <f t="shared" ref="G9:G72" si="0">E9-F9</f>
        <v>0</v>
      </c>
    </row>
    <row r="10" spans="2:7" x14ac:dyDescent="0.4">
      <c r="B10" s="42"/>
      <c r="C10" s="42"/>
      <c r="D10" s="43" t="s">
        <v>81</v>
      </c>
      <c r="E10" s="19">
        <v>0</v>
      </c>
      <c r="F10" s="8">
        <v>0</v>
      </c>
      <c r="G10" s="19">
        <f t="shared" si="0"/>
        <v>0</v>
      </c>
    </row>
    <row r="11" spans="2:7" x14ac:dyDescent="0.4">
      <c r="B11" s="42"/>
      <c r="C11" s="42"/>
      <c r="D11" s="43" t="s">
        <v>82</v>
      </c>
      <c r="E11" s="19">
        <v>0</v>
      </c>
      <c r="F11" s="8">
        <v>0</v>
      </c>
      <c r="G11" s="19">
        <f t="shared" si="0"/>
        <v>0</v>
      </c>
    </row>
    <row r="12" spans="2:7" x14ac:dyDescent="0.4">
      <c r="B12" s="42"/>
      <c r="C12" s="42"/>
      <c r="D12" s="43" t="s">
        <v>83</v>
      </c>
      <c r="E12" s="19">
        <v>0</v>
      </c>
      <c r="F12" s="8">
        <v>0</v>
      </c>
      <c r="G12" s="19">
        <f t="shared" si="0"/>
        <v>0</v>
      </c>
    </row>
    <row r="13" spans="2:7" x14ac:dyDescent="0.4">
      <c r="B13" s="42"/>
      <c r="C13" s="42"/>
      <c r="D13" s="43" t="s">
        <v>84</v>
      </c>
      <c r="E13" s="19">
        <v>0</v>
      </c>
      <c r="F13" s="8">
        <v>0</v>
      </c>
      <c r="G13" s="19">
        <f t="shared" si="0"/>
        <v>0</v>
      </c>
    </row>
    <row r="14" spans="2:7" x14ac:dyDescent="0.4">
      <c r="B14" s="42"/>
      <c r="C14" s="42"/>
      <c r="D14" s="43" t="s">
        <v>85</v>
      </c>
      <c r="E14" s="19">
        <v>0</v>
      </c>
      <c r="F14" s="8">
        <v>0</v>
      </c>
      <c r="G14" s="19">
        <f t="shared" si="0"/>
        <v>0</v>
      </c>
    </row>
    <row r="15" spans="2:7" x14ac:dyDescent="0.4">
      <c r="B15" s="42"/>
      <c r="C15" s="42"/>
      <c r="D15" s="43" t="s">
        <v>86</v>
      </c>
      <c r="E15" s="19">
        <v>0</v>
      </c>
      <c r="F15" s="8">
        <v>0</v>
      </c>
      <c r="G15" s="19">
        <f t="shared" si="0"/>
        <v>0</v>
      </c>
    </row>
    <row r="16" spans="2:7" x14ac:dyDescent="0.4">
      <c r="B16" s="42"/>
      <c r="C16" s="42"/>
      <c r="D16" s="43" t="s">
        <v>87</v>
      </c>
      <c r="E16" s="19">
        <v>461000</v>
      </c>
      <c r="F16" s="8">
        <v>63196</v>
      </c>
      <c r="G16" s="19">
        <f t="shared" si="0"/>
        <v>397804</v>
      </c>
    </row>
    <row r="17" spans="2:7" x14ac:dyDescent="0.4">
      <c r="B17" s="42"/>
      <c r="C17" s="42"/>
      <c r="D17" s="43" t="s">
        <v>88</v>
      </c>
      <c r="E17" s="19">
        <v>0</v>
      </c>
      <c r="F17" s="10">
        <v>0</v>
      </c>
      <c r="G17" s="19">
        <f t="shared" si="0"/>
        <v>0</v>
      </c>
    </row>
    <row r="18" spans="2:7" x14ac:dyDescent="0.4">
      <c r="B18" s="42"/>
      <c r="C18" s="44"/>
      <c r="D18" s="45" t="s">
        <v>89</v>
      </c>
      <c r="E18" s="21">
        <f>+E8+E9+E10+E11+E12+E13+E14+E15+E16+E17</f>
        <v>653150718</v>
      </c>
      <c r="F18" s="12">
        <f>+F8+F9+F10+F11+F12+F13+F14+F15+F16+F17</f>
        <v>590990902</v>
      </c>
      <c r="G18" s="21">
        <f t="shared" si="0"/>
        <v>62159816</v>
      </c>
    </row>
    <row r="19" spans="2:7" x14ac:dyDescent="0.4">
      <c r="B19" s="42"/>
      <c r="C19" s="39" t="s">
        <v>90</v>
      </c>
      <c r="D19" s="43" t="s">
        <v>91</v>
      </c>
      <c r="E19" s="19">
        <v>450771332</v>
      </c>
      <c r="F19" s="5">
        <v>424416520</v>
      </c>
      <c r="G19" s="19">
        <f t="shared" si="0"/>
        <v>26354812</v>
      </c>
    </row>
    <row r="20" spans="2:7" x14ac:dyDescent="0.4">
      <c r="B20" s="42"/>
      <c r="C20" s="42"/>
      <c r="D20" s="43" t="s">
        <v>92</v>
      </c>
      <c r="E20" s="19">
        <v>89372311</v>
      </c>
      <c r="F20" s="8">
        <v>79160345</v>
      </c>
      <c r="G20" s="19">
        <f t="shared" si="0"/>
        <v>10211966</v>
      </c>
    </row>
    <row r="21" spans="2:7" x14ac:dyDescent="0.4">
      <c r="B21" s="42"/>
      <c r="C21" s="42"/>
      <c r="D21" s="43" t="s">
        <v>93</v>
      </c>
      <c r="E21" s="19">
        <v>38886364</v>
      </c>
      <c r="F21" s="8">
        <v>36882683</v>
      </c>
      <c r="G21" s="19">
        <f t="shared" si="0"/>
        <v>2003681</v>
      </c>
    </row>
    <row r="22" spans="2:7" x14ac:dyDescent="0.4">
      <c r="B22" s="42"/>
      <c r="C22" s="42"/>
      <c r="D22" s="43" t="s">
        <v>94</v>
      </c>
      <c r="E22" s="19">
        <v>0</v>
      </c>
      <c r="F22" s="8">
        <v>0</v>
      </c>
      <c r="G22" s="19">
        <f t="shared" si="0"/>
        <v>0</v>
      </c>
    </row>
    <row r="23" spans="2:7" x14ac:dyDescent="0.4">
      <c r="B23" s="42"/>
      <c r="C23" s="42"/>
      <c r="D23" s="43" t="s">
        <v>95</v>
      </c>
      <c r="E23" s="19">
        <v>0</v>
      </c>
      <c r="F23" s="8">
        <v>0</v>
      </c>
      <c r="G23" s="19">
        <f t="shared" si="0"/>
        <v>0</v>
      </c>
    </row>
    <row r="24" spans="2:7" x14ac:dyDescent="0.4">
      <c r="B24" s="42"/>
      <c r="C24" s="42"/>
      <c r="D24" s="43" t="s">
        <v>30</v>
      </c>
      <c r="E24" s="19">
        <v>0</v>
      </c>
      <c r="F24" s="8">
        <v>116490</v>
      </c>
      <c r="G24" s="19">
        <f t="shared" si="0"/>
        <v>-116490</v>
      </c>
    </row>
    <row r="25" spans="2:7" x14ac:dyDescent="0.4">
      <c r="B25" s="42"/>
      <c r="C25" s="42"/>
      <c r="D25" s="43" t="s">
        <v>96</v>
      </c>
      <c r="E25" s="19">
        <v>84030683</v>
      </c>
      <c r="F25" s="8">
        <v>86616030</v>
      </c>
      <c r="G25" s="19">
        <f t="shared" si="0"/>
        <v>-2585347</v>
      </c>
    </row>
    <row r="26" spans="2:7" x14ac:dyDescent="0.4">
      <c r="B26" s="42"/>
      <c r="C26" s="42"/>
      <c r="D26" s="43" t="s">
        <v>97</v>
      </c>
      <c r="E26" s="19">
        <v>-25976716</v>
      </c>
      <c r="F26" s="8">
        <v>-26621056</v>
      </c>
      <c r="G26" s="19">
        <f t="shared" si="0"/>
        <v>644340</v>
      </c>
    </row>
    <row r="27" spans="2:7" x14ac:dyDescent="0.4">
      <c r="B27" s="42"/>
      <c r="C27" s="42"/>
      <c r="D27" s="43" t="s">
        <v>98</v>
      </c>
      <c r="E27" s="19">
        <v>0</v>
      </c>
      <c r="F27" s="8">
        <v>0</v>
      </c>
      <c r="G27" s="19">
        <f t="shared" si="0"/>
        <v>0</v>
      </c>
    </row>
    <row r="28" spans="2:7" x14ac:dyDescent="0.4">
      <c r="B28" s="42"/>
      <c r="C28" s="42"/>
      <c r="D28" s="43" t="s">
        <v>99</v>
      </c>
      <c r="E28" s="19">
        <v>0</v>
      </c>
      <c r="F28" s="8">
        <v>0</v>
      </c>
      <c r="G28" s="19">
        <f t="shared" si="0"/>
        <v>0</v>
      </c>
    </row>
    <row r="29" spans="2:7" x14ac:dyDescent="0.4">
      <c r="B29" s="42"/>
      <c r="C29" s="42"/>
      <c r="D29" s="43" t="s">
        <v>100</v>
      </c>
      <c r="E29" s="19">
        <v>0</v>
      </c>
      <c r="F29" s="10">
        <v>0</v>
      </c>
      <c r="G29" s="19">
        <f t="shared" si="0"/>
        <v>0</v>
      </c>
    </row>
    <row r="30" spans="2:7" x14ac:dyDescent="0.4">
      <c r="B30" s="42"/>
      <c r="C30" s="44"/>
      <c r="D30" s="45" t="s">
        <v>101</v>
      </c>
      <c r="E30" s="21">
        <f>+E19+E20+E21+E22+E23+E24+E25+E26+E27+E28+E29</f>
        <v>637083974</v>
      </c>
      <c r="F30" s="12">
        <f>+F19+F20+F21+F22+F23+F24+F25+F26+F27+F28+F29</f>
        <v>600571012</v>
      </c>
      <c r="G30" s="21">
        <f t="shared" si="0"/>
        <v>36512962</v>
      </c>
    </row>
    <row r="31" spans="2:7" x14ac:dyDescent="0.4">
      <c r="B31" s="44"/>
      <c r="C31" s="17" t="s">
        <v>102</v>
      </c>
      <c r="D31" s="15"/>
      <c r="E31" s="16">
        <f xml:space="preserve"> +E18 - E30</f>
        <v>16066744</v>
      </c>
      <c r="F31" s="12">
        <f xml:space="preserve"> +F18 - F30</f>
        <v>-9580110</v>
      </c>
      <c r="G31" s="16">
        <f t="shared" si="0"/>
        <v>25646854</v>
      </c>
    </row>
    <row r="32" spans="2:7" x14ac:dyDescent="0.4">
      <c r="B32" s="39" t="s">
        <v>103</v>
      </c>
      <c r="C32" s="39" t="s">
        <v>78</v>
      </c>
      <c r="D32" s="43" t="s">
        <v>104</v>
      </c>
      <c r="E32" s="19">
        <v>0</v>
      </c>
      <c r="F32" s="5">
        <v>0</v>
      </c>
      <c r="G32" s="19">
        <f t="shared" si="0"/>
        <v>0</v>
      </c>
    </row>
    <row r="33" spans="2:7" x14ac:dyDescent="0.4">
      <c r="B33" s="42"/>
      <c r="C33" s="42"/>
      <c r="D33" s="43" t="s">
        <v>105</v>
      </c>
      <c r="E33" s="19">
        <v>0</v>
      </c>
      <c r="F33" s="8">
        <v>0</v>
      </c>
      <c r="G33" s="19">
        <f t="shared" si="0"/>
        <v>0</v>
      </c>
    </row>
    <row r="34" spans="2:7" x14ac:dyDescent="0.4">
      <c r="B34" s="42"/>
      <c r="C34" s="42"/>
      <c r="D34" s="43" t="s">
        <v>106</v>
      </c>
      <c r="E34" s="19">
        <v>0</v>
      </c>
      <c r="F34" s="8">
        <v>0</v>
      </c>
      <c r="G34" s="19">
        <f t="shared" si="0"/>
        <v>0</v>
      </c>
    </row>
    <row r="35" spans="2:7" x14ac:dyDescent="0.4">
      <c r="B35" s="42"/>
      <c r="C35" s="42"/>
      <c r="D35" s="43" t="s">
        <v>107</v>
      </c>
      <c r="E35" s="19">
        <v>0</v>
      </c>
      <c r="F35" s="8">
        <v>0</v>
      </c>
      <c r="G35" s="19">
        <f t="shared" si="0"/>
        <v>0</v>
      </c>
    </row>
    <row r="36" spans="2:7" x14ac:dyDescent="0.4">
      <c r="B36" s="42"/>
      <c r="C36" s="42"/>
      <c r="D36" s="43" t="s">
        <v>108</v>
      </c>
      <c r="E36" s="19">
        <v>0</v>
      </c>
      <c r="F36" s="8">
        <v>0</v>
      </c>
      <c r="G36" s="19">
        <f t="shared" si="0"/>
        <v>0</v>
      </c>
    </row>
    <row r="37" spans="2:7" x14ac:dyDescent="0.4">
      <c r="B37" s="42"/>
      <c r="C37" s="42"/>
      <c r="D37" s="43" t="s">
        <v>109</v>
      </c>
      <c r="E37" s="19">
        <v>0</v>
      </c>
      <c r="F37" s="8">
        <v>0</v>
      </c>
      <c r="G37" s="19">
        <f t="shared" si="0"/>
        <v>0</v>
      </c>
    </row>
    <row r="38" spans="2:7" x14ac:dyDescent="0.4">
      <c r="B38" s="42"/>
      <c r="C38" s="42"/>
      <c r="D38" s="43" t="s">
        <v>110</v>
      </c>
      <c r="E38" s="19">
        <v>0</v>
      </c>
      <c r="F38" s="8">
        <v>0</v>
      </c>
      <c r="G38" s="19">
        <f t="shared" si="0"/>
        <v>0</v>
      </c>
    </row>
    <row r="39" spans="2:7" x14ac:dyDescent="0.4">
      <c r="B39" s="42"/>
      <c r="C39" s="42"/>
      <c r="D39" s="43" t="s">
        <v>111</v>
      </c>
      <c r="E39" s="19">
        <v>0</v>
      </c>
      <c r="F39" s="8">
        <v>0</v>
      </c>
      <c r="G39" s="19">
        <f t="shared" si="0"/>
        <v>0</v>
      </c>
    </row>
    <row r="40" spans="2:7" x14ac:dyDescent="0.4">
      <c r="B40" s="42"/>
      <c r="C40" s="42"/>
      <c r="D40" s="43" t="s">
        <v>112</v>
      </c>
      <c r="E40" s="19">
        <v>3856796</v>
      </c>
      <c r="F40" s="10">
        <v>4707389</v>
      </c>
      <c r="G40" s="19">
        <f t="shared" si="0"/>
        <v>-850593</v>
      </c>
    </row>
    <row r="41" spans="2:7" x14ac:dyDescent="0.4">
      <c r="B41" s="42"/>
      <c r="C41" s="44"/>
      <c r="D41" s="45" t="s">
        <v>113</v>
      </c>
      <c r="E41" s="21">
        <f>+E32+E33+E34+E35+E36+E37+E38+E39+E40</f>
        <v>3856796</v>
      </c>
      <c r="F41" s="12">
        <f>+F32+F33+F34+F35+F36+F37+F38+F39+F40</f>
        <v>4707389</v>
      </c>
      <c r="G41" s="21">
        <f t="shared" si="0"/>
        <v>-850593</v>
      </c>
    </row>
    <row r="42" spans="2:7" x14ac:dyDescent="0.4">
      <c r="B42" s="42"/>
      <c r="C42" s="39" t="s">
        <v>90</v>
      </c>
      <c r="D42" s="43" t="s">
        <v>114</v>
      </c>
      <c r="E42" s="19">
        <v>1558710</v>
      </c>
      <c r="F42" s="5">
        <v>1667142</v>
      </c>
      <c r="G42" s="19">
        <f t="shared" si="0"/>
        <v>-108432</v>
      </c>
    </row>
    <row r="43" spans="2:7" x14ac:dyDescent="0.4">
      <c r="B43" s="42"/>
      <c r="C43" s="42"/>
      <c r="D43" s="43" t="s">
        <v>115</v>
      </c>
      <c r="E43" s="19">
        <v>0</v>
      </c>
      <c r="F43" s="8">
        <v>0</v>
      </c>
      <c r="G43" s="19">
        <f t="shared" si="0"/>
        <v>0</v>
      </c>
    </row>
    <row r="44" spans="2:7" x14ac:dyDescent="0.4">
      <c r="B44" s="42"/>
      <c r="C44" s="42"/>
      <c r="D44" s="43" t="s">
        <v>116</v>
      </c>
      <c r="E44" s="19">
        <v>0</v>
      </c>
      <c r="F44" s="8">
        <v>0</v>
      </c>
      <c r="G44" s="19">
        <f t="shared" si="0"/>
        <v>0</v>
      </c>
    </row>
    <row r="45" spans="2:7" x14ac:dyDescent="0.4">
      <c r="B45" s="42"/>
      <c r="C45" s="42"/>
      <c r="D45" s="43" t="s">
        <v>117</v>
      </c>
      <c r="E45" s="19">
        <v>0</v>
      </c>
      <c r="F45" s="8">
        <v>0</v>
      </c>
      <c r="G45" s="19">
        <f t="shared" si="0"/>
        <v>0</v>
      </c>
    </row>
    <row r="46" spans="2:7" x14ac:dyDescent="0.4">
      <c r="B46" s="42"/>
      <c r="C46" s="42"/>
      <c r="D46" s="43" t="s">
        <v>118</v>
      </c>
      <c r="E46" s="19">
        <v>0</v>
      </c>
      <c r="F46" s="8">
        <v>0</v>
      </c>
      <c r="G46" s="19">
        <f t="shared" si="0"/>
        <v>0</v>
      </c>
    </row>
    <row r="47" spans="2:7" x14ac:dyDescent="0.4">
      <c r="B47" s="42"/>
      <c r="C47" s="42"/>
      <c r="D47" s="43" t="s">
        <v>119</v>
      </c>
      <c r="E47" s="19">
        <v>0</v>
      </c>
      <c r="F47" s="8">
        <v>0</v>
      </c>
      <c r="G47" s="19">
        <f t="shared" si="0"/>
        <v>0</v>
      </c>
    </row>
    <row r="48" spans="2:7" x14ac:dyDescent="0.4">
      <c r="B48" s="42"/>
      <c r="C48" s="42"/>
      <c r="D48" s="43" t="s">
        <v>120</v>
      </c>
      <c r="E48" s="19">
        <v>0</v>
      </c>
      <c r="F48" s="8">
        <v>0</v>
      </c>
      <c r="G48" s="19">
        <f t="shared" si="0"/>
        <v>0</v>
      </c>
    </row>
    <row r="49" spans="2:7" x14ac:dyDescent="0.4">
      <c r="B49" s="42"/>
      <c r="C49" s="42"/>
      <c r="D49" s="43" t="s">
        <v>121</v>
      </c>
      <c r="E49" s="19">
        <v>792389</v>
      </c>
      <c r="F49" s="10">
        <v>239120</v>
      </c>
      <c r="G49" s="19">
        <f t="shared" si="0"/>
        <v>553269</v>
      </c>
    </row>
    <row r="50" spans="2:7" x14ac:dyDescent="0.4">
      <c r="B50" s="42"/>
      <c r="C50" s="44"/>
      <c r="D50" s="45" t="s">
        <v>122</v>
      </c>
      <c r="E50" s="21">
        <f>+E42+E43+E44+E45+E46+E47+E48+E49</f>
        <v>2351099</v>
      </c>
      <c r="F50" s="12">
        <f>+F42+F43+F44+F45+F46+F47+F48+F49</f>
        <v>1906262</v>
      </c>
      <c r="G50" s="21">
        <f t="shared" si="0"/>
        <v>444837</v>
      </c>
    </row>
    <row r="51" spans="2:7" x14ac:dyDescent="0.4">
      <c r="B51" s="44"/>
      <c r="C51" s="17" t="s">
        <v>123</v>
      </c>
      <c r="D51" s="28"/>
      <c r="E51" s="46">
        <f xml:space="preserve"> +E41 - E50</f>
        <v>1505697</v>
      </c>
      <c r="F51" s="12">
        <f xml:space="preserve"> +F41 - F50</f>
        <v>2801127</v>
      </c>
      <c r="G51" s="46">
        <f t="shared" si="0"/>
        <v>-1295430</v>
      </c>
    </row>
    <row r="52" spans="2:7" x14ac:dyDescent="0.4">
      <c r="B52" s="17" t="s">
        <v>124</v>
      </c>
      <c r="C52" s="14"/>
      <c r="D52" s="15"/>
      <c r="E52" s="16">
        <f xml:space="preserve"> +E31 +E51</f>
        <v>17572441</v>
      </c>
      <c r="F52" s="12">
        <f xml:space="preserve"> +F31 +F51</f>
        <v>-6778983</v>
      </c>
      <c r="G52" s="16">
        <f t="shared" si="0"/>
        <v>24351424</v>
      </c>
    </row>
    <row r="53" spans="2:7" x14ac:dyDescent="0.4">
      <c r="B53" s="39" t="s">
        <v>125</v>
      </c>
      <c r="C53" s="39" t="s">
        <v>78</v>
      </c>
      <c r="D53" s="43" t="s">
        <v>126</v>
      </c>
      <c r="E53" s="19">
        <v>1865600</v>
      </c>
      <c r="F53" s="5">
        <v>0</v>
      </c>
      <c r="G53" s="19">
        <f t="shared" si="0"/>
        <v>1865600</v>
      </c>
    </row>
    <row r="54" spans="2:7" x14ac:dyDescent="0.4">
      <c r="B54" s="42"/>
      <c r="C54" s="42"/>
      <c r="D54" s="43" t="s">
        <v>127</v>
      </c>
      <c r="E54" s="19">
        <v>0</v>
      </c>
      <c r="F54" s="8">
        <v>0</v>
      </c>
      <c r="G54" s="19">
        <f t="shared" si="0"/>
        <v>0</v>
      </c>
    </row>
    <row r="55" spans="2:7" x14ac:dyDescent="0.4">
      <c r="B55" s="42"/>
      <c r="C55" s="42"/>
      <c r="D55" s="43" t="s">
        <v>128</v>
      </c>
      <c r="E55" s="19">
        <v>0</v>
      </c>
      <c r="F55" s="8">
        <v>0</v>
      </c>
      <c r="G55" s="19">
        <f t="shared" si="0"/>
        <v>0</v>
      </c>
    </row>
    <row r="56" spans="2:7" x14ac:dyDescent="0.4">
      <c r="B56" s="42"/>
      <c r="C56" s="42"/>
      <c r="D56" s="43" t="s">
        <v>129</v>
      </c>
      <c r="E56" s="19">
        <v>0</v>
      </c>
      <c r="F56" s="8">
        <v>0</v>
      </c>
      <c r="G56" s="19">
        <f t="shared" si="0"/>
        <v>0</v>
      </c>
    </row>
    <row r="57" spans="2:7" x14ac:dyDescent="0.4">
      <c r="B57" s="42"/>
      <c r="C57" s="42"/>
      <c r="D57" s="43" t="s">
        <v>130</v>
      </c>
      <c r="E57" s="19">
        <v>0</v>
      </c>
      <c r="F57" s="8">
        <v>0</v>
      </c>
      <c r="G57" s="19">
        <f t="shared" si="0"/>
        <v>0</v>
      </c>
    </row>
    <row r="58" spans="2:7" x14ac:dyDescent="0.4">
      <c r="B58" s="42"/>
      <c r="C58" s="42"/>
      <c r="D58" s="43" t="s">
        <v>131</v>
      </c>
      <c r="E58" s="19">
        <v>33619715</v>
      </c>
      <c r="F58" s="8">
        <v>27404621</v>
      </c>
      <c r="G58" s="19">
        <f t="shared" si="0"/>
        <v>6215094</v>
      </c>
    </row>
    <row r="59" spans="2:7" x14ac:dyDescent="0.4">
      <c r="B59" s="42"/>
      <c r="C59" s="42"/>
      <c r="D59" s="43" t="s">
        <v>132</v>
      </c>
      <c r="E59" s="19">
        <v>0</v>
      </c>
      <c r="F59" s="10">
        <v>0</v>
      </c>
      <c r="G59" s="19">
        <f t="shared" si="0"/>
        <v>0</v>
      </c>
    </row>
    <row r="60" spans="2:7" x14ac:dyDescent="0.4">
      <c r="B60" s="42"/>
      <c r="C60" s="44"/>
      <c r="D60" s="45" t="s">
        <v>133</v>
      </c>
      <c r="E60" s="21">
        <f>+E53+E54+E55+E56+E57+E58+E59</f>
        <v>35485315</v>
      </c>
      <c r="F60" s="12">
        <f>+F53+F54+F55+F56+F57+F58+F59</f>
        <v>27404621</v>
      </c>
      <c r="G60" s="21">
        <f t="shared" si="0"/>
        <v>8080694</v>
      </c>
    </row>
    <row r="61" spans="2:7" x14ac:dyDescent="0.4">
      <c r="B61" s="42"/>
      <c r="C61" s="39" t="s">
        <v>90</v>
      </c>
      <c r="D61" s="43" t="s">
        <v>134</v>
      </c>
      <c r="E61" s="19">
        <v>0</v>
      </c>
      <c r="F61" s="5">
        <v>0</v>
      </c>
      <c r="G61" s="19">
        <f t="shared" si="0"/>
        <v>0</v>
      </c>
    </row>
    <row r="62" spans="2:7" x14ac:dyDescent="0.4">
      <c r="B62" s="42"/>
      <c r="C62" s="42"/>
      <c r="D62" s="43" t="s">
        <v>135</v>
      </c>
      <c r="E62" s="19">
        <v>0</v>
      </c>
      <c r="F62" s="8">
        <v>0</v>
      </c>
      <c r="G62" s="19">
        <f t="shared" si="0"/>
        <v>0</v>
      </c>
    </row>
    <row r="63" spans="2:7" x14ac:dyDescent="0.4">
      <c r="B63" s="42"/>
      <c r="C63" s="42"/>
      <c r="D63" s="43" t="s">
        <v>136</v>
      </c>
      <c r="E63" s="19">
        <v>0</v>
      </c>
      <c r="F63" s="8">
        <v>0</v>
      </c>
      <c r="G63" s="19">
        <f t="shared" si="0"/>
        <v>0</v>
      </c>
    </row>
    <row r="64" spans="2:7" x14ac:dyDescent="0.4">
      <c r="B64" s="42"/>
      <c r="C64" s="42"/>
      <c r="D64" s="43" t="s">
        <v>137</v>
      </c>
      <c r="E64" s="19">
        <v>0</v>
      </c>
      <c r="F64" s="8">
        <v>0</v>
      </c>
      <c r="G64" s="19">
        <f t="shared" si="0"/>
        <v>0</v>
      </c>
    </row>
    <row r="65" spans="2:7" x14ac:dyDescent="0.4">
      <c r="B65" s="42"/>
      <c r="C65" s="42"/>
      <c r="D65" s="43" t="s">
        <v>138</v>
      </c>
      <c r="E65" s="19">
        <v>1865600</v>
      </c>
      <c r="F65" s="8">
        <v>0</v>
      </c>
      <c r="G65" s="19">
        <f t="shared" si="0"/>
        <v>1865600</v>
      </c>
    </row>
    <row r="66" spans="2:7" x14ac:dyDescent="0.4">
      <c r="B66" s="42"/>
      <c r="C66" s="42"/>
      <c r="D66" s="43" t="s">
        <v>139</v>
      </c>
      <c r="E66" s="19">
        <v>0</v>
      </c>
      <c r="F66" s="8">
        <v>0</v>
      </c>
      <c r="G66" s="19">
        <f t="shared" si="0"/>
        <v>0</v>
      </c>
    </row>
    <row r="67" spans="2:7" x14ac:dyDescent="0.4">
      <c r="B67" s="42"/>
      <c r="C67" s="42"/>
      <c r="D67" s="43" t="s">
        <v>140</v>
      </c>
      <c r="E67" s="19">
        <v>33619715</v>
      </c>
      <c r="F67" s="8">
        <v>27404621</v>
      </c>
      <c r="G67" s="19">
        <f t="shared" si="0"/>
        <v>6215094</v>
      </c>
    </row>
    <row r="68" spans="2:7" x14ac:dyDescent="0.4">
      <c r="B68" s="42"/>
      <c r="C68" s="42"/>
      <c r="D68" s="43" t="s">
        <v>141</v>
      </c>
      <c r="E68" s="19">
        <v>0</v>
      </c>
      <c r="F68" s="10">
        <v>0</v>
      </c>
      <c r="G68" s="19">
        <f t="shared" si="0"/>
        <v>0</v>
      </c>
    </row>
    <row r="69" spans="2:7" x14ac:dyDescent="0.4">
      <c r="B69" s="42"/>
      <c r="C69" s="44"/>
      <c r="D69" s="45" t="s">
        <v>142</v>
      </c>
      <c r="E69" s="21">
        <f>+E61+E62+E63+E64+E65+E66+E67+E68</f>
        <v>35485315</v>
      </c>
      <c r="F69" s="12">
        <f>+F61+F62+F63+F64+F65+F66+F67+F68</f>
        <v>27404621</v>
      </c>
      <c r="G69" s="21">
        <f t="shared" si="0"/>
        <v>8080694</v>
      </c>
    </row>
    <row r="70" spans="2:7" x14ac:dyDescent="0.4">
      <c r="B70" s="44"/>
      <c r="C70" s="22" t="s">
        <v>143</v>
      </c>
      <c r="D70" s="47"/>
      <c r="E70" s="48">
        <f xml:space="preserve"> +E60 - E69</f>
        <v>0</v>
      </c>
      <c r="F70" s="12">
        <f xml:space="preserve"> +F60 - F69</f>
        <v>0</v>
      </c>
      <c r="G70" s="48">
        <f t="shared" si="0"/>
        <v>0</v>
      </c>
    </row>
    <row r="71" spans="2:7" x14ac:dyDescent="0.4">
      <c r="B71" s="17" t="s">
        <v>144</v>
      </c>
      <c r="C71" s="49"/>
      <c r="D71" s="50"/>
      <c r="E71" s="51">
        <f xml:space="preserve"> +E52 +E70</f>
        <v>17572441</v>
      </c>
      <c r="F71" s="12">
        <f xml:space="preserve"> +F52 +F70</f>
        <v>-6778983</v>
      </c>
      <c r="G71" s="51">
        <f t="shared" si="0"/>
        <v>24351424</v>
      </c>
    </row>
    <row r="72" spans="2:7" x14ac:dyDescent="0.4">
      <c r="B72" s="52" t="s">
        <v>145</v>
      </c>
      <c r="C72" s="49" t="s">
        <v>146</v>
      </c>
      <c r="D72" s="50"/>
      <c r="E72" s="51">
        <v>411333778</v>
      </c>
      <c r="F72" s="12">
        <v>418112761</v>
      </c>
      <c r="G72" s="51">
        <f t="shared" si="0"/>
        <v>-6778983</v>
      </c>
    </row>
    <row r="73" spans="2:7" x14ac:dyDescent="0.4">
      <c r="B73" s="53"/>
      <c r="C73" s="49" t="s">
        <v>147</v>
      </c>
      <c r="D73" s="50"/>
      <c r="E73" s="51">
        <f xml:space="preserve"> +E71 +E72</f>
        <v>428906219</v>
      </c>
      <c r="F73" s="12">
        <f xml:space="preserve"> +F71 +F72</f>
        <v>411333778</v>
      </c>
      <c r="G73" s="51">
        <f t="shared" ref="G73:G77" si="1">E73-F73</f>
        <v>17572441</v>
      </c>
    </row>
    <row r="74" spans="2:7" x14ac:dyDescent="0.4">
      <c r="B74" s="53"/>
      <c r="C74" s="49" t="s">
        <v>148</v>
      </c>
      <c r="D74" s="50"/>
      <c r="E74" s="51">
        <v>0</v>
      </c>
      <c r="F74" s="12">
        <v>0</v>
      </c>
      <c r="G74" s="51">
        <f t="shared" si="1"/>
        <v>0</v>
      </c>
    </row>
    <row r="75" spans="2:7" x14ac:dyDescent="0.4">
      <c r="B75" s="53"/>
      <c r="C75" s="49" t="s">
        <v>149</v>
      </c>
      <c r="D75" s="50"/>
      <c r="E75" s="51">
        <v>0</v>
      </c>
      <c r="F75" s="12">
        <v>0</v>
      </c>
      <c r="G75" s="51">
        <f t="shared" si="1"/>
        <v>0</v>
      </c>
    </row>
    <row r="76" spans="2:7" x14ac:dyDescent="0.4">
      <c r="B76" s="53"/>
      <c r="C76" s="49" t="s">
        <v>150</v>
      </c>
      <c r="D76" s="50"/>
      <c r="E76" s="51">
        <v>15000000</v>
      </c>
      <c r="F76" s="12">
        <v>0</v>
      </c>
      <c r="G76" s="51">
        <f t="shared" si="1"/>
        <v>15000000</v>
      </c>
    </row>
    <row r="77" spans="2:7" x14ac:dyDescent="0.4">
      <c r="B77" s="54"/>
      <c r="C77" s="49" t="s">
        <v>151</v>
      </c>
      <c r="D77" s="50"/>
      <c r="E77" s="51">
        <f xml:space="preserve"> +E73 +E74 +E75 - E76</f>
        <v>413906219</v>
      </c>
      <c r="F77" s="12">
        <f xml:space="preserve"> +F73 +F74 +F75 - F76</f>
        <v>411333778</v>
      </c>
      <c r="G77" s="51">
        <f t="shared" si="1"/>
        <v>2572441</v>
      </c>
    </row>
  </sheetData>
  <mergeCells count="13">
    <mergeCell ref="B72:B77"/>
    <mergeCell ref="B32:B51"/>
    <mergeCell ref="C32:C41"/>
    <mergeCell ref="C42:C50"/>
    <mergeCell ref="B53:B70"/>
    <mergeCell ref="C53:C60"/>
    <mergeCell ref="C61:C69"/>
    <mergeCell ref="B3:G3"/>
    <mergeCell ref="B5:G5"/>
    <mergeCell ref="B7:D7"/>
    <mergeCell ref="B8:B31"/>
    <mergeCell ref="C8:C18"/>
    <mergeCell ref="C19:C3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7669-E028-493D-B10D-3F64121C9EB6}">
  <sheetPr>
    <pageSetUpPr fitToPage="1"/>
  </sheetPr>
  <dimension ref="B2:H66"/>
  <sheetViews>
    <sheetView showGridLines="0" workbookViewId="0">
      <selection sqref="A1:XFD1048576"/>
    </sheetView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30"/>
      <c r="C2" s="30"/>
      <c r="D2" s="30"/>
      <c r="E2" s="1"/>
      <c r="F2" s="1"/>
      <c r="G2" s="2"/>
      <c r="H2" s="2" t="s">
        <v>0</v>
      </c>
    </row>
    <row r="3" spans="2:8" ht="21" x14ac:dyDescent="0.4">
      <c r="B3" s="32" t="s">
        <v>1</v>
      </c>
      <c r="C3" s="32"/>
      <c r="D3" s="32"/>
      <c r="E3" s="32"/>
      <c r="F3" s="32"/>
      <c r="G3" s="32"/>
      <c r="H3" s="32"/>
    </row>
    <row r="4" spans="2:8" ht="21" x14ac:dyDescent="0.4">
      <c r="B4" s="30"/>
      <c r="C4" s="30"/>
      <c r="D4" s="30"/>
      <c r="E4" s="30"/>
      <c r="F4" s="30"/>
      <c r="G4" s="1"/>
      <c r="H4" s="1"/>
    </row>
    <row r="5" spans="2:8" ht="21" x14ac:dyDescent="0.4">
      <c r="B5" s="33" t="s">
        <v>71</v>
      </c>
      <c r="C5" s="33"/>
      <c r="D5" s="33"/>
      <c r="E5" s="33"/>
      <c r="F5" s="33"/>
      <c r="G5" s="33"/>
      <c r="H5" s="33"/>
    </row>
    <row r="6" spans="2:8" x14ac:dyDescent="0.4">
      <c r="B6" s="3"/>
      <c r="C6" s="3"/>
      <c r="D6" s="3"/>
      <c r="E6" s="3"/>
      <c r="F6" s="1"/>
      <c r="G6" s="1"/>
      <c r="H6" s="3" t="s">
        <v>2</v>
      </c>
    </row>
    <row r="7" spans="2:8" x14ac:dyDescent="0.4">
      <c r="B7" s="34" t="s">
        <v>3</v>
      </c>
      <c r="C7" s="34"/>
      <c r="D7" s="34"/>
      <c r="E7" s="31" t="s">
        <v>4</v>
      </c>
      <c r="F7" s="31" t="s">
        <v>5</v>
      </c>
      <c r="G7" s="31" t="s">
        <v>6</v>
      </c>
      <c r="H7" s="31" t="s">
        <v>7</v>
      </c>
    </row>
    <row r="8" spans="2:8" x14ac:dyDescent="0.4">
      <c r="B8" s="35" t="s">
        <v>8</v>
      </c>
      <c r="C8" s="35" t="s">
        <v>9</v>
      </c>
      <c r="D8" s="4" t="s">
        <v>10</v>
      </c>
      <c r="E8" s="5">
        <v>647321000</v>
      </c>
      <c r="F8" s="6">
        <v>652689718</v>
      </c>
      <c r="G8" s="6">
        <f>E8-F8</f>
        <v>-5368718</v>
      </c>
      <c r="H8" s="6"/>
    </row>
    <row r="9" spans="2:8" x14ac:dyDescent="0.4">
      <c r="B9" s="36"/>
      <c r="C9" s="36"/>
      <c r="D9" s="7" t="s">
        <v>11</v>
      </c>
      <c r="E9" s="8"/>
      <c r="F9" s="9">
        <v>0</v>
      </c>
      <c r="G9" s="9">
        <f t="shared" ref="G9:G66" si="0">E9-F9</f>
        <v>0</v>
      </c>
      <c r="H9" s="9"/>
    </row>
    <row r="10" spans="2:8" x14ac:dyDescent="0.4">
      <c r="B10" s="36"/>
      <c r="C10" s="36"/>
      <c r="D10" s="7" t="s">
        <v>12</v>
      </c>
      <c r="E10" s="8"/>
      <c r="F10" s="9">
        <v>0</v>
      </c>
      <c r="G10" s="9">
        <f t="shared" si="0"/>
        <v>0</v>
      </c>
      <c r="H10" s="9"/>
    </row>
    <row r="11" spans="2:8" x14ac:dyDescent="0.4">
      <c r="B11" s="36"/>
      <c r="C11" s="36"/>
      <c r="D11" s="7" t="s">
        <v>13</v>
      </c>
      <c r="E11" s="8"/>
      <c r="F11" s="9">
        <v>0</v>
      </c>
      <c r="G11" s="9">
        <f t="shared" si="0"/>
        <v>0</v>
      </c>
      <c r="H11" s="9"/>
    </row>
    <row r="12" spans="2:8" x14ac:dyDescent="0.4">
      <c r="B12" s="36"/>
      <c r="C12" s="36"/>
      <c r="D12" s="7" t="s">
        <v>14</v>
      </c>
      <c r="E12" s="8"/>
      <c r="F12" s="9">
        <v>0</v>
      </c>
      <c r="G12" s="9">
        <f t="shared" si="0"/>
        <v>0</v>
      </c>
      <c r="H12" s="9"/>
    </row>
    <row r="13" spans="2:8" x14ac:dyDescent="0.4">
      <c r="B13" s="36"/>
      <c r="C13" s="36"/>
      <c r="D13" s="7" t="s">
        <v>15</v>
      </c>
      <c r="E13" s="8"/>
      <c r="F13" s="9">
        <v>0</v>
      </c>
      <c r="G13" s="9">
        <f t="shared" si="0"/>
        <v>0</v>
      </c>
      <c r="H13" s="9"/>
    </row>
    <row r="14" spans="2:8" x14ac:dyDescent="0.4">
      <c r="B14" s="36"/>
      <c r="C14" s="36"/>
      <c r="D14" s="7" t="s">
        <v>16</v>
      </c>
      <c r="E14" s="8"/>
      <c r="F14" s="9">
        <v>0</v>
      </c>
      <c r="G14" s="9">
        <f t="shared" si="0"/>
        <v>0</v>
      </c>
      <c r="H14" s="9"/>
    </row>
    <row r="15" spans="2:8" x14ac:dyDescent="0.4">
      <c r="B15" s="36"/>
      <c r="C15" s="36"/>
      <c r="D15" s="7" t="s">
        <v>17</v>
      </c>
      <c r="E15" s="8"/>
      <c r="F15" s="9">
        <v>0</v>
      </c>
      <c r="G15" s="9">
        <f t="shared" si="0"/>
        <v>0</v>
      </c>
      <c r="H15" s="9"/>
    </row>
    <row r="16" spans="2:8" x14ac:dyDescent="0.4">
      <c r="B16" s="36"/>
      <c r="C16" s="36"/>
      <c r="D16" s="7" t="s">
        <v>18</v>
      </c>
      <c r="E16" s="8">
        <v>0</v>
      </c>
      <c r="F16" s="9">
        <v>0</v>
      </c>
      <c r="G16" s="9">
        <f t="shared" si="0"/>
        <v>0</v>
      </c>
      <c r="H16" s="9"/>
    </row>
    <row r="17" spans="2:8" x14ac:dyDescent="0.4">
      <c r="B17" s="36"/>
      <c r="C17" s="36"/>
      <c r="D17" s="7" t="s">
        <v>19</v>
      </c>
      <c r="E17" s="8">
        <v>337000</v>
      </c>
      <c r="F17" s="9">
        <v>461000</v>
      </c>
      <c r="G17" s="9">
        <f t="shared" si="0"/>
        <v>-124000</v>
      </c>
      <c r="H17" s="9"/>
    </row>
    <row r="18" spans="2:8" x14ac:dyDescent="0.4">
      <c r="B18" s="36"/>
      <c r="C18" s="36"/>
      <c r="D18" s="7" t="s">
        <v>20</v>
      </c>
      <c r="E18" s="8">
        <v>0</v>
      </c>
      <c r="F18" s="9">
        <v>0</v>
      </c>
      <c r="G18" s="9">
        <f t="shared" si="0"/>
        <v>0</v>
      </c>
      <c r="H18" s="9"/>
    </row>
    <row r="19" spans="2:8" x14ac:dyDescent="0.4">
      <c r="B19" s="36"/>
      <c r="C19" s="36"/>
      <c r="D19" s="7" t="s">
        <v>21</v>
      </c>
      <c r="E19" s="8">
        <v>3094000</v>
      </c>
      <c r="F19" s="9">
        <v>3387828</v>
      </c>
      <c r="G19" s="9">
        <f t="shared" si="0"/>
        <v>-293828</v>
      </c>
      <c r="H19" s="9"/>
    </row>
    <row r="20" spans="2:8" x14ac:dyDescent="0.4">
      <c r="B20" s="36"/>
      <c r="C20" s="36"/>
      <c r="D20" s="7" t="s">
        <v>22</v>
      </c>
      <c r="E20" s="10">
        <v>0</v>
      </c>
      <c r="F20" s="9">
        <v>0</v>
      </c>
      <c r="G20" s="9">
        <f t="shared" si="0"/>
        <v>0</v>
      </c>
      <c r="H20" s="9"/>
    </row>
    <row r="21" spans="2:8" x14ac:dyDescent="0.4">
      <c r="B21" s="36"/>
      <c r="C21" s="37"/>
      <c r="D21" s="11" t="s">
        <v>23</v>
      </c>
      <c r="E21" s="12">
        <f>+E8+E9+E10+E11+E12+E13+E14+E15+E16+E17+E18+E19+E20</f>
        <v>650752000</v>
      </c>
      <c r="F21" s="13">
        <f>+F8+F9+F10+F11+F12+F13+F14+F15+F16+F17+F18+F19+F20</f>
        <v>656538546</v>
      </c>
      <c r="G21" s="13">
        <f t="shared" si="0"/>
        <v>-5786546</v>
      </c>
      <c r="H21" s="13"/>
    </row>
    <row r="22" spans="2:8" x14ac:dyDescent="0.4">
      <c r="B22" s="36"/>
      <c r="C22" s="35" t="s">
        <v>24</v>
      </c>
      <c r="D22" s="7" t="s">
        <v>25</v>
      </c>
      <c r="E22" s="5">
        <v>451281000</v>
      </c>
      <c r="F22" s="9">
        <v>449655464</v>
      </c>
      <c r="G22" s="9">
        <f t="shared" si="0"/>
        <v>1625536</v>
      </c>
      <c r="H22" s="9"/>
    </row>
    <row r="23" spans="2:8" x14ac:dyDescent="0.4">
      <c r="B23" s="36"/>
      <c r="C23" s="36"/>
      <c r="D23" s="7" t="s">
        <v>26</v>
      </c>
      <c r="E23" s="8">
        <v>92528000</v>
      </c>
      <c r="F23" s="9">
        <v>89372311</v>
      </c>
      <c r="G23" s="9">
        <f t="shared" si="0"/>
        <v>3155689</v>
      </c>
      <c r="H23" s="9"/>
    </row>
    <row r="24" spans="2:8" x14ac:dyDescent="0.4">
      <c r="B24" s="36"/>
      <c r="C24" s="36"/>
      <c r="D24" s="7" t="s">
        <v>27</v>
      </c>
      <c r="E24" s="8">
        <v>40535000</v>
      </c>
      <c r="F24" s="9">
        <v>38886364</v>
      </c>
      <c r="G24" s="9">
        <f t="shared" si="0"/>
        <v>1648636</v>
      </c>
      <c r="H24" s="9"/>
    </row>
    <row r="25" spans="2:8" x14ac:dyDescent="0.4">
      <c r="B25" s="36"/>
      <c r="C25" s="36"/>
      <c r="D25" s="7" t="s">
        <v>28</v>
      </c>
      <c r="E25" s="8"/>
      <c r="F25" s="9">
        <v>0</v>
      </c>
      <c r="G25" s="9">
        <f t="shared" si="0"/>
        <v>0</v>
      </c>
      <c r="H25" s="9"/>
    </row>
    <row r="26" spans="2:8" x14ac:dyDescent="0.4">
      <c r="B26" s="36"/>
      <c r="C26" s="36"/>
      <c r="D26" s="7" t="s">
        <v>29</v>
      </c>
      <c r="E26" s="8"/>
      <c r="F26" s="9">
        <v>0</v>
      </c>
      <c r="G26" s="9">
        <f t="shared" si="0"/>
        <v>0</v>
      </c>
      <c r="H26" s="9"/>
    </row>
    <row r="27" spans="2:8" x14ac:dyDescent="0.4">
      <c r="B27" s="36"/>
      <c r="C27" s="36"/>
      <c r="D27" s="7" t="s">
        <v>30</v>
      </c>
      <c r="E27" s="8">
        <v>0</v>
      </c>
      <c r="F27" s="9">
        <v>0</v>
      </c>
      <c r="G27" s="9">
        <f t="shared" si="0"/>
        <v>0</v>
      </c>
      <c r="H27" s="9"/>
    </row>
    <row r="28" spans="2:8" x14ac:dyDescent="0.4">
      <c r="B28" s="36"/>
      <c r="C28" s="36"/>
      <c r="D28" s="7" t="s">
        <v>31</v>
      </c>
      <c r="E28" s="8">
        <v>1559000</v>
      </c>
      <c r="F28" s="9">
        <v>1558710</v>
      </c>
      <c r="G28" s="9">
        <f t="shared" si="0"/>
        <v>290</v>
      </c>
      <c r="H28" s="9"/>
    </row>
    <row r="29" spans="2:8" x14ac:dyDescent="0.4">
      <c r="B29" s="36"/>
      <c r="C29" s="36"/>
      <c r="D29" s="7" t="s">
        <v>32</v>
      </c>
      <c r="E29" s="8">
        <v>0</v>
      </c>
      <c r="F29" s="9">
        <v>0</v>
      </c>
      <c r="G29" s="9">
        <f t="shared" si="0"/>
        <v>0</v>
      </c>
      <c r="H29" s="9"/>
    </row>
    <row r="30" spans="2:8" x14ac:dyDescent="0.4">
      <c r="B30" s="36"/>
      <c r="C30" s="36"/>
      <c r="D30" s="7" t="s">
        <v>33</v>
      </c>
      <c r="E30" s="10">
        <v>0</v>
      </c>
      <c r="F30" s="9">
        <v>0</v>
      </c>
      <c r="G30" s="9">
        <f t="shared" si="0"/>
        <v>0</v>
      </c>
      <c r="H30" s="9"/>
    </row>
    <row r="31" spans="2:8" x14ac:dyDescent="0.4">
      <c r="B31" s="36"/>
      <c r="C31" s="37"/>
      <c r="D31" s="11" t="s">
        <v>34</v>
      </c>
      <c r="E31" s="12">
        <f>+E22+E23+E24+E25+E26+E27+E28+E29+E30</f>
        <v>585903000</v>
      </c>
      <c r="F31" s="13">
        <f>+F22+F23+F24+F25+F26+F27+F28+F29+F30</f>
        <v>579472849</v>
      </c>
      <c r="G31" s="13">
        <f t="shared" si="0"/>
        <v>6430151</v>
      </c>
      <c r="H31" s="13"/>
    </row>
    <row r="32" spans="2:8" x14ac:dyDescent="0.4">
      <c r="B32" s="37"/>
      <c r="C32" s="14" t="s">
        <v>35</v>
      </c>
      <c r="D32" s="15"/>
      <c r="E32" s="12">
        <f xml:space="preserve"> +E21 - E31</f>
        <v>64849000</v>
      </c>
      <c r="F32" s="16">
        <f xml:space="preserve"> +F21 - F31</f>
        <v>77065697</v>
      </c>
      <c r="G32" s="16">
        <f t="shared" si="0"/>
        <v>-12216697</v>
      </c>
      <c r="H32" s="16"/>
    </row>
    <row r="33" spans="2:8" x14ac:dyDescent="0.4">
      <c r="B33" s="35" t="s">
        <v>36</v>
      </c>
      <c r="C33" s="35" t="s">
        <v>9</v>
      </c>
      <c r="D33" s="7" t="s">
        <v>37</v>
      </c>
      <c r="E33" s="5">
        <v>1866000</v>
      </c>
      <c r="F33" s="9">
        <v>1865600</v>
      </c>
      <c r="G33" s="9">
        <f t="shared" si="0"/>
        <v>400</v>
      </c>
      <c r="H33" s="9"/>
    </row>
    <row r="34" spans="2:8" x14ac:dyDescent="0.4">
      <c r="B34" s="36"/>
      <c r="C34" s="36"/>
      <c r="D34" s="7" t="s">
        <v>38</v>
      </c>
      <c r="E34" s="8">
        <v>0</v>
      </c>
      <c r="F34" s="9">
        <v>0</v>
      </c>
      <c r="G34" s="9">
        <f t="shared" si="0"/>
        <v>0</v>
      </c>
      <c r="H34" s="9"/>
    </row>
    <row r="35" spans="2:8" x14ac:dyDescent="0.4">
      <c r="B35" s="36"/>
      <c r="C35" s="36"/>
      <c r="D35" s="7" t="s">
        <v>39</v>
      </c>
      <c r="E35" s="8">
        <v>0</v>
      </c>
      <c r="F35" s="9">
        <v>0</v>
      </c>
      <c r="G35" s="9">
        <f t="shared" si="0"/>
        <v>0</v>
      </c>
      <c r="H35" s="9"/>
    </row>
    <row r="36" spans="2:8" x14ac:dyDescent="0.4">
      <c r="B36" s="36"/>
      <c r="C36" s="36"/>
      <c r="D36" s="7" t="s">
        <v>40</v>
      </c>
      <c r="E36" s="8">
        <v>0</v>
      </c>
      <c r="F36" s="9">
        <v>0</v>
      </c>
      <c r="G36" s="9">
        <f t="shared" si="0"/>
        <v>0</v>
      </c>
      <c r="H36" s="9"/>
    </row>
    <row r="37" spans="2:8" x14ac:dyDescent="0.4">
      <c r="B37" s="36"/>
      <c r="C37" s="36"/>
      <c r="D37" s="7" t="s">
        <v>41</v>
      </c>
      <c r="E37" s="10">
        <v>0</v>
      </c>
      <c r="F37" s="9">
        <v>0</v>
      </c>
      <c r="G37" s="9">
        <f t="shared" si="0"/>
        <v>0</v>
      </c>
      <c r="H37" s="9"/>
    </row>
    <row r="38" spans="2:8" x14ac:dyDescent="0.4">
      <c r="B38" s="36"/>
      <c r="C38" s="37"/>
      <c r="D38" s="11" t="s">
        <v>42</v>
      </c>
      <c r="E38" s="12">
        <f>+E33+E34+E35+E36+E37</f>
        <v>1866000</v>
      </c>
      <c r="F38" s="13">
        <f>+F33+F34+F35+F36+F37</f>
        <v>1865600</v>
      </c>
      <c r="G38" s="13">
        <f t="shared" si="0"/>
        <v>400</v>
      </c>
      <c r="H38" s="13"/>
    </row>
    <row r="39" spans="2:8" x14ac:dyDescent="0.4">
      <c r="B39" s="36"/>
      <c r="C39" s="35" t="s">
        <v>24</v>
      </c>
      <c r="D39" s="7" t="s">
        <v>43</v>
      </c>
      <c r="E39" s="5">
        <v>39096000</v>
      </c>
      <c r="F39" s="9">
        <v>39096000</v>
      </c>
      <c r="G39" s="9">
        <f t="shared" si="0"/>
        <v>0</v>
      </c>
      <c r="H39" s="9"/>
    </row>
    <row r="40" spans="2:8" x14ac:dyDescent="0.4">
      <c r="B40" s="36"/>
      <c r="C40" s="36"/>
      <c r="D40" s="7" t="s">
        <v>44</v>
      </c>
      <c r="E40" s="8">
        <v>10610000</v>
      </c>
      <c r="F40" s="9">
        <v>10609600</v>
      </c>
      <c r="G40" s="9">
        <f t="shared" si="0"/>
        <v>400</v>
      </c>
      <c r="H40" s="9"/>
    </row>
    <row r="41" spans="2:8" x14ac:dyDescent="0.4">
      <c r="B41" s="36"/>
      <c r="C41" s="36"/>
      <c r="D41" s="7" t="s">
        <v>45</v>
      </c>
      <c r="E41" s="8">
        <v>0</v>
      </c>
      <c r="F41" s="9">
        <v>0</v>
      </c>
      <c r="G41" s="9">
        <f t="shared" si="0"/>
        <v>0</v>
      </c>
      <c r="H41" s="9"/>
    </row>
    <row r="42" spans="2:8" x14ac:dyDescent="0.4">
      <c r="B42" s="36"/>
      <c r="C42" s="36"/>
      <c r="D42" s="7" t="s">
        <v>46</v>
      </c>
      <c r="E42" s="8">
        <v>977000</v>
      </c>
      <c r="F42" s="9">
        <v>976788</v>
      </c>
      <c r="G42" s="9">
        <f t="shared" si="0"/>
        <v>212</v>
      </c>
      <c r="H42" s="9"/>
    </row>
    <row r="43" spans="2:8" x14ac:dyDescent="0.4">
      <c r="B43" s="36"/>
      <c r="C43" s="36"/>
      <c r="D43" s="7" t="s">
        <v>47</v>
      </c>
      <c r="E43" s="10">
        <v>0</v>
      </c>
      <c r="F43" s="9">
        <v>0</v>
      </c>
      <c r="G43" s="9">
        <f t="shared" si="0"/>
        <v>0</v>
      </c>
      <c r="H43" s="9"/>
    </row>
    <row r="44" spans="2:8" x14ac:dyDescent="0.4">
      <c r="B44" s="36"/>
      <c r="C44" s="37"/>
      <c r="D44" s="11" t="s">
        <v>48</v>
      </c>
      <c r="E44" s="12">
        <f>+E39+E40+E41+E42+E43</f>
        <v>50683000</v>
      </c>
      <c r="F44" s="13">
        <f>+F39+F40+F41+F42+F43</f>
        <v>50682388</v>
      </c>
      <c r="G44" s="13">
        <f t="shared" si="0"/>
        <v>612</v>
      </c>
      <c r="H44" s="13"/>
    </row>
    <row r="45" spans="2:8" x14ac:dyDescent="0.4">
      <c r="B45" s="37"/>
      <c r="C45" s="17" t="s">
        <v>49</v>
      </c>
      <c r="D45" s="15"/>
      <c r="E45" s="12">
        <f xml:space="preserve"> +E38 - E44</f>
        <v>-48817000</v>
      </c>
      <c r="F45" s="16">
        <f xml:space="preserve"> +F38 - F44</f>
        <v>-48816788</v>
      </c>
      <c r="G45" s="16">
        <f t="shared" si="0"/>
        <v>-212</v>
      </c>
      <c r="H45" s="16"/>
    </row>
    <row r="46" spans="2:8" x14ac:dyDescent="0.4">
      <c r="B46" s="35" t="s">
        <v>50</v>
      </c>
      <c r="C46" s="35" t="s">
        <v>9</v>
      </c>
      <c r="D46" s="7" t="s">
        <v>51</v>
      </c>
      <c r="E46" s="5">
        <v>0</v>
      </c>
      <c r="F46" s="9">
        <v>0</v>
      </c>
      <c r="G46" s="9">
        <f t="shared" si="0"/>
        <v>0</v>
      </c>
      <c r="H46" s="9"/>
    </row>
    <row r="47" spans="2:8" x14ac:dyDescent="0.4">
      <c r="B47" s="36"/>
      <c r="C47" s="36"/>
      <c r="D47" s="7" t="s">
        <v>52</v>
      </c>
      <c r="E47" s="8">
        <v>0</v>
      </c>
      <c r="F47" s="9">
        <v>0</v>
      </c>
      <c r="G47" s="9">
        <f t="shared" si="0"/>
        <v>0</v>
      </c>
      <c r="H47" s="9"/>
    </row>
    <row r="48" spans="2:8" x14ac:dyDescent="0.4">
      <c r="B48" s="36"/>
      <c r="C48" s="36"/>
      <c r="D48" s="7" t="s">
        <v>53</v>
      </c>
      <c r="E48" s="8"/>
      <c r="F48" s="9">
        <v>0</v>
      </c>
      <c r="G48" s="9">
        <f t="shared" si="0"/>
        <v>0</v>
      </c>
      <c r="H48" s="9"/>
    </row>
    <row r="49" spans="2:8" x14ac:dyDescent="0.4">
      <c r="B49" s="36"/>
      <c r="C49" s="36"/>
      <c r="D49" s="7" t="s">
        <v>54</v>
      </c>
      <c r="E49" s="8">
        <v>0</v>
      </c>
      <c r="F49" s="9">
        <v>0</v>
      </c>
      <c r="G49" s="9">
        <f t="shared" si="0"/>
        <v>0</v>
      </c>
      <c r="H49" s="9"/>
    </row>
    <row r="50" spans="2:8" x14ac:dyDescent="0.4">
      <c r="B50" s="36"/>
      <c r="C50" s="36"/>
      <c r="D50" s="7" t="s">
        <v>55</v>
      </c>
      <c r="E50" s="8"/>
      <c r="F50" s="9">
        <v>0</v>
      </c>
      <c r="G50" s="9">
        <f t="shared" si="0"/>
        <v>0</v>
      </c>
      <c r="H50" s="9"/>
    </row>
    <row r="51" spans="2:8" x14ac:dyDescent="0.4">
      <c r="B51" s="36"/>
      <c r="C51" s="36"/>
      <c r="D51" s="7" t="s">
        <v>56</v>
      </c>
      <c r="E51" s="8">
        <v>1852000</v>
      </c>
      <c r="F51" s="9">
        <v>2010965</v>
      </c>
      <c r="G51" s="9">
        <f t="shared" si="0"/>
        <v>-158965</v>
      </c>
      <c r="H51" s="9"/>
    </row>
    <row r="52" spans="2:8" x14ac:dyDescent="0.4">
      <c r="B52" s="36"/>
      <c r="C52" s="36"/>
      <c r="D52" s="7" t="s">
        <v>57</v>
      </c>
      <c r="E52" s="10">
        <v>611000</v>
      </c>
      <c r="F52" s="9">
        <v>612277</v>
      </c>
      <c r="G52" s="9">
        <f t="shared" si="0"/>
        <v>-1277</v>
      </c>
      <c r="H52" s="9"/>
    </row>
    <row r="53" spans="2:8" x14ac:dyDescent="0.4">
      <c r="B53" s="36"/>
      <c r="C53" s="37"/>
      <c r="D53" s="11" t="s">
        <v>58</v>
      </c>
      <c r="E53" s="12">
        <f>+E46+E47+E48+E49+E50+E51+E52</f>
        <v>2463000</v>
      </c>
      <c r="F53" s="13">
        <f>+F46+F47+F48+F49+F50+F51+F52</f>
        <v>2623242</v>
      </c>
      <c r="G53" s="13">
        <f t="shared" si="0"/>
        <v>-160242</v>
      </c>
      <c r="H53" s="13"/>
    </row>
    <row r="54" spans="2:8" x14ac:dyDescent="0.4">
      <c r="B54" s="36"/>
      <c r="C54" s="35" t="s">
        <v>24</v>
      </c>
      <c r="D54" s="7" t="s">
        <v>59</v>
      </c>
      <c r="E54" s="5">
        <v>0</v>
      </c>
      <c r="F54" s="9">
        <v>0</v>
      </c>
      <c r="G54" s="9">
        <f t="shared" si="0"/>
        <v>0</v>
      </c>
      <c r="H54" s="9"/>
    </row>
    <row r="55" spans="2:8" x14ac:dyDescent="0.4">
      <c r="B55" s="36"/>
      <c r="C55" s="36"/>
      <c r="D55" s="7" t="s">
        <v>60</v>
      </c>
      <c r="E55" s="8"/>
      <c r="F55" s="9">
        <v>0</v>
      </c>
      <c r="G55" s="9">
        <f t="shared" si="0"/>
        <v>0</v>
      </c>
      <c r="H55" s="9"/>
    </row>
    <row r="56" spans="2:8" x14ac:dyDescent="0.4">
      <c r="B56" s="36"/>
      <c r="C56" s="36"/>
      <c r="D56" s="7" t="s">
        <v>61</v>
      </c>
      <c r="E56" s="8">
        <v>0</v>
      </c>
      <c r="F56" s="9">
        <v>0</v>
      </c>
      <c r="G56" s="9">
        <f t="shared" si="0"/>
        <v>0</v>
      </c>
      <c r="H56" s="9"/>
    </row>
    <row r="57" spans="2:8" x14ac:dyDescent="0.4">
      <c r="B57" s="36"/>
      <c r="C57" s="36"/>
      <c r="D57" s="7" t="s">
        <v>62</v>
      </c>
      <c r="E57" s="8"/>
      <c r="F57" s="9">
        <v>0</v>
      </c>
      <c r="G57" s="9">
        <f t="shared" si="0"/>
        <v>0</v>
      </c>
      <c r="H57" s="9"/>
    </row>
    <row r="58" spans="2:8" x14ac:dyDescent="0.4">
      <c r="B58" s="36"/>
      <c r="C58" s="36"/>
      <c r="D58" s="7" t="s">
        <v>63</v>
      </c>
      <c r="E58" s="8">
        <v>18495000</v>
      </c>
      <c r="F58" s="9">
        <v>18494154</v>
      </c>
      <c r="G58" s="9">
        <f t="shared" si="0"/>
        <v>846</v>
      </c>
      <c r="H58" s="9"/>
    </row>
    <row r="59" spans="2:8" x14ac:dyDescent="0.4">
      <c r="B59" s="36"/>
      <c r="C59" s="36"/>
      <c r="D59" s="18" t="s">
        <v>64</v>
      </c>
      <c r="E59" s="10">
        <v>0</v>
      </c>
      <c r="F59" s="19">
        <v>0</v>
      </c>
      <c r="G59" s="19">
        <f t="shared" si="0"/>
        <v>0</v>
      </c>
      <c r="H59" s="19"/>
    </row>
    <row r="60" spans="2:8" x14ac:dyDescent="0.4">
      <c r="B60" s="36"/>
      <c r="C60" s="37"/>
      <c r="D60" s="20" t="s">
        <v>65</v>
      </c>
      <c r="E60" s="12">
        <f>+E54+E55+E56+E57+E58+E59</f>
        <v>18495000</v>
      </c>
      <c r="F60" s="21">
        <f>+F54+F55+F56+F57+F58+F59</f>
        <v>18494154</v>
      </c>
      <c r="G60" s="21">
        <f t="shared" si="0"/>
        <v>846</v>
      </c>
      <c r="H60" s="21"/>
    </row>
    <row r="61" spans="2:8" x14ac:dyDescent="0.4">
      <c r="B61" s="37"/>
      <c r="C61" s="17" t="s">
        <v>66</v>
      </c>
      <c r="D61" s="15"/>
      <c r="E61" s="12">
        <f xml:space="preserve"> +E53 - E60</f>
        <v>-16032000</v>
      </c>
      <c r="F61" s="16">
        <f xml:space="preserve"> +F53 - F60</f>
        <v>-15870912</v>
      </c>
      <c r="G61" s="16">
        <f t="shared" si="0"/>
        <v>-161088</v>
      </c>
      <c r="H61" s="16"/>
    </row>
    <row r="62" spans="2:8" x14ac:dyDescent="0.4">
      <c r="B62" s="22" t="s">
        <v>67</v>
      </c>
      <c r="C62" s="23"/>
      <c r="D62" s="24"/>
      <c r="E62" s="5">
        <v>0</v>
      </c>
      <c r="F62" s="25"/>
      <c r="G62" s="25">
        <f>E62 + E63</f>
        <v>0</v>
      </c>
      <c r="H62" s="25"/>
    </row>
    <row r="63" spans="2:8" x14ac:dyDescent="0.4">
      <c r="B63" s="26"/>
      <c r="C63" s="27"/>
      <c r="D63" s="28"/>
      <c r="E63" s="10"/>
      <c r="F63" s="29"/>
      <c r="G63" s="29"/>
      <c r="H63" s="29"/>
    </row>
    <row r="64" spans="2:8" x14ac:dyDescent="0.4">
      <c r="B64" s="17" t="s">
        <v>68</v>
      </c>
      <c r="C64" s="14"/>
      <c r="D64" s="15"/>
      <c r="E64" s="12">
        <f xml:space="preserve"> +E32 +E45 +E61 - (E62 + E63)</f>
        <v>0</v>
      </c>
      <c r="F64" s="16">
        <f xml:space="preserve"> +F32 +F45 +F61 - (F62 + F63)</f>
        <v>12377997</v>
      </c>
      <c r="G64" s="16">
        <f t="shared" si="0"/>
        <v>-12377997</v>
      </c>
      <c r="H64" s="16"/>
    </row>
    <row r="65" spans="2:8" x14ac:dyDescent="0.4">
      <c r="B65" s="17" t="s">
        <v>69</v>
      </c>
      <c r="C65" s="14"/>
      <c r="D65" s="15"/>
      <c r="E65" s="12">
        <v>356839000</v>
      </c>
      <c r="F65" s="16">
        <v>326004964</v>
      </c>
      <c r="G65" s="16">
        <f t="shared" si="0"/>
        <v>30834036</v>
      </c>
      <c r="H65" s="16"/>
    </row>
    <row r="66" spans="2:8" x14ac:dyDescent="0.4">
      <c r="B66" s="17" t="s">
        <v>70</v>
      </c>
      <c r="C66" s="14"/>
      <c r="D66" s="15"/>
      <c r="E66" s="12">
        <f xml:space="preserve"> +E64 +E65</f>
        <v>356839000</v>
      </c>
      <c r="F66" s="16">
        <f xml:space="preserve"> +F64 +F65</f>
        <v>338382961</v>
      </c>
      <c r="G66" s="16">
        <f t="shared" si="0"/>
        <v>18456039</v>
      </c>
      <c r="H66" s="16"/>
    </row>
  </sheetData>
  <mergeCells count="12">
    <mergeCell ref="B33:B45"/>
    <mergeCell ref="C33:C38"/>
    <mergeCell ref="C39:C44"/>
    <mergeCell ref="B46:B61"/>
    <mergeCell ref="C46:C53"/>
    <mergeCell ref="C54:C60"/>
    <mergeCell ref="B3:H3"/>
    <mergeCell ref="B5:H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scale="56" fitToHeight="0" orientation="portrait" r:id="rId1"/>
  <headerFooter>
    <oddHeader>&amp;L社会福祉法人杏南会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事業活動計算書</vt:lpstr>
      <vt:lpstr>資金収支計算書</vt:lpstr>
      <vt:lpstr>資金収支計算書!Print_Area</vt:lpstr>
      <vt:lpstr>資金収支計算書!Print_Titles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tachi04</dc:creator>
  <cp:lastModifiedBy>竹内(tachi02)</cp:lastModifiedBy>
  <dcterms:created xsi:type="dcterms:W3CDTF">2020-04-30T04:47:42Z</dcterms:created>
  <dcterms:modified xsi:type="dcterms:W3CDTF">2021-06-06T02:06:33Z</dcterms:modified>
</cp:coreProperties>
</file>