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VULCAN5101\CANPAN登録情報\R6申請分\"/>
    </mc:Choice>
  </mc:AlternateContent>
  <xr:revisionPtr revIDLastSave="0" documentId="13_ncr:1_{7A70878B-CF85-4FBB-8EAE-B0F9F09814B9}" xr6:coauthVersionLast="47" xr6:coauthVersionMax="47" xr10:uidLastSave="{00000000-0000-0000-0000-000000000000}"/>
  <bookViews>
    <workbookView xWindow="-120" yWindow="-120" windowWidth="20730" windowHeight="11760" activeTab="1" xr2:uid="{4580428E-E373-4F52-A67B-C797FC6CFD66}"/>
  </bookViews>
  <sheets>
    <sheet name="事業活動計算書" sheetId="1" r:id="rId1"/>
    <sheet name="資金収支計算書" sheetId="2" r:id="rId2"/>
  </sheets>
  <definedNames>
    <definedName name="_xlnm.Print_Titles" localSheetId="1">資金収支計算書!$1:$7</definedName>
    <definedName name="_xlnm.Print_Titles" localSheetId="0">事業活動計算書!#REF!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2" l="1"/>
  <c r="G70" i="2"/>
  <c r="G68" i="2"/>
  <c r="F68" i="2"/>
  <c r="E68" i="2"/>
  <c r="G67" i="2"/>
  <c r="G66" i="2"/>
  <c r="G65" i="2"/>
  <c r="G64" i="2"/>
  <c r="G63" i="2"/>
  <c r="G62" i="2"/>
  <c r="G61" i="2"/>
  <c r="G60" i="2"/>
  <c r="F59" i="2"/>
  <c r="F69" i="2" s="1"/>
  <c r="E59" i="2"/>
  <c r="E69" i="2" s="1"/>
  <c r="G69" i="2" s="1"/>
  <c r="G58" i="2"/>
  <c r="G57" i="2"/>
  <c r="G56" i="2"/>
  <c r="G55" i="2"/>
  <c r="G54" i="2"/>
  <c r="G53" i="2"/>
  <c r="G52" i="2"/>
  <c r="G51" i="2"/>
  <c r="G50" i="2"/>
  <c r="F48" i="2"/>
  <c r="E48" i="2"/>
  <c r="G48" i="2" s="1"/>
  <c r="G47" i="2"/>
  <c r="G46" i="2"/>
  <c r="G45" i="2"/>
  <c r="G44" i="2"/>
  <c r="G43" i="2"/>
  <c r="G42" i="2"/>
  <c r="F41" i="2"/>
  <c r="F49" i="2" s="1"/>
  <c r="E41" i="2"/>
  <c r="E49" i="2" s="1"/>
  <c r="G49" i="2" s="1"/>
  <c r="G40" i="2"/>
  <c r="G39" i="2"/>
  <c r="G38" i="2"/>
  <c r="G37" i="2"/>
  <c r="G36" i="2"/>
  <c r="G35" i="2"/>
  <c r="F33" i="2"/>
  <c r="E33" i="2"/>
  <c r="G33" i="2" s="1"/>
  <c r="G32" i="2"/>
  <c r="G31" i="2"/>
  <c r="G30" i="2"/>
  <c r="G29" i="2"/>
  <c r="G28" i="2"/>
  <c r="G27" i="2"/>
  <c r="G26" i="2"/>
  <c r="G25" i="2"/>
  <c r="G24" i="2"/>
  <c r="G23" i="2"/>
  <c r="G22" i="2"/>
  <c r="F22" i="2"/>
  <c r="F34" i="2" s="1"/>
  <c r="F72" i="2" s="1"/>
  <c r="F74" i="2" s="1"/>
  <c r="E22" i="2"/>
  <c r="E34" i="2" s="1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34" i="2" l="1"/>
  <c r="E72" i="2"/>
  <c r="G41" i="2"/>
  <c r="G59" i="2"/>
  <c r="G72" i="2" l="1"/>
  <c r="E74" i="2"/>
  <c r="G74" i="2" s="1"/>
  <c r="G80" i="1"/>
  <c r="G79" i="1"/>
  <c r="G78" i="1"/>
  <c r="G76" i="1"/>
  <c r="G73" i="1"/>
  <c r="F73" i="1"/>
  <c r="E73" i="1"/>
  <c r="G72" i="1"/>
  <c r="G71" i="1"/>
  <c r="G70" i="1"/>
  <c r="G69" i="1"/>
  <c r="G68" i="1"/>
  <c r="G67" i="1"/>
  <c r="G66" i="1"/>
  <c r="G65" i="1"/>
  <c r="F64" i="1"/>
  <c r="F74" i="1" s="1"/>
  <c r="E64" i="1"/>
  <c r="E74" i="1" s="1"/>
  <c r="G63" i="1"/>
  <c r="G62" i="1"/>
  <c r="G61" i="1"/>
  <c r="G60" i="1"/>
  <c r="G59" i="1"/>
  <c r="G58" i="1"/>
  <c r="G57" i="1"/>
  <c r="E55" i="1"/>
  <c r="F54" i="1"/>
  <c r="G54" i="1" s="1"/>
  <c r="E54" i="1"/>
  <c r="G53" i="1"/>
  <c r="G52" i="1"/>
  <c r="G51" i="1"/>
  <c r="G50" i="1"/>
  <c r="G49" i="1"/>
  <c r="G48" i="1"/>
  <c r="G47" i="1"/>
  <c r="G46" i="1"/>
  <c r="G45" i="1"/>
  <c r="F44" i="1"/>
  <c r="F55" i="1" s="1"/>
  <c r="G55" i="1" s="1"/>
  <c r="E44" i="1"/>
  <c r="G43" i="1"/>
  <c r="G42" i="1"/>
  <c r="G41" i="1"/>
  <c r="G40" i="1"/>
  <c r="G39" i="1"/>
  <c r="G38" i="1"/>
  <c r="G37" i="1"/>
  <c r="G36" i="1"/>
  <c r="G35" i="1"/>
  <c r="G34" i="1"/>
  <c r="E33" i="1"/>
  <c r="E56" i="1" s="1"/>
  <c r="F32" i="1"/>
  <c r="G32" i="1" s="1"/>
  <c r="E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F18" i="1"/>
  <c r="F33" i="1" s="1"/>
  <c r="E18" i="1"/>
  <c r="G17" i="1"/>
  <c r="G16" i="1"/>
  <c r="G15" i="1"/>
  <c r="G14" i="1"/>
  <c r="G13" i="1"/>
  <c r="G12" i="1"/>
  <c r="G11" i="1"/>
  <c r="G10" i="1"/>
  <c r="G9" i="1"/>
  <c r="G8" i="1"/>
  <c r="F56" i="1" l="1"/>
  <c r="F75" i="1" s="1"/>
  <c r="F77" i="1" s="1"/>
  <c r="F81" i="1" s="1"/>
  <c r="G33" i="1"/>
  <c r="E75" i="1"/>
  <c r="G74" i="1"/>
  <c r="G18" i="1"/>
  <c r="G44" i="1"/>
  <c r="G64" i="1"/>
  <c r="G75" i="1" l="1"/>
  <c r="E77" i="1"/>
  <c r="G56" i="1"/>
  <c r="G77" i="1" l="1"/>
  <c r="E81" i="1"/>
  <c r="G81" i="1" s="1"/>
</calcChain>
</file>

<file path=xl/sharedStrings.xml><?xml version="1.0" encoding="utf-8"?>
<sst xmlns="http://schemas.openxmlformats.org/spreadsheetml/2006/main" count="176" uniqueCount="164">
  <si>
    <t>第一号第一様式（第十七条第四項関係）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イチ</t>
    </rPh>
    <rPh sb="5" eb="7">
      <t>ヨウシキ</t>
    </rPh>
    <phoneticPr fontId="4"/>
  </si>
  <si>
    <t>法人単位資金収支計算書</t>
    <rPh sb="0" eb="2">
      <t>ホウジン</t>
    </rPh>
    <rPh sb="2" eb="4">
      <t>タンイ</t>
    </rPh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</si>
  <si>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</si>
  <si>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</si>
  <si>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</si>
  <si>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</si>
  <si>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</si>
  <si>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</si>
  <si>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</si>
  <si>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</si>
  <si>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介護保険事業収入</t>
  </si>
  <si>
    <t>老人福祉事業収入</t>
  </si>
  <si>
    <t>児童福祉事業収入</t>
  </si>
  <si>
    <t>保育事業収入</t>
  </si>
  <si>
    <t>就労支援事業収入</t>
  </si>
  <si>
    <t>障害福祉サービス等事業収入</t>
  </si>
  <si>
    <t>生活保護事業収入</t>
  </si>
  <si>
    <t>医療事業収入</t>
  </si>
  <si>
    <t>借入金利息補助金収入</t>
  </si>
  <si>
    <t>経常経費寄附金収入</t>
  </si>
  <si>
    <t>受取利息配当金収入</t>
  </si>
  <si>
    <t>社会福祉連携推進業務貸付金受取利息収入</t>
  </si>
  <si>
    <t>その他の収入</t>
  </si>
  <si>
    <t>流動資産評価益等による資金増加額</t>
  </si>
  <si>
    <t>事業活動収入計（１）</t>
  </si>
  <si>
    <t>支出</t>
  </si>
  <si>
    <t>人件費支出</t>
  </si>
  <si>
    <t>事業費支出</t>
  </si>
  <si>
    <t>事務費支出</t>
  </si>
  <si>
    <t>就労支援事業支出</t>
  </si>
  <si>
    <t>授産事業支出</t>
  </si>
  <si>
    <t>利用者負担軽減額</t>
  </si>
  <si>
    <t>支払利息支出</t>
  </si>
  <si>
    <t>社会福祉連携推進業務借入金支払利息支出</t>
  </si>
  <si>
    <t>その他の支出</t>
  </si>
  <si>
    <t>流動資産評価損等による資金減少額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</si>
  <si>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</si>
  <si>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</si>
  <si>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</si>
  <si>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</si>
  <si>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施設整備等寄附金収入</t>
  </si>
  <si>
    <t>設備資金借入金収入</t>
  </si>
  <si>
    <t>社会福祉連携推進業務設備資金借入金収入</t>
  </si>
  <si>
    <t>固定資産売却収入</t>
  </si>
  <si>
    <t>その他の施設整備等による収入</t>
  </si>
  <si>
    <t>施設整備等収入計（４）</t>
  </si>
  <si>
    <t>設備資金借入金元金償還支出</t>
  </si>
  <si>
    <t>社会福祉連携推進業務設備資金借入金元金償還支出</t>
  </si>
  <si>
    <t>固定資産取得支出</t>
  </si>
  <si>
    <t>固定資産除却・廃棄支出</t>
  </si>
  <si>
    <t>ファイナンス・リース債務の返済支出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</si>
  <si>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</si>
  <si>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</si>
  <si>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</si>
  <si>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</si>
  <si>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長期運営資金借入金元金償還寄附金収入</t>
  </si>
  <si>
    <t>長期運営資金借入金収入</t>
  </si>
  <si>
    <t>役員等長期借入金収入</t>
  </si>
  <si>
    <t>社会福祉連携推進業務長期運営資金借入金収入</t>
  </si>
  <si>
    <t>長期貸付金回収収入</t>
  </si>
  <si>
    <t>社会福祉連携推進業務長期貸付金回収収入</t>
  </si>
  <si>
    <t>投資有価証券売却収入</t>
  </si>
  <si>
    <t>積立資産取崩収入</t>
  </si>
  <si>
    <t>その他の活動による収入</t>
  </si>
  <si>
    <t>その他の活動収入計（７）</t>
  </si>
  <si>
    <t>長期運営資金借入金元金償還支出</t>
  </si>
  <si>
    <t>役員等長期借入金元金償還支出</t>
  </si>
  <si>
    <t>社会福祉連携推進業務長期運営資金借入金元金償還支出</t>
  </si>
  <si>
    <t>長期貸付金支出</t>
  </si>
  <si>
    <t>社会福祉連携推進業務長期貸付金支出</t>
  </si>
  <si>
    <t>投資有価証券取得支出</t>
  </si>
  <si>
    <t>積立資産支出</t>
  </si>
  <si>
    <t>その他の活動による支出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</si>
  <si>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</si>
  <si>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</si>
  <si>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</si>
  <si>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</si>
  <si>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</si>
  <si>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</si>
  <si>
    <t>第二号第一様式（第二十三条第四項関係）</t>
    <rPh sb="0" eb="1">
      <t>ダイ</t>
    </rPh>
    <rPh sb="1" eb="2">
      <t>ニ</t>
    </rPh>
    <rPh sb="2" eb="3">
      <t>ゴウ</t>
    </rPh>
    <rPh sb="3" eb="5">
      <t>ダイイチ</t>
    </rPh>
    <rPh sb="5" eb="7">
      <t>ヨウシキ</t>
    </rPh>
    <phoneticPr fontId="4"/>
  </si>
  <si>
    <t>法人単位事業活動計算書</t>
    <rPh sb="0" eb="2">
      <t>ホウジン</t>
    </rPh>
    <rPh sb="2" eb="4">
      <t>タンイ</t>
    </rPh>
    <rPh sb="4" eb="6">
      <t>ジギョウ</t>
    </rPh>
    <rPh sb="6" eb="8">
      <t>カツドウ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</si>
  <si>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</si>
  <si>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</si>
  <si>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増減(A)-(B)</t>
    <phoneticPr fontId="4"/>
  </si>
  <si>
    <t>サービス活動増減の部</t>
  </si>
  <si>
    <t>収益</t>
  </si>
  <si>
    <t>介護保険事業収益</t>
  </si>
  <si>
    <t>老人福祉事業収益</t>
  </si>
  <si>
    <t>児童福祉事業収益</t>
  </si>
  <si>
    <t>保育事業収益</t>
  </si>
  <si>
    <t>就労支援事業収益</t>
  </si>
  <si>
    <t>障害福祉サービス等事業収益</t>
  </si>
  <si>
    <t>生活保護事業収益</t>
  </si>
  <si>
    <t>医療事業収益</t>
  </si>
  <si>
    <t>経常経費寄附金収益</t>
  </si>
  <si>
    <t>その他の収益</t>
  </si>
  <si>
    <t>サービス活動収益計（１）</t>
  </si>
  <si>
    <t>費用</t>
  </si>
  <si>
    <t>人件費</t>
  </si>
  <si>
    <t>事業費</t>
  </si>
  <si>
    <t>事務費</t>
  </si>
  <si>
    <t>就労支援事業費用</t>
  </si>
  <si>
    <t>授産事業費用</t>
  </si>
  <si>
    <t>減価償却費</t>
  </si>
  <si>
    <t>国庫補助金等特別積立金取崩額</t>
  </si>
  <si>
    <t>貸倒損失額</t>
  </si>
  <si>
    <t>貸倒引当金繰入</t>
  </si>
  <si>
    <t>徴収不能額</t>
  </si>
  <si>
    <t>徴収不能引当金繰入</t>
  </si>
  <si>
    <t>その他の費用</t>
  </si>
  <si>
    <t>サービス活動費用計（２）</t>
  </si>
  <si>
    <t>サービス活動増減差額（３）＝（１）－（２）</t>
  </si>
  <si>
    <t>サービス活動外増減の部</t>
  </si>
  <si>
    <t>借入金利息補助金収益</t>
  </si>
  <si>
    <t>受取利息配当金収益</t>
  </si>
  <si>
    <t>社会福祉連携推進業務貸付金受取利息収益</t>
  </si>
  <si>
    <t>有価証券評価益</t>
  </si>
  <si>
    <t>有価証券売却益</t>
  </si>
  <si>
    <t>投資有価証券評価益</t>
  </si>
  <si>
    <t>投資有価証券売却益</t>
  </si>
  <si>
    <t>基本財産評価益</t>
  </si>
  <si>
    <t>積立資産評価益</t>
  </si>
  <si>
    <t>その他のサービス活動外収益</t>
  </si>
  <si>
    <t>サービス活動外収益計（４）</t>
  </si>
  <si>
    <t>支払利息</t>
  </si>
  <si>
    <t>社会福祉連携推進業務借入金支払利息</t>
  </si>
  <si>
    <t>有価証券評価損</t>
  </si>
  <si>
    <t>有価証券売却損</t>
  </si>
  <si>
    <t>投資有価証券評価損</t>
  </si>
  <si>
    <t>投資有価証券売却損</t>
  </si>
  <si>
    <t>基本財産評価損</t>
  </si>
  <si>
    <t>積立資産評価損</t>
  </si>
  <si>
    <t>その他のサービス活動外費用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</si>
  <si>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</si>
  <si>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</si>
  <si>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</si>
  <si>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</si>
  <si>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</si>
  <si>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施設整備等寄附金収益</t>
  </si>
  <si>
    <t>長期運営資金借入金元金償還寄附金収益</t>
  </si>
  <si>
    <t>固定資産受贈額</t>
  </si>
  <si>
    <t>固定資産売却益</t>
  </si>
  <si>
    <t>サービス区分間繰入金収益</t>
  </si>
  <si>
    <t>その他の特別収益</t>
  </si>
  <si>
    <t>特別収益計（８）</t>
  </si>
  <si>
    <t>基本金組入額</t>
  </si>
  <si>
    <t>資産評価損</t>
  </si>
  <si>
    <t>固定資産売却損・処分損</t>
  </si>
  <si>
    <t>国庫補助金等特別積立金取崩額（除却等）</t>
  </si>
  <si>
    <t>国庫補助金等特別積立金積立額</t>
  </si>
  <si>
    <t>災害損失</t>
  </si>
  <si>
    <t>サービス区分間繰入金費用</t>
  </si>
  <si>
    <t>その他の特別損失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</si>
  <si>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</si>
  <si>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</si>
  <si>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</si>
  <si>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</si>
  <si>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</si>
  <si>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</si>
  <si>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</si>
  <si>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その他の積立金取崩額（１５）</t>
  </si>
  <si>
    <t>その他の積立金積立額（１６）</t>
  </si>
  <si>
    <t>次期繰越活動増減差額（１７）＝（１３）＋（１４）＋（１５）－（１６）</t>
  </si>
  <si>
    <t>（自）令和5年4月1日  （至）令和6年3月31日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</si>
</sst>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56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vertical="center" shrinkToFit="1"/>
    </xf>
    <xf numFmtId="176" fontId="9" fillId="0" borderId="2" xfId="0" applyNumberFormat="1" applyFont="1" applyBorder="1" applyProtection="1">
      <alignment vertical="center"/>
      <protection locked="0"/>
    </xf>
    <xf numFmtId="176" fontId="9" fillId="0" borderId="2" xfId="2" applyNumberFormat="1" applyFont="1" applyBorder="1" applyAlignment="1" applyProtection="1">
      <alignment vertical="center" shrinkToFit="1"/>
      <protection locked="0"/>
    </xf>
    <xf numFmtId="0" fontId="7" fillId="0" borderId="3" xfId="2" applyFont="1" applyBorder="1" applyAlignment="1">
      <alignment vertical="center" shrinkToFit="1"/>
    </xf>
    <xf numFmtId="176" fontId="9" fillId="0" borderId="3" xfId="0" applyNumberFormat="1" applyFont="1" applyBorder="1" applyProtection="1">
      <alignment vertical="center"/>
      <protection locked="0"/>
    </xf>
    <xf numFmtId="176" fontId="9" fillId="0" borderId="3" xfId="2" applyNumberFormat="1" applyFont="1" applyBorder="1" applyAlignment="1" applyProtection="1">
      <alignment vertical="center" shrinkToFit="1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1" xfId="2" applyFont="1" applyBorder="1" applyAlignment="1">
      <alignment vertical="center" shrinkToFit="1"/>
    </xf>
    <xf numFmtId="176" fontId="9" fillId="0" borderId="1" xfId="0" applyNumberFormat="1" applyFont="1" applyBorder="1" applyProtection="1">
      <alignment vertical="center"/>
      <protection locked="0"/>
    </xf>
    <xf numFmtId="176" fontId="9" fillId="0" borderId="1" xfId="2" applyNumberFormat="1" applyFont="1" applyBorder="1" applyAlignment="1" applyProtection="1">
      <alignment vertical="center" shrinkToFit="1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/>
    </xf>
    <xf numFmtId="0" fontId="7" fillId="0" borderId="3" xfId="2" applyFont="1" applyBorder="1" applyAlignment="1">
      <alignment vertical="top" shrinkToFit="1"/>
    </xf>
    <xf numFmtId="176" fontId="9" fillId="0" borderId="3" xfId="2" applyNumberFormat="1" applyFont="1" applyBorder="1" applyAlignment="1" applyProtection="1">
      <alignment vertical="top" shrinkToFit="1"/>
      <protection locked="0"/>
    </xf>
    <xf numFmtId="0" fontId="7" fillId="0" borderId="1" xfId="2" applyFont="1" applyBorder="1" applyAlignment="1">
      <alignment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vertical="center" shrinkToFit="1"/>
    </xf>
    <xf numFmtId="176" fontId="9" fillId="0" borderId="10" xfId="2" applyNumberFormat="1" applyFont="1" applyBorder="1" applyAlignment="1" applyProtection="1">
      <alignment vertical="center" shrinkToFit="1"/>
      <protection locked="0"/>
    </xf>
    <xf numFmtId="0" fontId="7" fillId="0" borderId="11" xfId="2" applyFont="1" applyBorder="1" applyAlignment="1">
      <alignment vertical="center" textRotation="255"/>
    </xf>
    <xf numFmtId="0" fontId="7" fillId="0" borderId="12" xfId="2" applyFont="1" applyBorder="1" applyAlignment="1">
      <alignment vertical="center"/>
    </xf>
    <xf numFmtId="0" fontId="7" fillId="0" borderId="13" xfId="2" applyFont="1" applyBorder="1" applyAlignment="1">
      <alignment vertical="center" shrinkToFit="1"/>
    </xf>
    <xf numFmtId="176" fontId="9" fillId="0" borderId="4" xfId="2" applyNumberFormat="1" applyFont="1" applyBorder="1" applyAlignment="1" applyProtection="1">
      <alignment vertical="center" shrinkToFit="1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>
      <alignment horizontal="center" vertical="center" shrinkToFit="1"/>
    </xf>
    <xf numFmtId="0" fontId="7" fillId="0" borderId="2" xfId="2" applyFont="1" applyBorder="1" applyAlignment="1">
      <alignment horizontal="left" vertical="top" shrinkToFit="1"/>
    </xf>
    <xf numFmtId="176" fontId="9" fillId="0" borderId="2" xfId="2" applyNumberFormat="1" applyFont="1" applyBorder="1" applyAlignment="1" applyProtection="1">
      <alignment vertical="top" shrinkToFit="1"/>
      <protection locked="0"/>
    </xf>
    <xf numFmtId="0" fontId="7" fillId="0" borderId="3" xfId="2" applyFont="1" applyBorder="1" applyAlignment="1">
      <alignment horizontal="left" vertical="top" shrinkToFit="1"/>
    </xf>
    <xf numFmtId="0" fontId="7" fillId="0" borderId="1" xfId="2" applyFont="1" applyBorder="1" applyAlignment="1">
      <alignment horizontal="left" vertical="top" shrinkToFit="1"/>
    </xf>
    <xf numFmtId="176" fontId="9" fillId="0" borderId="13" xfId="2" applyNumberFormat="1" applyFont="1" applyBorder="1" applyAlignment="1" applyProtection="1">
      <alignment vertical="center" shrinkToFit="1"/>
      <protection locked="0"/>
    </xf>
    <xf numFmtId="0" fontId="7" fillId="0" borderId="14" xfId="2" applyFont="1" applyBorder="1" applyAlignment="1">
      <alignment horizontal="left" vertical="top" shrinkToFit="1"/>
    </xf>
    <xf numFmtId="176" fontId="9" fillId="0" borderId="14" xfId="2" applyNumberFormat="1" applyFont="1" applyBorder="1" applyAlignment="1" applyProtection="1">
      <alignment vertical="top" shrinkToFit="1"/>
      <protection locked="0"/>
    </xf>
    <xf numFmtId="0" fontId="7" fillId="0" borderId="7" xfId="2" applyFont="1" applyBorder="1">
      <alignment horizontal="left" vertical="top"/>
    </xf>
    <xf numFmtId="0" fontId="7" fillId="0" borderId="6" xfId="2" applyFont="1" applyBorder="1" applyAlignment="1">
      <alignment horizontal="left" vertical="top" shrinkToFit="1"/>
    </xf>
    <xf numFmtId="176" fontId="9" fillId="0" borderId="6" xfId="2" applyNumberFormat="1" applyFont="1" applyBorder="1" applyAlignment="1" applyProtection="1">
      <alignment vertical="top" shrinkToFit="1"/>
      <protection locked="0"/>
    </xf>
    <xf numFmtId="0" fontId="7" fillId="0" borderId="2" xfId="2" applyFont="1" applyBorder="1" applyAlignment="1">
      <alignment vertical="center" textRotation="255" shrinkToFit="1"/>
    </xf>
    <xf numFmtId="0" fontId="7" fillId="0" borderId="3" xfId="2" applyFont="1" applyBorder="1" applyAlignment="1">
      <alignment vertical="center" textRotation="255" shrinkToFit="1"/>
    </xf>
    <xf numFmtId="0" fontId="7" fillId="0" borderId="4" xfId="2" applyFont="1" applyBorder="1" applyAlignment="1">
      <alignment vertical="center" textRotation="255" shrinkToFit="1"/>
    </xf>
    <xf numFmtId="0" fontId="7" fillId="0" borderId="1" xfId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7" fillId="0" borderId="2" xfId="2" applyFont="1" applyBorder="1" applyAlignment="1">
      <alignment horizontal="left" vertical="center" textRotation="255"/>
    </xf>
    <xf numFmtId="0" fontId="7" fillId="0" borderId="3" xfId="2" applyFont="1" applyBorder="1" applyAlignment="1">
      <alignment horizontal="left" vertical="center" textRotation="255"/>
    </xf>
    <xf numFmtId="0" fontId="7" fillId="0" borderId="4" xfId="2" applyFont="1" applyBorder="1" applyAlignment="1">
      <alignment horizontal="left" vertical="center" textRotation="255"/>
    </xf>
    <xf numFmtId="0" fontId="7" fillId="0" borderId="2" xfId="2" applyFont="1" applyBorder="1" applyAlignment="1">
      <alignment vertical="center" textRotation="255"/>
    </xf>
    <xf numFmtId="0" fontId="7" fillId="0" borderId="3" xfId="2" applyFont="1" applyBorder="1" applyAlignment="1">
      <alignment vertical="center" textRotation="255"/>
    </xf>
    <xf numFmtId="0" fontId="7" fillId="0" borderId="4" xfId="2" applyFont="1" applyBorder="1" applyAlignment="1">
      <alignment vertical="center" textRotation="255"/>
    </xf>
  </cellXfs>
  <cellStyles count="3">
    <cellStyle name="標準" xfId="0" builtinId="0"/>
    <cellStyle name="標準 2" xfId="2" xr:uid="{2E8F0FE5-0A17-4B5D-BD7A-28F43974069F}"/>
    <cellStyle name="標準 3" xfId="1" xr:uid="{E152937B-E90E-4FA3-919B-FCF0F349D7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A0619-FFE3-43DA-881C-818C360E92CA}">
  <sheetPr>
    <pageSetUpPr fitToPage="1"/>
  </sheetPr>
  <dimension ref="B2:G81"/>
  <sheetViews>
    <sheetView showGridLines="0" workbookViewId="0">
      <selection sqref="A1:XFD1048576"/>
    </sheetView>
  </sheetViews>
  <sheetFormatPr defaultRowHeight="18.75" x14ac:dyDescent="0.4"/>
  <cols>
    <col min="1" max="3" width="2.875" customWidth="1"/>
    <col min="4" max="4" width="60.25" customWidth="1"/>
    <col min="5" max="7" width="20.75" customWidth="1"/>
  </cols>
  <sheetData>
    <row r="2" spans="2:7" ht="21" x14ac:dyDescent="0.4">
      <c r="B2" s="1"/>
      <c r="C2" s="1"/>
      <c r="D2" s="1"/>
      <c r="E2" s="2"/>
      <c r="F2" s="2"/>
      <c r="G2" s="3" t="s">
        <v>79</v>
      </c>
    </row>
    <row r="3" spans="2:7" ht="21" x14ac:dyDescent="0.4">
      <c r="B3" s="48" t="s">
        <v>80</v>
      </c>
      <c r="C3" s="48"/>
      <c r="D3" s="48"/>
      <c r="E3" s="48"/>
      <c r="F3" s="48"/>
      <c r="G3" s="48"/>
    </row>
    <row r="4" spans="2:7" x14ac:dyDescent="0.4">
      <c r="B4" s="33"/>
      <c r="C4" s="33"/>
      <c r="D4" s="33"/>
      <c r="E4" s="33"/>
      <c r="F4" s="33"/>
      <c r="G4" s="2"/>
    </row>
    <row r="5" spans="2:7" ht="21" x14ac:dyDescent="0.4">
      <c r="B5" s="49" t="s">
        <v>163</v>
      </c>
      <c r="C5" s="49"/>
      <c r="D5" s="49"/>
      <c r="E5" s="49"/>
      <c r="F5" s="49"/>
      <c r="G5" s="49"/>
    </row>
    <row r="6" spans="2:7" x14ac:dyDescent="0.4">
      <c r="B6" s="4"/>
      <c r="C6" s="4"/>
      <c r="D6" s="4"/>
      <c r="E6" s="4"/>
      <c r="F6" s="2"/>
      <c r="G6" s="4" t="s">
        <v>2</v>
      </c>
    </row>
    <row r="7" spans="2:7" x14ac:dyDescent="0.4">
      <c r="B7" s="47" t="s">
        <v>3</v>
      </c>
      <c r="C7" s="47"/>
      <c r="D7" s="47"/>
      <c r="E7" s="5" t="s">
        <v>81</v>
      </c>
      <c r="F7" s="5" t="s">
        <v>82</v>
      </c>
      <c r="G7" s="5" t="s">
        <v>83</v>
      </c>
    </row>
    <row r="8" spans="2:7" x14ac:dyDescent="0.4">
      <c r="B8" s="50" t="s">
        <v>84</v>
      </c>
      <c r="C8" s="50" t="s">
        <v>85</v>
      </c>
      <c r="D8" s="34" t="s">
        <v>86</v>
      </c>
      <c r="E8" s="35">
        <v>610878045</v>
      </c>
      <c r="F8" s="7">
        <v>641954694</v>
      </c>
      <c r="G8" s="35">
        <f>E8-F8</f>
        <v>-31076649</v>
      </c>
    </row>
    <row r="9" spans="2:7" x14ac:dyDescent="0.4">
      <c r="B9" s="51"/>
      <c r="C9" s="51"/>
      <c r="D9" s="36" t="s">
        <v>87</v>
      </c>
      <c r="E9" s="21">
        <v>0</v>
      </c>
      <c r="F9" s="10">
        <v>0</v>
      </c>
      <c r="G9" s="21">
        <f t="shared" ref="G9:G72" si="0">E9-F9</f>
        <v>0</v>
      </c>
    </row>
    <row r="10" spans="2:7" x14ac:dyDescent="0.4">
      <c r="B10" s="51"/>
      <c r="C10" s="51"/>
      <c r="D10" s="36" t="s">
        <v>88</v>
      </c>
      <c r="E10" s="21">
        <v>0</v>
      </c>
      <c r="F10" s="10">
        <v>0</v>
      </c>
      <c r="G10" s="21">
        <f t="shared" si="0"/>
        <v>0</v>
      </c>
    </row>
    <row r="11" spans="2:7" x14ac:dyDescent="0.4">
      <c r="B11" s="51"/>
      <c r="C11" s="51"/>
      <c r="D11" s="36" t="s">
        <v>89</v>
      </c>
      <c r="E11" s="21">
        <v>0</v>
      </c>
      <c r="F11" s="10">
        <v>0</v>
      </c>
      <c r="G11" s="21">
        <f t="shared" si="0"/>
        <v>0</v>
      </c>
    </row>
    <row r="12" spans="2:7" x14ac:dyDescent="0.4">
      <c r="B12" s="51"/>
      <c r="C12" s="51"/>
      <c r="D12" s="36" t="s">
        <v>90</v>
      </c>
      <c r="E12" s="21">
        <v>0</v>
      </c>
      <c r="F12" s="10">
        <v>0</v>
      </c>
      <c r="G12" s="21">
        <f t="shared" si="0"/>
        <v>0</v>
      </c>
    </row>
    <row r="13" spans="2:7" x14ac:dyDescent="0.4">
      <c r="B13" s="51"/>
      <c r="C13" s="51"/>
      <c r="D13" s="36" t="s">
        <v>91</v>
      </c>
      <c r="E13" s="21">
        <v>0</v>
      </c>
      <c r="F13" s="10">
        <v>0</v>
      </c>
      <c r="G13" s="21">
        <f t="shared" si="0"/>
        <v>0</v>
      </c>
    </row>
    <row r="14" spans="2:7" x14ac:dyDescent="0.4">
      <c r="B14" s="51"/>
      <c r="C14" s="51"/>
      <c r="D14" s="36" t="s">
        <v>92</v>
      </c>
      <c r="E14" s="21">
        <v>0</v>
      </c>
      <c r="F14" s="10">
        <v>0</v>
      </c>
      <c r="G14" s="21">
        <f t="shared" si="0"/>
        <v>0</v>
      </c>
    </row>
    <row r="15" spans="2:7" x14ac:dyDescent="0.4">
      <c r="B15" s="51"/>
      <c r="C15" s="51"/>
      <c r="D15" s="36" t="s">
        <v>93</v>
      </c>
      <c r="E15" s="21">
        <v>0</v>
      </c>
      <c r="F15" s="10">
        <v>0</v>
      </c>
      <c r="G15" s="21">
        <f t="shared" si="0"/>
        <v>0</v>
      </c>
    </row>
    <row r="16" spans="2:7" x14ac:dyDescent="0.4">
      <c r="B16" s="51"/>
      <c r="C16" s="51"/>
      <c r="D16" s="36" t="s">
        <v>94</v>
      </c>
      <c r="E16" s="21">
        <v>122624</v>
      </c>
      <c r="F16" s="10">
        <v>81270</v>
      </c>
      <c r="G16" s="21">
        <f t="shared" si="0"/>
        <v>41354</v>
      </c>
    </row>
    <row r="17" spans="2:7" x14ac:dyDescent="0.4">
      <c r="B17" s="51"/>
      <c r="C17" s="51"/>
      <c r="D17" s="36" t="s">
        <v>95</v>
      </c>
      <c r="E17" s="21">
        <v>0</v>
      </c>
      <c r="F17" s="12">
        <v>0</v>
      </c>
      <c r="G17" s="21">
        <f t="shared" si="0"/>
        <v>0</v>
      </c>
    </row>
    <row r="18" spans="2:7" x14ac:dyDescent="0.4">
      <c r="B18" s="51"/>
      <c r="C18" s="52"/>
      <c r="D18" s="37" t="s">
        <v>96</v>
      </c>
      <c r="E18" s="23">
        <f>+E8+E9+E10+E11+E12+E13+E14+E15+E16+E17</f>
        <v>611000669</v>
      </c>
      <c r="F18" s="14">
        <f>+F8+F9+F10+F11+F12+F13+F14+F15+F16+F17</f>
        <v>642035964</v>
      </c>
      <c r="G18" s="23">
        <f t="shared" si="0"/>
        <v>-31035295</v>
      </c>
    </row>
    <row r="19" spans="2:7" x14ac:dyDescent="0.4">
      <c r="B19" s="51"/>
      <c r="C19" s="50" t="s">
        <v>97</v>
      </c>
      <c r="D19" s="36" t="s">
        <v>98</v>
      </c>
      <c r="E19" s="21">
        <v>418310396</v>
      </c>
      <c r="F19" s="7">
        <v>431417748</v>
      </c>
      <c r="G19" s="21">
        <f t="shared" si="0"/>
        <v>-13107352</v>
      </c>
    </row>
    <row r="20" spans="2:7" x14ac:dyDescent="0.4">
      <c r="B20" s="51"/>
      <c r="C20" s="51"/>
      <c r="D20" s="36" t="s">
        <v>99</v>
      </c>
      <c r="E20" s="21">
        <v>82604138</v>
      </c>
      <c r="F20" s="10">
        <v>91313394</v>
      </c>
      <c r="G20" s="21">
        <f t="shared" si="0"/>
        <v>-8709256</v>
      </c>
    </row>
    <row r="21" spans="2:7" x14ac:dyDescent="0.4">
      <c r="B21" s="51"/>
      <c r="C21" s="51"/>
      <c r="D21" s="36" t="s">
        <v>100</v>
      </c>
      <c r="E21" s="21">
        <v>41145277</v>
      </c>
      <c r="F21" s="10">
        <v>38819611</v>
      </c>
      <c r="G21" s="21">
        <f t="shared" si="0"/>
        <v>2325666</v>
      </c>
    </row>
    <row r="22" spans="2:7" x14ac:dyDescent="0.4">
      <c r="B22" s="51"/>
      <c r="C22" s="51"/>
      <c r="D22" s="36" t="s">
        <v>101</v>
      </c>
      <c r="E22" s="21">
        <v>0</v>
      </c>
      <c r="F22" s="10">
        <v>0</v>
      </c>
      <c r="G22" s="21">
        <f t="shared" si="0"/>
        <v>0</v>
      </c>
    </row>
    <row r="23" spans="2:7" x14ac:dyDescent="0.4">
      <c r="B23" s="51"/>
      <c r="C23" s="51"/>
      <c r="D23" s="36" t="s">
        <v>102</v>
      </c>
      <c r="E23" s="21">
        <v>0</v>
      </c>
      <c r="F23" s="10">
        <v>0</v>
      </c>
      <c r="G23" s="21">
        <f t="shared" si="0"/>
        <v>0</v>
      </c>
    </row>
    <row r="24" spans="2:7" x14ac:dyDescent="0.4">
      <c r="B24" s="51"/>
      <c r="C24" s="51"/>
      <c r="D24" s="36" t="s">
        <v>31</v>
      </c>
      <c r="E24" s="21">
        <v>0</v>
      </c>
      <c r="F24" s="10">
        <v>0</v>
      </c>
      <c r="G24" s="21">
        <f t="shared" si="0"/>
        <v>0</v>
      </c>
    </row>
    <row r="25" spans="2:7" x14ac:dyDescent="0.4">
      <c r="B25" s="51"/>
      <c r="C25" s="51"/>
      <c r="D25" s="36" t="s">
        <v>103</v>
      </c>
      <c r="E25" s="21">
        <v>74563917</v>
      </c>
      <c r="F25" s="10">
        <v>79482631</v>
      </c>
      <c r="G25" s="21">
        <f t="shared" si="0"/>
        <v>-4918714</v>
      </c>
    </row>
    <row r="26" spans="2:7" x14ac:dyDescent="0.4">
      <c r="B26" s="51"/>
      <c r="C26" s="51"/>
      <c r="D26" s="36" t="s">
        <v>104</v>
      </c>
      <c r="E26" s="21">
        <v>-21521785</v>
      </c>
      <c r="F26" s="10">
        <v>-23196113</v>
      </c>
      <c r="G26" s="21">
        <f t="shared" si="0"/>
        <v>1674328</v>
      </c>
    </row>
    <row r="27" spans="2:7" x14ac:dyDescent="0.4">
      <c r="B27" s="51"/>
      <c r="C27" s="51"/>
      <c r="D27" s="36" t="s">
        <v>105</v>
      </c>
      <c r="E27" s="21">
        <v>0</v>
      </c>
      <c r="F27" s="10">
        <v>0</v>
      </c>
      <c r="G27" s="21">
        <f t="shared" si="0"/>
        <v>0</v>
      </c>
    </row>
    <row r="28" spans="2:7" x14ac:dyDescent="0.4">
      <c r="B28" s="51"/>
      <c r="C28" s="51"/>
      <c r="D28" s="36" t="s">
        <v>106</v>
      </c>
      <c r="E28" s="21">
        <v>0</v>
      </c>
      <c r="F28" s="10">
        <v>0</v>
      </c>
      <c r="G28" s="21">
        <f t="shared" si="0"/>
        <v>0</v>
      </c>
    </row>
    <row r="29" spans="2:7" x14ac:dyDescent="0.4">
      <c r="B29" s="51"/>
      <c r="C29" s="51"/>
      <c r="D29" s="36" t="s">
        <v>107</v>
      </c>
      <c r="E29" s="21">
        <v>0</v>
      </c>
      <c r="F29" s="10">
        <v>0</v>
      </c>
      <c r="G29" s="21">
        <f t="shared" si="0"/>
        <v>0</v>
      </c>
    </row>
    <row r="30" spans="2:7" x14ac:dyDescent="0.4">
      <c r="B30" s="51"/>
      <c r="C30" s="51"/>
      <c r="D30" s="36" t="s">
        <v>108</v>
      </c>
      <c r="E30" s="21">
        <v>0</v>
      </c>
      <c r="F30" s="10">
        <v>0</v>
      </c>
      <c r="G30" s="21">
        <f t="shared" si="0"/>
        <v>0</v>
      </c>
    </row>
    <row r="31" spans="2:7" x14ac:dyDescent="0.4">
      <c r="B31" s="51"/>
      <c r="C31" s="51"/>
      <c r="D31" s="36" t="s">
        <v>109</v>
      </c>
      <c r="E31" s="21">
        <v>0</v>
      </c>
      <c r="F31" s="12">
        <v>0</v>
      </c>
      <c r="G31" s="21">
        <f t="shared" si="0"/>
        <v>0</v>
      </c>
    </row>
    <row r="32" spans="2:7" x14ac:dyDescent="0.4">
      <c r="B32" s="51"/>
      <c r="C32" s="52"/>
      <c r="D32" s="37" t="s">
        <v>110</v>
      </c>
      <c r="E32" s="23">
        <f>+E19+E20+E21+E22+E23+E24+E25+E26+E27+E28+E29+E30+E31</f>
        <v>595101943</v>
      </c>
      <c r="F32" s="14">
        <f>+F19+F20+F21+F22+F23+F24+F25+F26+F27+F28+F29+F30+F31</f>
        <v>617837271</v>
      </c>
      <c r="G32" s="23">
        <f t="shared" si="0"/>
        <v>-22735328</v>
      </c>
    </row>
    <row r="33" spans="2:7" x14ac:dyDescent="0.4">
      <c r="B33" s="52"/>
      <c r="C33" s="19" t="s">
        <v>111</v>
      </c>
      <c r="D33" s="17"/>
      <c r="E33" s="18">
        <f xml:space="preserve"> +E18 - E32</f>
        <v>15898726</v>
      </c>
      <c r="F33" s="14">
        <f xml:space="preserve"> +F18 - F32</f>
        <v>24198693</v>
      </c>
      <c r="G33" s="18">
        <f t="shared" si="0"/>
        <v>-8299967</v>
      </c>
    </row>
    <row r="34" spans="2:7" x14ac:dyDescent="0.4">
      <c r="B34" s="50" t="s">
        <v>112</v>
      </c>
      <c r="C34" s="50" t="s">
        <v>85</v>
      </c>
      <c r="D34" s="36" t="s">
        <v>113</v>
      </c>
      <c r="E34" s="21">
        <v>0</v>
      </c>
      <c r="F34" s="7">
        <v>0</v>
      </c>
      <c r="G34" s="21">
        <f t="shared" si="0"/>
        <v>0</v>
      </c>
    </row>
    <row r="35" spans="2:7" x14ac:dyDescent="0.4">
      <c r="B35" s="51"/>
      <c r="C35" s="51"/>
      <c r="D35" s="36" t="s">
        <v>114</v>
      </c>
      <c r="E35" s="21">
        <v>0</v>
      </c>
      <c r="F35" s="10">
        <v>0</v>
      </c>
      <c r="G35" s="21">
        <f t="shared" si="0"/>
        <v>0</v>
      </c>
    </row>
    <row r="36" spans="2:7" x14ac:dyDescent="0.4">
      <c r="B36" s="51"/>
      <c r="C36" s="51"/>
      <c r="D36" s="36" t="s">
        <v>115</v>
      </c>
      <c r="E36" s="21">
        <v>0</v>
      </c>
      <c r="F36" s="10">
        <v>0</v>
      </c>
      <c r="G36" s="21">
        <f t="shared" si="0"/>
        <v>0</v>
      </c>
    </row>
    <row r="37" spans="2:7" x14ac:dyDescent="0.4">
      <c r="B37" s="51"/>
      <c r="C37" s="51"/>
      <c r="D37" s="36" t="s">
        <v>116</v>
      </c>
      <c r="E37" s="21">
        <v>0</v>
      </c>
      <c r="F37" s="10">
        <v>0</v>
      </c>
      <c r="G37" s="21">
        <f t="shared" si="0"/>
        <v>0</v>
      </c>
    </row>
    <row r="38" spans="2:7" x14ac:dyDescent="0.4">
      <c r="B38" s="51"/>
      <c r="C38" s="51"/>
      <c r="D38" s="36" t="s">
        <v>117</v>
      </c>
      <c r="E38" s="21">
        <v>0</v>
      </c>
      <c r="F38" s="10">
        <v>0</v>
      </c>
      <c r="G38" s="21">
        <f t="shared" si="0"/>
        <v>0</v>
      </c>
    </row>
    <row r="39" spans="2:7" x14ac:dyDescent="0.4">
      <c r="B39" s="51"/>
      <c r="C39" s="51"/>
      <c r="D39" s="36" t="s">
        <v>118</v>
      </c>
      <c r="E39" s="21">
        <v>0</v>
      </c>
      <c r="F39" s="10">
        <v>0</v>
      </c>
      <c r="G39" s="21">
        <f t="shared" si="0"/>
        <v>0</v>
      </c>
    </row>
    <row r="40" spans="2:7" x14ac:dyDescent="0.4">
      <c r="B40" s="51"/>
      <c r="C40" s="51"/>
      <c r="D40" s="36" t="s">
        <v>119</v>
      </c>
      <c r="E40" s="21">
        <v>0</v>
      </c>
      <c r="F40" s="10">
        <v>0</v>
      </c>
      <c r="G40" s="21">
        <f t="shared" si="0"/>
        <v>0</v>
      </c>
    </row>
    <row r="41" spans="2:7" x14ac:dyDescent="0.4">
      <c r="B41" s="51"/>
      <c r="C41" s="51"/>
      <c r="D41" s="36" t="s">
        <v>120</v>
      </c>
      <c r="E41" s="21">
        <v>0</v>
      </c>
      <c r="F41" s="10">
        <v>0</v>
      </c>
      <c r="G41" s="21">
        <f t="shared" si="0"/>
        <v>0</v>
      </c>
    </row>
    <row r="42" spans="2:7" x14ac:dyDescent="0.4">
      <c r="B42" s="51"/>
      <c r="C42" s="51"/>
      <c r="D42" s="36" t="s">
        <v>121</v>
      </c>
      <c r="E42" s="21">
        <v>0</v>
      </c>
      <c r="F42" s="10">
        <v>0</v>
      </c>
      <c r="G42" s="21">
        <f t="shared" si="0"/>
        <v>0</v>
      </c>
    </row>
    <row r="43" spans="2:7" x14ac:dyDescent="0.4">
      <c r="B43" s="51"/>
      <c r="C43" s="51"/>
      <c r="D43" s="36" t="s">
        <v>122</v>
      </c>
      <c r="E43" s="21">
        <v>2568841</v>
      </c>
      <c r="F43" s="12">
        <v>3506765</v>
      </c>
      <c r="G43" s="21">
        <f t="shared" si="0"/>
        <v>-937924</v>
      </c>
    </row>
    <row r="44" spans="2:7" x14ac:dyDescent="0.4">
      <c r="B44" s="51"/>
      <c r="C44" s="52"/>
      <c r="D44" s="37" t="s">
        <v>123</v>
      </c>
      <c r="E44" s="23">
        <f>+E34+E35+E36+E37+E38+E39+E40+E41+E42+E43</f>
        <v>2568841</v>
      </c>
      <c r="F44" s="14">
        <f>+F34+F35+F36+F37+F38+F39+F40+F41+F42+F43</f>
        <v>3506765</v>
      </c>
      <c r="G44" s="23">
        <f t="shared" si="0"/>
        <v>-937924</v>
      </c>
    </row>
    <row r="45" spans="2:7" x14ac:dyDescent="0.4">
      <c r="B45" s="51"/>
      <c r="C45" s="50" t="s">
        <v>97</v>
      </c>
      <c r="D45" s="36" t="s">
        <v>124</v>
      </c>
      <c r="E45" s="21">
        <v>1233414</v>
      </c>
      <c r="F45" s="7">
        <v>1341846</v>
      </c>
      <c r="G45" s="21">
        <f t="shared" si="0"/>
        <v>-108432</v>
      </c>
    </row>
    <row r="46" spans="2:7" x14ac:dyDescent="0.4">
      <c r="B46" s="51"/>
      <c r="C46" s="51"/>
      <c r="D46" s="36" t="s">
        <v>125</v>
      </c>
      <c r="E46" s="21">
        <v>0</v>
      </c>
      <c r="F46" s="10">
        <v>0</v>
      </c>
      <c r="G46" s="21">
        <f t="shared" si="0"/>
        <v>0</v>
      </c>
    </row>
    <row r="47" spans="2:7" x14ac:dyDescent="0.4">
      <c r="B47" s="51"/>
      <c r="C47" s="51"/>
      <c r="D47" s="36" t="s">
        <v>126</v>
      </c>
      <c r="E47" s="21">
        <v>0</v>
      </c>
      <c r="F47" s="10">
        <v>0</v>
      </c>
      <c r="G47" s="21">
        <f t="shared" si="0"/>
        <v>0</v>
      </c>
    </row>
    <row r="48" spans="2:7" x14ac:dyDescent="0.4">
      <c r="B48" s="51"/>
      <c r="C48" s="51"/>
      <c r="D48" s="36" t="s">
        <v>127</v>
      </c>
      <c r="E48" s="21">
        <v>0</v>
      </c>
      <c r="F48" s="10">
        <v>0</v>
      </c>
      <c r="G48" s="21">
        <f t="shared" si="0"/>
        <v>0</v>
      </c>
    </row>
    <row r="49" spans="2:7" x14ac:dyDescent="0.4">
      <c r="B49" s="51"/>
      <c r="C49" s="51"/>
      <c r="D49" s="36" t="s">
        <v>128</v>
      </c>
      <c r="E49" s="21">
        <v>0</v>
      </c>
      <c r="F49" s="10">
        <v>0</v>
      </c>
      <c r="G49" s="21">
        <f t="shared" si="0"/>
        <v>0</v>
      </c>
    </row>
    <row r="50" spans="2:7" x14ac:dyDescent="0.4">
      <c r="B50" s="51"/>
      <c r="C50" s="51"/>
      <c r="D50" s="36" t="s">
        <v>129</v>
      </c>
      <c r="E50" s="21">
        <v>0</v>
      </c>
      <c r="F50" s="10">
        <v>0</v>
      </c>
      <c r="G50" s="21">
        <f t="shared" si="0"/>
        <v>0</v>
      </c>
    </row>
    <row r="51" spans="2:7" x14ac:dyDescent="0.4">
      <c r="B51" s="51"/>
      <c r="C51" s="51"/>
      <c r="D51" s="36" t="s">
        <v>130</v>
      </c>
      <c r="E51" s="21">
        <v>0</v>
      </c>
      <c r="F51" s="10">
        <v>0</v>
      </c>
      <c r="G51" s="21">
        <f t="shared" si="0"/>
        <v>0</v>
      </c>
    </row>
    <row r="52" spans="2:7" x14ac:dyDescent="0.4">
      <c r="B52" s="51"/>
      <c r="C52" s="51"/>
      <c r="D52" s="36" t="s">
        <v>131</v>
      </c>
      <c r="E52" s="21">
        <v>0</v>
      </c>
      <c r="F52" s="10">
        <v>0</v>
      </c>
      <c r="G52" s="21">
        <f t="shared" si="0"/>
        <v>0</v>
      </c>
    </row>
    <row r="53" spans="2:7" x14ac:dyDescent="0.4">
      <c r="B53" s="51"/>
      <c r="C53" s="51"/>
      <c r="D53" s="36" t="s">
        <v>132</v>
      </c>
      <c r="E53" s="21">
        <v>469554</v>
      </c>
      <c r="F53" s="12">
        <v>721265</v>
      </c>
      <c r="G53" s="21">
        <f t="shared" si="0"/>
        <v>-251711</v>
      </c>
    </row>
    <row r="54" spans="2:7" x14ac:dyDescent="0.4">
      <c r="B54" s="51"/>
      <c r="C54" s="52"/>
      <c r="D54" s="37" t="s">
        <v>133</v>
      </c>
      <c r="E54" s="23">
        <f>+E45+E46+E47+E48+E49+E50+E51+E52+E53</f>
        <v>1702968</v>
      </c>
      <c r="F54" s="14">
        <f>+F45+F46+F47+F48+F49+F50+F51+F52+F53</f>
        <v>2063111</v>
      </c>
      <c r="G54" s="23">
        <f t="shared" si="0"/>
        <v>-360143</v>
      </c>
    </row>
    <row r="55" spans="2:7" x14ac:dyDescent="0.4">
      <c r="B55" s="52"/>
      <c r="C55" s="19" t="s">
        <v>134</v>
      </c>
      <c r="D55" s="30"/>
      <c r="E55" s="38">
        <f xml:space="preserve"> +E44 - E54</f>
        <v>865873</v>
      </c>
      <c r="F55" s="14">
        <f xml:space="preserve"> +F44 - F54</f>
        <v>1443654</v>
      </c>
      <c r="G55" s="38">
        <f t="shared" si="0"/>
        <v>-577781</v>
      </c>
    </row>
    <row r="56" spans="2:7" x14ac:dyDescent="0.4">
      <c r="B56" s="19" t="s">
        <v>135</v>
      </c>
      <c r="C56" s="16"/>
      <c r="D56" s="17"/>
      <c r="E56" s="18">
        <f xml:space="preserve"> +E33 +E55</f>
        <v>16764599</v>
      </c>
      <c r="F56" s="14">
        <f xml:space="preserve"> +F33 +F55</f>
        <v>25642347</v>
      </c>
      <c r="G56" s="18">
        <f t="shared" si="0"/>
        <v>-8877748</v>
      </c>
    </row>
    <row r="57" spans="2:7" x14ac:dyDescent="0.4">
      <c r="B57" s="50" t="s">
        <v>136</v>
      </c>
      <c r="C57" s="50" t="s">
        <v>85</v>
      </c>
      <c r="D57" s="36" t="s">
        <v>137</v>
      </c>
      <c r="E57" s="21">
        <v>0</v>
      </c>
      <c r="F57" s="7">
        <v>0</v>
      </c>
      <c r="G57" s="21">
        <f t="shared" si="0"/>
        <v>0</v>
      </c>
    </row>
    <row r="58" spans="2:7" x14ac:dyDescent="0.4">
      <c r="B58" s="51"/>
      <c r="C58" s="51"/>
      <c r="D58" s="36" t="s">
        <v>138</v>
      </c>
      <c r="E58" s="21">
        <v>0</v>
      </c>
      <c r="F58" s="10">
        <v>0</v>
      </c>
      <c r="G58" s="21">
        <f t="shared" si="0"/>
        <v>0</v>
      </c>
    </row>
    <row r="59" spans="2:7" x14ac:dyDescent="0.4">
      <c r="B59" s="51"/>
      <c r="C59" s="51"/>
      <c r="D59" s="36" t="s">
        <v>139</v>
      </c>
      <c r="E59" s="21">
        <v>0</v>
      </c>
      <c r="F59" s="10">
        <v>0</v>
      </c>
      <c r="G59" s="21">
        <f t="shared" si="0"/>
        <v>0</v>
      </c>
    </row>
    <row r="60" spans="2:7" x14ac:dyDescent="0.4">
      <c r="B60" s="51"/>
      <c r="C60" s="51"/>
      <c r="D60" s="36" t="s">
        <v>140</v>
      </c>
      <c r="E60" s="21">
        <v>0</v>
      </c>
      <c r="F60" s="10">
        <v>0</v>
      </c>
      <c r="G60" s="21">
        <f t="shared" si="0"/>
        <v>0</v>
      </c>
    </row>
    <row r="61" spans="2:7" x14ac:dyDescent="0.4">
      <c r="B61" s="51"/>
      <c r="C61" s="51"/>
      <c r="D61" s="36" t="s">
        <v>141</v>
      </c>
      <c r="E61" s="21">
        <v>0</v>
      </c>
      <c r="F61" s="10">
        <v>19469</v>
      </c>
      <c r="G61" s="21">
        <f t="shared" si="0"/>
        <v>-19469</v>
      </c>
    </row>
    <row r="62" spans="2:7" x14ac:dyDescent="0.4">
      <c r="B62" s="51"/>
      <c r="C62" s="51"/>
      <c r="D62" s="36" t="s">
        <v>142</v>
      </c>
      <c r="E62" s="21">
        <v>0</v>
      </c>
      <c r="F62" s="10">
        <v>0</v>
      </c>
      <c r="G62" s="21">
        <f t="shared" si="0"/>
        <v>0</v>
      </c>
    </row>
    <row r="63" spans="2:7" x14ac:dyDescent="0.4">
      <c r="B63" s="51"/>
      <c r="C63" s="51"/>
      <c r="D63" s="36" t="s">
        <v>143</v>
      </c>
      <c r="E63" s="21">
        <v>0</v>
      </c>
      <c r="F63" s="12">
        <v>0</v>
      </c>
      <c r="G63" s="21">
        <f t="shared" si="0"/>
        <v>0</v>
      </c>
    </row>
    <row r="64" spans="2:7" x14ac:dyDescent="0.4">
      <c r="B64" s="51"/>
      <c r="C64" s="52"/>
      <c r="D64" s="37" t="s">
        <v>144</v>
      </c>
      <c r="E64" s="23">
        <f>+E57+E58+E59+E60+E61+E62+E63</f>
        <v>0</v>
      </c>
      <c r="F64" s="14">
        <f>+F57+F58+F59+F60+F61+F62+F63</f>
        <v>19469</v>
      </c>
      <c r="G64" s="23">
        <f t="shared" si="0"/>
        <v>-19469</v>
      </c>
    </row>
    <row r="65" spans="2:7" x14ac:dyDescent="0.4">
      <c r="B65" s="51"/>
      <c r="C65" s="50" t="s">
        <v>97</v>
      </c>
      <c r="D65" s="36" t="s">
        <v>145</v>
      </c>
      <c r="E65" s="21">
        <v>0</v>
      </c>
      <c r="F65" s="7">
        <v>0</v>
      </c>
      <c r="G65" s="21">
        <f t="shared" si="0"/>
        <v>0</v>
      </c>
    </row>
    <row r="66" spans="2:7" x14ac:dyDescent="0.4">
      <c r="B66" s="51"/>
      <c r="C66" s="51"/>
      <c r="D66" s="36" t="s">
        <v>146</v>
      </c>
      <c r="E66" s="21">
        <v>0</v>
      </c>
      <c r="F66" s="10">
        <v>0</v>
      </c>
      <c r="G66" s="21">
        <f t="shared" si="0"/>
        <v>0</v>
      </c>
    </row>
    <row r="67" spans="2:7" x14ac:dyDescent="0.4">
      <c r="B67" s="51"/>
      <c r="C67" s="51"/>
      <c r="D67" s="36" t="s">
        <v>147</v>
      </c>
      <c r="E67" s="21">
        <v>4</v>
      </c>
      <c r="F67" s="10">
        <v>10800</v>
      </c>
      <c r="G67" s="21">
        <f t="shared" si="0"/>
        <v>-10796</v>
      </c>
    </row>
    <row r="68" spans="2:7" x14ac:dyDescent="0.4">
      <c r="B68" s="51"/>
      <c r="C68" s="51"/>
      <c r="D68" s="36" t="s">
        <v>148</v>
      </c>
      <c r="E68" s="21">
        <v>-1</v>
      </c>
      <c r="F68" s="10">
        <v>0</v>
      </c>
      <c r="G68" s="21">
        <f t="shared" si="0"/>
        <v>-1</v>
      </c>
    </row>
    <row r="69" spans="2:7" x14ac:dyDescent="0.4">
      <c r="B69" s="51"/>
      <c r="C69" s="51"/>
      <c r="D69" s="36" t="s">
        <v>149</v>
      </c>
      <c r="E69" s="21">
        <v>0</v>
      </c>
      <c r="F69" s="10">
        <v>0</v>
      </c>
      <c r="G69" s="21">
        <f t="shared" si="0"/>
        <v>0</v>
      </c>
    </row>
    <row r="70" spans="2:7" x14ac:dyDescent="0.4">
      <c r="B70" s="51"/>
      <c r="C70" s="51"/>
      <c r="D70" s="36" t="s">
        <v>150</v>
      </c>
      <c r="E70" s="21">
        <v>0</v>
      </c>
      <c r="F70" s="10">
        <v>0</v>
      </c>
      <c r="G70" s="21">
        <f t="shared" si="0"/>
        <v>0</v>
      </c>
    </row>
    <row r="71" spans="2:7" x14ac:dyDescent="0.4">
      <c r="B71" s="51"/>
      <c r="C71" s="51"/>
      <c r="D71" s="36" t="s">
        <v>151</v>
      </c>
      <c r="E71" s="21">
        <v>0</v>
      </c>
      <c r="F71" s="10">
        <v>0</v>
      </c>
      <c r="G71" s="21">
        <f t="shared" si="0"/>
        <v>0</v>
      </c>
    </row>
    <row r="72" spans="2:7" x14ac:dyDescent="0.4">
      <c r="B72" s="51"/>
      <c r="C72" s="51"/>
      <c r="D72" s="36" t="s">
        <v>152</v>
      </c>
      <c r="E72" s="21">
        <v>0</v>
      </c>
      <c r="F72" s="12">
        <v>0</v>
      </c>
      <c r="G72" s="21">
        <f t="shared" si="0"/>
        <v>0</v>
      </c>
    </row>
    <row r="73" spans="2:7" x14ac:dyDescent="0.4">
      <c r="B73" s="51"/>
      <c r="C73" s="52"/>
      <c r="D73" s="37" t="s">
        <v>153</v>
      </c>
      <c r="E73" s="23">
        <f>+E65+E66+E67+E68+E69+E70+E71+E72</f>
        <v>3</v>
      </c>
      <c r="F73" s="14">
        <f>+F65+F66+F67+F68+F69+F70+F71+F72</f>
        <v>10800</v>
      </c>
      <c r="G73" s="23">
        <f t="shared" ref="G73:G81" si="1">E73-F73</f>
        <v>-10797</v>
      </c>
    </row>
    <row r="74" spans="2:7" x14ac:dyDescent="0.4">
      <c r="B74" s="52"/>
      <c r="C74" s="24" t="s">
        <v>154</v>
      </c>
      <c r="D74" s="39"/>
      <c r="E74" s="40">
        <f xml:space="preserve"> +E64 - E73</f>
        <v>-3</v>
      </c>
      <c r="F74" s="14">
        <f xml:space="preserve"> +F64 - F73</f>
        <v>8669</v>
      </c>
      <c r="G74" s="40">
        <f t="shared" si="1"/>
        <v>-8672</v>
      </c>
    </row>
    <row r="75" spans="2:7" x14ac:dyDescent="0.4">
      <c r="B75" s="19" t="s">
        <v>155</v>
      </c>
      <c r="C75" s="41"/>
      <c r="D75" s="42"/>
      <c r="E75" s="43">
        <f xml:space="preserve"> +E56 +E74</f>
        <v>16764596</v>
      </c>
      <c r="F75" s="14">
        <f xml:space="preserve"> +F56 +F74</f>
        <v>25651016</v>
      </c>
      <c r="G75" s="43">
        <f t="shared" si="1"/>
        <v>-8886420</v>
      </c>
    </row>
    <row r="76" spans="2:7" x14ac:dyDescent="0.4">
      <c r="B76" s="44" t="s">
        <v>156</v>
      </c>
      <c r="C76" s="41" t="s">
        <v>157</v>
      </c>
      <c r="D76" s="42"/>
      <c r="E76" s="43">
        <v>442884717</v>
      </c>
      <c r="F76" s="14">
        <v>424233701</v>
      </c>
      <c r="G76" s="43">
        <f t="shared" si="1"/>
        <v>18651016</v>
      </c>
    </row>
    <row r="77" spans="2:7" x14ac:dyDescent="0.4">
      <c r="B77" s="45"/>
      <c r="C77" s="41" t="s">
        <v>158</v>
      </c>
      <c r="D77" s="42"/>
      <c r="E77" s="43">
        <f xml:space="preserve"> +E75 +E76</f>
        <v>459649313</v>
      </c>
      <c r="F77" s="14">
        <f xml:space="preserve"> +F75 +F76</f>
        <v>449884717</v>
      </c>
      <c r="G77" s="43">
        <f t="shared" si="1"/>
        <v>9764596</v>
      </c>
    </row>
    <row r="78" spans="2:7" x14ac:dyDescent="0.4">
      <c r="B78" s="45"/>
      <c r="C78" s="41" t="s">
        <v>159</v>
      </c>
      <c r="D78" s="42"/>
      <c r="E78" s="43">
        <v>0</v>
      </c>
      <c r="F78" s="14">
        <v>0</v>
      </c>
      <c r="G78" s="43">
        <f t="shared" si="1"/>
        <v>0</v>
      </c>
    </row>
    <row r="79" spans="2:7" x14ac:dyDescent="0.4">
      <c r="B79" s="45"/>
      <c r="C79" s="41" t="s">
        <v>160</v>
      </c>
      <c r="D79" s="42"/>
      <c r="E79" s="43">
        <v>0</v>
      </c>
      <c r="F79" s="14">
        <v>0</v>
      </c>
      <c r="G79" s="43">
        <f t="shared" si="1"/>
        <v>0</v>
      </c>
    </row>
    <row r="80" spans="2:7" x14ac:dyDescent="0.4">
      <c r="B80" s="45"/>
      <c r="C80" s="41" t="s">
        <v>161</v>
      </c>
      <c r="D80" s="42"/>
      <c r="E80" s="43">
        <v>6000000</v>
      </c>
      <c r="F80" s="14">
        <v>7000000</v>
      </c>
      <c r="G80" s="43">
        <f t="shared" si="1"/>
        <v>-1000000</v>
      </c>
    </row>
    <row r="81" spans="2:7" x14ac:dyDescent="0.4">
      <c r="B81" s="46"/>
      <c r="C81" s="41" t="s">
        <v>162</v>
      </c>
      <c r="D81" s="42"/>
      <c r="E81" s="43">
        <f xml:space="preserve"> +E77 +E78 +E79 - E80</f>
        <v>453649313</v>
      </c>
      <c r="F81" s="14">
        <f xml:space="preserve"> +F77 +F78 +F79 - F80</f>
        <v>442884717</v>
      </c>
      <c r="G81" s="43">
        <f t="shared" si="1"/>
        <v>10764596</v>
      </c>
    </row>
  </sheetData>
  <mergeCells count="13">
    <mergeCell ref="B76:B81"/>
    <mergeCell ref="B7:D7"/>
    <mergeCell ref="B3:G3"/>
    <mergeCell ref="B5:G5"/>
    <mergeCell ref="B8:B33"/>
    <mergeCell ref="C8:C18"/>
    <mergeCell ref="C19:C32"/>
    <mergeCell ref="B34:B55"/>
    <mergeCell ref="C34:C44"/>
    <mergeCell ref="C45:C54"/>
    <mergeCell ref="B57:B74"/>
    <mergeCell ref="C57:C64"/>
    <mergeCell ref="C65:C73"/>
  </mergeCells>
  <phoneticPr fontId="1"/>
  <pageMargins left="0.7" right="0.7" top="0.75" bottom="0.75" header="0.3" footer="0.3"/>
  <pageSetup paperSize="9" fitToHeight="0" orientation="portrait" r:id="rId1"/>
  <headerFooter>
    <oddHeader>&amp;L社会福祉法人杏南会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5ABBD-6FDB-4901-8F23-F25CB81FAAA3}">
  <sheetPr>
    <pageSetUpPr fitToPage="1"/>
  </sheetPr>
  <dimension ref="B2:H84"/>
  <sheetViews>
    <sheetView showGridLines="0" tabSelected="1" workbookViewId="0">
      <selection sqref="A1:XFD1048576"/>
    </sheetView>
  </sheetViews>
  <sheetFormatPr defaultRowHeight="18.75" x14ac:dyDescent="0.4"/>
  <cols>
    <col min="1" max="3" width="2.875" customWidth="1"/>
    <col min="4" max="4" width="51.125" customWidth="1"/>
    <col min="5" max="8" width="20.75" customWidth="1"/>
  </cols>
  <sheetData>
    <row r="2" spans="2:8" ht="21" x14ac:dyDescent="0.4">
      <c r="B2" s="1"/>
      <c r="C2" s="1"/>
      <c r="D2" s="1"/>
      <c r="E2" s="2"/>
      <c r="F2" s="2"/>
      <c r="G2" s="3"/>
      <c r="H2" s="3" t="s">
        <v>0</v>
      </c>
    </row>
    <row r="3" spans="2:8" ht="21" x14ac:dyDescent="0.4">
      <c r="B3" s="48" t="s">
        <v>1</v>
      </c>
      <c r="C3" s="48"/>
      <c r="D3" s="48"/>
      <c r="E3" s="48"/>
      <c r="F3" s="48"/>
      <c r="G3" s="48"/>
      <c r="H3" s="48"/>
    </row>
    <row r="4" spans="2:8" ht="21" x14ac:dyDescent="0.4">
      <c r="B4" s="1"/>
      <c r="C4" s="1"/>
      <c r="D4" s="1"/>
      <c r="E4" s="1"/>
      <c r="F4" s="1"/>
      <c r="G4" s="2"/>
      <c r="H4" s="2"/>
    </row>
    <row r="5" spans="2:8" ht="21" x14ac:dyDescent="0.4">
      <c r="B5" s="49" t="s">
        <v>163</v>
      </c>
      <c r="C5" s="49"/>
      <c r="D5" s="49"/>
      <c r="E5" s="49"/>
      <c r="F5" s="49"/>
      <c r="G5" s="49"/>
      <c r="H5" s="49"/>
    </row>
    <row r="6" spans="2:8" x14ac:dyDescent="0.4">
      <c r="B6" s="4"/>
      <c r="C6" s="4"/>
      <c r="D6" s="4"/>
      <c r="E6" s="4"/>
      <c r="F6" s="2"/>
      <c r="G6" s="2"/>
      <c r="H6" s="4" t="s">
        <v>2</v>
      </c>
    </row>
    <row r="7" spans="2:8" x14ac:dyDescent="0.4">
      <c r="B7" s="47" t="s">
        <v>3</v>
      </c>
      <c r="C7" s="47"/>
      <c r="D7" s="47"/>
      <c r="E7" s="5" t="s">
        <v>4</v>
      </c>
      <c r="F7" s="5" t="s">
        <v>5</v>
      </c>
      <c r="G7" s="5" t="s">
        <v>6</v>
      </c>
      <c r="H7" s="5" t="s">
        <v>7</v>
      </c>
    </row>
    <row r="8" spans="2:8" x14ac:dyDescent="0.4">
      <c r="B8" s="53" t="s">
        <v>8</v>
      </c>
      <c r="C8" s="53" t="s">
        <v>9</v>
      </c>
      <c r="D8" s="6" t="s">
        <v>10</v>
      </c>
      <c r="E8" s="7">
        <v>606353000</v>
      </c>
      <c r="F8" s="8">
        <v>610878045</v>
      </c>
      <c r="G8" s="8">
        <f>E8-F8</f>
        <v>-4525045</v>
      </c>
      <c r="H8" s="8"/>
    </row>
    <row r="9" spans="2:8" x14ac:dyDescent="0.4">
      <c r="B9" s="54"/>
      <c r="C9" s="54"/>
      <c r="D9" s="9" t="s">
        <v>11</v>
      </c>
      <c r="E9" s="10"/>
      <c r="F9" s="11">
        <v>0</v>
      </c>
      <c r="G9" s="11">
        <f t="shared" ref="G9:G72" si="0">E9-F9</f>
        <v>0</v>
      </c>
      <c r="H9" s="11"/>
    </row>
    <row r="10" spans="2:8" x14ac:dyDescent="0.4">
      <c r="B10" s="54"/>
      <c r="C10" s="54"/>
      <c r="D10" s="9" t="s">
        <v>12</v>
      </c>
      <c r="E10" s="10"/>
      <c r="F10" s="11">
        <v>0</v>
      </c>
      <c r="G10" s="11">
        <f t="shared" si="0"/>
        <v>0</v>
      </c>
      <c r="H10" s="11"/>
    </row>
    <row r="11" spans="2:8" x14ac:dyDescent="0.4">
      <c r="B11" s="54"/>
      <c r="C11" s="54"/>
      <c r="D11" s="9" t="s">
        <v>13</v>
      </c>
      <c r="E11" s="10"/>
      <c r="F11" s="11">
        <v>0</v>
      </c>
      <c r="G11" s="11">
        <f t="shared" si="0"/>
        <v>0</v>
      </c>
      <c r="H11" s="11"/>
    </row>
    <row r="12" spans="2:8" x14ac:dyDescent="0.4">
      <c r="B12" s="54"/>
      <c r="C12" s="54"/>
      <c r="D12" s="9" t="s">
        <v>14</v>
      </c>
      <c r="E12" s="10"/>
      <c r="F12" s="11">
        <v>0</v>
      </c>
      <c r="G12" s="11">
        <f t="shared" si="0"/>
        <v>0</v>
      </c>
      <c r="H12" s="11"/>
    </row>
    <row r="13" spans="2:8" x14ac:dyDescent="0.4">
      <c r="B13" s="54"/>
      <c r="C13" s="54"/>
      <c r="D13" s="9" t="s">
        <v>15</v>
      </c>
      <c r="E13" s="10"/>
      <c r="F13" s="11">
        <v>0</v>
      </c>
      <c r="G13" s="11">
        <f t="shared" si="0"/>
        <v>0</v>
      </c>
      <c r="H13" s="11"/>
    </row>
    <row r="14" spans="2:8" x14ac:dyDescent="0.4">
      <c r="B14" s="54"/>
      <c r="C14" s="54"/>
      <c r="D14" s="9" t="s">
        <v>16</v>
      </c>
      <c r="E14" s="10"/>
      <c r="F14" s="11">
        <v>0</v>
      </c>
      <c r="G14" s="11">
        <f t="shared" si="0"/>
        <v>0</v>
      </c>
      <c r="H14" s="11"/>
    </row>
    <row r="15" spans="2:8" x14ac:dyDescent="0.4">
      <c r="B15" s="54"/>
      <c r="C15" s="54"/>
      <c r="D15" s="9" t="s">
        <v>17</v>
      </c>
      <c r="E15" s="10"/>
      <c r="F15" s="11">
        <v>0</v>
      </c>
      <c r="G15" s="11">
        <f t="shared" si="0"/>
        <v>0</v>
      </c>
      <c r="H15" s="11"/>
    </row>
    <row r="16" spans="2:8" x14ac:dyDescent="0.4">
      <c r="B16" s="54"/>
      <c r="C16" s="54"/>
      <c r="D16" s="9" t="s">
        <v>18</v>
      </c>
      <c r="E16" s="10">
        <v>0</v>
      </c>
      <c r="F16" s="11">
        <v>0</v>
      </c>
      <c r="G16" s="11">
        <f t="shared" si="0"/>
        <v>0</v>
      </c>
      <c r="H16" s="11"/>
    </row>
    <row r="17" spans="2:8" x14ac:dyDescent="0.4">
      <c r="B17" s="54"/>
      <c r="C17" s="54"/>
      <c r="D17" s="9" t="s">
        <v>19</v>
      </c>
      <c r="E17" s="10">
        <v>72000</v>
      </c>
      <c r="F17" s="11">
        <v>122624</v>
      </c>
      <c r="G17" s="11">
        <f t="shared" si="0"/>
        <v>-50624</v>
      </c>
      <c r="H17" s="11"/>
    </row>
    <row r="18" spans="2:8" x14ac:dyDescent="0.4">
      <c r="B18" s="54"/>
      <c r="C18" s="54"/>
      <c r="D18" s="9" t="s">
        <v>20</v>
      </c>
      <c r="E18" s="10">
        <v>0</v>
      </c>
      <c r="F18" s="11">
        <v>0</v>
      </c>
      <c r="G18" s="11">
        <f t="shared" si="0"/>
        <v>0</v>
      </c>
      <c r="H18" s="11"/>
    </row>
    <row r="19" spans="2:8" x14ac:dyDescent="0.4">
      <c r="B19" s="54"/>
      <c r="C19" s="54"/>
      <c r="D19" s="9" t="s">
        <v>21</v>
      </c>
      <c r="E19" s="10"/>
      <c r="F19" s="11">
        <v>0</v>
      </c>
      <c r="G19" s="11">
        <f t="shared" si="0"/>
        <v>0</v>
      </c>
      <c r="H19" s="11"/>
    </row>
    <row r="20" spans="2:8" x14ac:dyDescent="0.4">
      <c r="B20" s="54"/>
      <c r="C20" s="54"/>
      <c r="D20" s="9" t="s">
        <v>22</v>
      </c>
      <c r="E20" s="10">
        <v>2276000</v>
      </c>
      <c r="F20" s="11">
        <v>2565532</v>
      </c>
      <c r="G20" s="11">
        <f t="shared" si="0"/>
        <v>-289532</v>
      </c>
      <c r="H20" s="11"/>
    </row>
    <row r="21" spans="2:8" x14ac:dyDescent="0.4">
      <c r="B21" s="54"/>
      <c r="C21" s="54"/>
      <c r="D21" s="9" t="s">
        <v>23</v>
      </c>
      <c r="E21" s="12">
        <v>0</v>
      </c>
      <c r="F21" s="11">
        <v>0</v>
      </c>
      <c r="G21" s="11">
        <f t="shared" si="0"/>
        <v>0</v>
      </c>
      <c r="H21" s="11"/>
    </row>
    <row r="22" spans="2:8" x14ac:dyDescent="0.4">
      <c r="B22" s="54"/>
      <c r="C22" s="55"/>
      <c r="D22" s="13" t="s">
        <v>24</v>
      </c>
      <c r="E22" s="14">
        <f>+E8+E9+E10+E11+E12+E13+E14+E15+E16+E17+E18+E19+E20+E21</f>
        <v>608701000</v>
      </c>
      <c r="F22" s="15">
        <f>+F8+F9+F10+F11+F12+F13+F14+F15+F16+F17+F18+F19+F20+F21</f>
        <v>613566201</v>
      </c>
      <c r="G22" s="15">
        <f t="shared" si="0"/>
        <v>-4865201</v>
      </c>
      <c r="H22" s="15"/>
    </row>
    <row r="23" spans="2:8" x14ac:dyDescent="0.4">
      <c r="B23" s="54"/>
      <c r="C23" s="53" t="s">
        <v>25</v>
      </c>
      <c r="D23" s="9" t="s">
        <v>26</v>
      </c>
      <c r="E23" s="7">
        <v>424325000</v>
      </c>
      <c r="F23" s="11">
        <v>417890435</v>
      </c>
      <c r="G23" s="11">
        <f t="shared" si="0"/>
        <v>6434565</v>
      </c>
      <c r="H23" s="11"/>
    </row>
    <row r="24" spans="2:8" x14ac:dyDescent="0.4">
      <c r="B24" s="54"/>
      <c r="C24" s="54"/>
      <c r="D24" s="9" t="s">
        <v>27</v>
      </c>
      <c r="E24" s="10">
        <v>86539000</v>
      </c>
      <c r="F24" s="11">
        <v>82604138</v>
      </c>
      <c r="G24" s="11">
        <f t="shared" si="0"/>
        <v>3934862</v>
      </c>
      <c r="H24" s="11"/>
    </row>
    <row r="25" spans="2:8" x14ac:dyDescent="0.4">
      <c r="B25" s="54"/>
      <c r="C25" s="54"/>
      <c r="D25" s="9" t="s">
        <v>28</v>
      </c>
      <c r="E25" s="10">
        <v>44854000</v>
      </c>
      <c r="F25" s="11">
        <v>41145277</v>
      </c>
      <c r="G25" s="11">
        <f t="shared" si="0"/>
        <v>3708723</v>
      </c>
      <c r="H25" s="11"/>
    </row>
    <row r="26" spans="2:8" x14ac:dyDescent="0.4">
      <c r="B26" s="54"/>
      <c r="C26" s="54"/>
      <c r="D26" s="9" t="s">
        <v>29</v>
      </c>
      <c r="E26" s="10"/>
      <c r="F26" s="11">
        <v>0</v>
      </c>
      <c r="G26" s="11">
        <f t="shared" si="0"/>
        <v>0</v>
      </c>
      <c r="H26" s="11"/>
    </row>
    <row r="27" spans="2:8" x14ac:dyDescent="0.4">
      <c r="B27" s="54"/>
      <c r="C27" s="54"/>
      <c r="D27" s="9" t="s">
        <v>30</v>
      </c>
      <c r="E27" s="10"/>
      <c r="F27" s="11">
        <v>0</v>
      </c>
      <c r="G27" s="11">
        <f t="shared" si="0"/>
        <v>0</v>
      </c>
      <c r="H27" s="11"/>
    </row>
    <row r="28" spans="2:8" x14ac:dyDescent="0.4">
      <c r="B28" s="54"/>
      <c r="C28" s="54"/>
      <c r="D28" s="9" t="s">
        <v>31</v>
      </c>
      <c r="E28" s="10">
        <v>0</v>
      </c>
      <c r="F28" s="11">
        <v>0</v>
      </c>
      <c r="G28" s="11">
        <f t="shared" si="0"/>
        <v>0</v>
      </c>
      <c r="H28" s="11"/>
    </row>
    <row r="29" spans="2:8" x14ac:dyDescent="0.4">
      <c r="B29" s="54"/>
      <c r="C29" s="54"/>
      <c r="D29" s="9" t="s">
        <v>32</v>
      </c>
      <c r="E29" s="10">
        <v>1234000</v>
      </c>
      <c r="F29" s="11">
        <v>1233414</v>
      </c>
      <c r="G29" s="11">
        <f t="shared" si="0"/>
        <v>586</v>
      </c>
      <c r="H29" s="11"/>
    </row>
    <row r="30" spans="2:8" x14ac:dyDescent="0.4">
      <c r="B30" s="54"/>
      <c r="C30" s="54"/>
      <c r="D30" s="9" t="s">
        <v>33</v>
      </c>
      <c r="E30" s="10"/>
      <c r="F30" s="11">
        <v>0</v>
      </c>
      <c r="G30" s="11">
        <f t="shared" si="0"/>
        <v>0</v>
      </c>
      <c r="H30" s="11"/>
    </row>
    <row r="31" spans="2:8" x14ac:dyDescent="0.4">
      <c r="B31" s="54"/>
      <c r="C31" s="54"/>
      <c r="D31" s="9" t="s">
        <v>34</v>
      </c>
      <c r="E31" s="10">
        <v>0</v>
      </c>
      <c r="F31" s="11">
        <v>0</v>
      </c>
      <c r="G31" s="11">
        <f t="shared" si="0"/>
        <v>0</v>
      </c>
      <c r="H31" s="11"/>
    </row>
    <row r="32" spans="2:8" x14ac:dyDescent="0.4">
      <c r="B32" s="54"/>
      <c r="C32" s="54"/>
      <c r="D32" s="9" t="s">
        <v>35</v>
      </c>
      <c r="E32" s="12">
        <v>0</v>
      </c>
      <c r="F32" s="11">
        <v>0</v>
      </c>
      <c r="G32" s="11">
        <f t="shared" si="0"/>
        <v>0</v>
      </c>
      <c r="H32" s="11"/>
    </row>
    <row r="33" spans="2:8" x14ac:dyDescent="0.4">
      <c r="B33" s="54"/>
      <c r="C33" s="55"/>
      <c r="D33" s="13" t="s">
        <v>36</v>
      </c>
      <c r="E33" s="14">
        <f>+E23+E24+E25+E26+E27+E28+E29+E30+E31+E32</f>
        <v>556952000</v>
      </c>
      <c r="F33" s="15">
        <f>+F23+F24+F25+F26+F27+F28+F29+F30+F31+F32</f>
        <v>542873264</v>
      </c>
      <c r="G33" s="15">
        <f t="shared" si="0"/>
        <v>14078736</v>
      </c>
      <c r="H33" s="15"/>
    </row>
    <row r="34" spans="2:8" x14ac:dyDescent="0.4">
      <c r="B34" s="55"/>
      <c r="C34" s="16" t="s">
        <v>37</v>
      </c>
      <c r="D34" s="17"/>
      <c r="E34" s="14">
        <f xml:space="preserve"> +E22 - E33</f>
        <v>51749000</v>
      </c>
      <c r="F34" s="18">
        <f xml:space="preserve"> +F22 - F33</f>
        <v>70692937</v>
      </c>
      <c r="G34" s="18">
        <f t="shared" si="0"/>
        <v>-18943937</v>
      </c>
      <c r="H34" s="18"/>
    </row>
    <row r="35" spans="2:8" x14ac:dyDescent="0.4">
      <c r="B35" s="53" t="s">
        <v>38</v>
      </c>
      <c r="C35" s="53" t="s">
        <v>9</v>
      </c>
      <c r="D35" s="9" t="s">
        <v>39</v>
      </c>
      <c r="E35" s="7">
        <v>0</v>
      </c>
      <c r="F35" s="11">
        <v>0</v>
      </c>
      <c r="G35" s="11">
        <f t="shared" si="0"/>
        <v>0</v>
      </c>
      <c r="H35" s="11"/>
    </row>
    <row r="36" spans="2:8" x14ac:dyDescent="0.4">
      <c r="B36" s="54"/>
      <c r="C36" s="54"/>
      <c r="D36" s="9" t="s">
        <v>40</v>
      </c>
      <c r="E36" s="10">
        <v>0</v>
      </c>
      <c r="F36" s="11">
        <v>0</v>
      </c>
      <c r="G36" s="11">
        <f t="shared" si="0"/>
        <v>0</v>
      </c>
      <c r="H36" s="11"/>
    </row>
    <row r="37" spans="2:8" x14ac:dyDescent="0.4">
      <c r="B37" s="54"/>
      <c r="C37" s="54"/>
      <c r="D37" s="9" t="s">
        <v>41</v>
      </c>
      <c r="E37" s="10">
        <v>0</v>
      </c>
      <c r="F37" s="11">
        <v>0</v>
      </c>
      <c r="G37" s="11">
        <f t="shared" si="0"/>
        <v>0</v>
      </c>
      <c r="H37" s="11"/>
    </row>
    <row r="38" spans="2:8" x14ac:dyDescent="0.4">
      <c r="B38" s="54"/>
      <c r="C38" s="54"/>
      <c r="D38" s="9" t="s">
        <v>42</v>
      </c>
      <c r="E38" s="10"/>
      <c r="F38" s="11">
        <v>0</v>
      </c>
      <c r="G38" s="11">
        <f t="shared" si="0"/>
        <v>0</v>
      </c>
      <c r="H38" s="11"/>
    </row>
    <row r="39" spans="2:8" x14ac:dyDescent="0.4">
      <c r="B39" s="54"/>
      <c r="C39" s="54"/>
      <c r="D39" s="9" t="s">
        <v>43</v>
      </c>
      <c r="E39" s="10">
        <v>0</v>
      </c>
      <c r="F39" s="11">
        <v>0</v>
      </c>
      <c r="G39" s="11">
        <f t="shared" si="0"/>
        <v>0</v>
      </c>
      <c r="H39" s="11"/>
    </row>
    <row r="40" spans="2:8" x14ac:dyDescent="0.4">
      <c r="B40" s="54"/>
      <c r="C40" s="54"/>
      <c r="D40" s="9" t="s">
        <v>44</v>
      </c>
      <c r="E40" s="12">
        <v>0</v>
      </c>
      <c r="F40" s="11">
        <v>0</v>
      </c>
      <c r="G40" s="11">
        <f t="shared" si="0"/>
        <v>0</v>
      </c>
      <c r="H40" s="11"/>
    </row>
    <row r="41" spans="2:8" x14ac:dyDescent="0.4">
      <c r="B41" s="54"/>
      <c r="C41" s="55"/>
      <c r="D41" s="13" t="s">
        <v>45</v>
      </c>
      <c r="E41" s="14">
        <f>+E35+E36+E37+E38+E39+E40</f>
        <v>0</v>
      </c>
      <c r="F41" s="15">
        <f>+F35+F36+F37+F38+F39+F40</f>
        <v>0</v>
      </c>
      <c r="G41" s="15">
        <f t="shared" si="0"/>
        <v>0</v>
      </c>
      <c r="H41" s="15"/>
    </row>
    <row r="42" spans="2:8" x14ac:dyDescent="0.4">
      <c r="B42" s="54"/>
      <c r="C42" s="53" t="s">
        <v>25</v>
      </c>
      <c r="D42" s="9" t="s">
        <v>46</v>
      </c>
      <c r="E42" s="7">
        <v>24096000</v>
      </c>
      <c r="F42" s="11">
        <v>24096000</v>
      </c>
      <c r="G42" s="11">
        <f t="shared" si="0"/>
        <v>0</v>
      </c>
      <c r="H42" s="11"/>
    </row>
    <row r="43" spans="2:8" x14ac:dyDescent="0.4">
      <c r="B43" s="54"/>
      <c r="C43" s="54"/>
      <c r="D43" s="9" t="s">
        <v>47</v>
      </c>
      <c r="E43" s="10"/>
      <c r="F43" s="11">
        <v>0</v>
      </c>
      <c r="G43" s="11">
        <f t="shared" si="0"/>
        <v>0</v>
      </c>
      <c r="H43" s="11"/>
    </row>
    <row r="44" spans="2:8" x14ac:dyDescent="0.4">
      <c r="B44" s="54"/>
      <c r="C44" s="54"/>
      <c r="D44" s="9" t="s">
        <v>48</v>
      </c>
      <c r="E44" s="10">
        <v>18695000</v>
      </c>
      <c r="F44" s="11">
        <v>18694291</v>
      </c>
      <c r="G44" s="11">
        <f t="shared" si="0"/>
        <v>709</v>
      </c>
      <c r="H44" s="11"/>
    </row>
    <row r="45" spans="2:8" x14ac:dyDescent="0.4">
      <c r="B45" s="54"/>
      <c r="C45" s="54"/>
      <c r="D45" s="9" t="s">
        <v>49</v>
      </c>
      <c r="E45" s="10">
        <v>0</v>
      </c>
      <c r="F45" s="11">
        <v>0</v>
      </c>
      <c r="G45" s="11">
        <f t="shared" si="0"/>
        <v>0</v>
      </c>
      <c r="H45" s="11"/>
    </row>
    <row r="46" spans="2:8" x14ac:dyDescent="0.4">
      <c r="B46" s="54"/>
      <c r="C46" s="54"/>
      <c r="D46" s="9" t="s">
        <v>50</v>
      </c>
      <c r="E46" s="10">
        <v>1769000</v>
      </c>
      <c r="F46" s="11">
        <v>1768788</v>
      </c>
      <c r="G46" s="11">
        <f t="shared" si="0"/>
        <v>212</v>
      </c>
      <c r="H46" s="11"/>
    </row>
    <row r="47" spans="2:8" x14ac:dyDescent="0.4">
      <c r="B47" s="54"/>
      <c r="C47" s="54"/>
      <c r="D47" s="9" t="s">
        <v>51</v>
      </c>
      <c r="E47" s="12">
        <v>0</v>
      </c>
      <c r="F47" s="11">
        <v>0</v>
      </c>
      <c r="G47" s="11">
        <f t="shared" si="0"/>
        <v>0</v>
      </c>
      <c r="H47" s="11"/>
    </row>
    <row r="48" spans="2:8" x14ac:dyDescent="0.4">
      <c r="B48" s="54"/>
      <c r="C48" s="55"/>
      <c r="D48" s="13" t="s">
        <v>52</v>
      </c>
      <c r="E48" s="14">
        <f>+E42+E43+E44+E45+E46+E47</f>
        <v>44560000</v>
      </c>
      <c r="F48" s="15">
        <f>+F42+F43+F44+F45+F46+F47</f>
        <v>44559079</v>
      </c>
      <c r="G48" s="15">
        <f t="shared" si="0"/>
        <v>921</v>
      </c>
      <c r="H48" s="15"/>
    </row>
    <row r="49" spans="2:8" x14ac:dyDescent="0.4">
      <c r="B49" s="55"/>
      <c r="C49" s="19" t="s">
        <v>53</v>
      </c>
      <c r="D49" s="17"/>
      <c r="E49" s="14">
        <f xml:space="preserve"> +E41 - E48</f>
        <v>-44560000</v>
      </c>
      <c r="F49" s="18">
        <f xml:space="preserve"> +F41 - F48</f>
        <v>-44559079</v>
      </c>
      <c r="G49" s="18">
        <f t="shared" si="0"/>
        <v>-921</v>
      </c>
      <c r="H49" s="18"/>
    </row>
    <row r="50" spans="2:8" x14ac:dyDescent="0.4">
      <c r="B50" s="53" t="s">
        <v>54</v>
      </c>
      <c r="C50" s="53" t="s">
        <v>9</v>
      </c>
      <c r="D50" s="9" t="s">
        <v>55</v>
      </c>
      <c r="E50" s="7">
        <v>0</v>
      </c>
      <c r="F50" s="11">
        <v>0</v>
      </c>
      <c r="G50" s="11">
        <f t="shared" si="0"/>
        <v>0</v>
      </c>
      <c r="H50" s="11"/>
    </row>
    <row r="51" spans="2:8" x14ac:dyDescent="0.4">
      <c r="B51" s="54"/>
      <c r="C51" s="54"/>
      <c r="D51" s="9" t="s">
        <v>56</v>
      </c>
      <c r="E51" s="10">
        <v>0</v>
      </c>
      <c r="F51" s="11">
        <v>0</v>
      </c>
      <c r="G51" s="11">
        <f t="shared" si="0"/>
        <v>0</v>
      </c>
      <c r="H51" s="11"/>
    </row>
    <row r="52" spans="2:8" x14ac:dyDescent="0.4">
      <c r="B52" s="54"/>
      <c r="C52" s="54"/>
      <c r="D52" s="9" t="s">
        <v>57</v>
      </c>
      <c r="E52" s="10"/>
      <c r="F52" s="11">
        <v>0</v>
      </c>
      <c r="G52" s="11">
        <f t="shared" si="0"/>
        <v>0</v>
      </c>
      <c r="H52" s="11"/>
    </row>
    <row r="53" spans="2:8" x14ac:dyDescent="0.4">
      <c r="B53" s="54"/>
      <c r="C53" s="54"/>
      <c r="D53" s="9" t="s">
        <v>58</v>
      </c>
      <c r="E53" s="10"/>
      <c r="F53" s="11">
        <v>0</v>
      </c>
      <c r="G53" s="11">
        <f t="shared" si="0"/>
        <v>0</v>
      </c>
      <c r="H53" s="11"/>
    </row>
    <row r="54" spans="2:8" x14ac:dyDescent="0.4">
      <c r="B54" s="54"/>
      <c r="C54" s="54"/>
      <c r="D54" s="9" t="s">
        <v>59</v>
      </c>
      <c r="E54" s="10">
        <v>0</v>
      </c>
      <c r="F54" s="11">
        <v>0</v>
      </c>
      <c r="G54" s="11">
        <f t="shared" si="0"/>
        <v>0</v>
      </c>
      <c r="H54" s="11"/>
    </row>
    <row r="55" spans="2:8" x14ac:dyDescent="0.4">
      <c r="B55" s="54"/>
      <c r="C55" s="54"/>
      <c r="D55" s="9" t="s">
        <v>60</v>
      </c>
      <c r="E55" s="10"/>
      <c r="F55" s="11">
        <v>0</v>
      </c>
      <c r="G55" s="11">
        <f t="shared" si="0"/>
        <v>0</v>
      </c>
      <c r="H55" s="11"/>
    </row>
    <row r="56" spans="2:8" x14ac:dyDescent="0.4">
      <c r="B56" s="54"/>
      <c r="C56" s="54"/>
      <c r="D56" s="9" t="s">
        <v>61</v>
      </c>
      <c r="E56" s="10"/>
      <c r="F56" s="11">
        <v>0</v>
      </c>
      <c r="G56" s="11">
        <f t="shared" si="0"/>
        <v>0</v>
      </c>
      <c r="H56" s="11"/>
    </row>
    <row r="57" spans="2:8" x14ac:dyDescent="0.4">
      <c r="B57" s="54"/>
      <c r="C57" s="54"/>
      <c r="D57" s="9" t="s">
        <v>62</v>
      </c>
      <c r="E57" s="10">
        <v>1468000</v>
      </c>
      <c r="F57" s="11">
        <v>1958839</v>
      </c>
      <c r="G57" s="11">
        <f t="shared" si="0"/>
        <v>-490839</v>
      </c>
      <c r="H57" s="11"/>
    </row>
    <row r="58" spans="2:8" x14ac:dyDescent="0.4">
      <c r="B58" s="54"/>
      <c r="C58" s="54"/>
      <c r="D58" s="9" t="s">
        <v>63</v>
      </c>
      <c r="E58" s="12">
        <v>611000</v>
      </c>
      <c r="F58" s="11">
        <v>430593</v>
      </c>
      <c r="G58" s="11">
        <f t="shared" si="0"/>
        <v>180407</v>
      </c>
      <c r="H58" s="11"/>
    </row>
    <row r="59" spans="2:8" x14ac:dyDescent="0.4">
      <c r="B59" s="54"/>
      <c r="C59" s="55"/>
      <c r="D59" s="13" t="s">
        <v>64</v>
      </c>
      <c r="E59" s="14">
        <f>+E50+E51+E52+E53+E54+E55+E56+E57+E58</f>
        <v>2079000</v>
      </c>
      <c r="F59" s="15">
        <f>+F50+F51+F52+F53+F54+F55+F56+F57+F58</f>
        <v>2389432</v>
      </c>
      <c r="G59" s="15">
        <f t="shared" si="0"/>
        <v>-310432</v>
      </c>
      <c r="H59" s="15"/>
    </row>
    <row r="60" spans="2:8" x14ac:dyDescent="0.4">
      <c r="B60" s="54"/>
      <c r="C60" s="53" t="s">
        <v>25</v>
      </c>
      <c r="D60" s="9" t="s">
        <v>65</v>
      </c>
      <c r="E60" s="7">
        <v>0</v>
      </c>
      <c r="F60" s="11">
        <v>0</v>
      </c>
      <c r="G60" s="11">
        <f t="shared" si="0"/>
        <v>0</v>
      </c>
      <c r="H60" s="11"/>
    </row>
    <row r="61" spans="2:8" x14ac:dyDescent="0.4">
      <c r="B61" s="54"/>
      <c r="C61" s="54"/>
      <c r="D61" s="9" t="s">
        <v>66</v>
      </c>
      <c r="E61" s="10"/>
      <c r="F61" s="11">
        <v>0</v>
      </c>
      <c r="G61" s="11">
        <f t="shared" si="0"/>
        <v>0</v>
      </c>
      <c r="H61" s="11"/>
    </row>
    <row r="62" spans="2:8" x14ac:dyDescent="0.4">
      <c r="B62" s="54"/>
      <c r="C62" s="54"/>
      <c r="D62" s="9" t="s">
        <v>67</v>
      </c>
      <c r="E62" s="10"/>
      <c r="F62" s="11">
        <v>0</v>
      </c>
      <c r="G62" s="11">
        <f t="shared" si="0"/>
        <v>0</v>
      </c>
      <c r="H62" s="11"/>
    </row>
    <row r="63" spans="2:8" x14ac:dyDescent="0.4">
      <c r="B63" s="54"/>
      <c r="C63" s="54"/>
      <c r="D63" s="9" t="s">
        <v>68</v>
      </c>
      <c r="E63" s="10">
        <v>0</v>
      </c>
      <c r="F63" s="11">
        <v>0</v>
      </c>
      <c r="G63" s="11">
        <f t="shared" si="0"/>
        <v>0</v>
      </c>
      <c r="H63" s="11"/>
    </row>
    <row r="64" spans="2:8" x14ac:dyDescent="0.4">
      <c r="B64" s="54"/>
      <c r="C64" s="54"/>
      <c r="D64" s="9" t="s">
        <v>69</v>
      </c>
      <c r="E64" s="10"/>
      <c r="F64" s="11">
        <v>0</v>
      </c>
      <c r="G64" s="11">
        <f t="shared" si="0"/>
        <v>0</v>
      </c>
      <c r="H64" s="11"/>
    </row>
    <row r="65" spans="2:8" x14ac:dyDescent="0.4">
      <c r="B65" s="54"/>
      <c r="C65" s="54"/>
      <c r="D65" s="9" t="s">
        <v>70</v>
      </c>
      <c r="E65" s="10"/>
      <c r="F65" s="11">
        <v>0</v>
      </c>
      <c r="G65" s="11">
        <f t="shared" si="0"/>
        <v>0</v>
      </c>
      <c r="H65" s="11"/>
    </row>
    <row r="66" spans="2:8" x14ac:dyDescent="0.4">
      <c r="B66" s="54"/>
      <c r="C66" s="54"/>
      <c r="D66" s="9" t="s">
        <v>71</v>
      </c>
      <c r="E66" s="10">
        <v>9268000</v>
      </c>
      <c r="F66" s="11">
        <v>9266897</v>
      </c>
      <c r="G66" s="11">
        <f t="shared" si="0"/>
        <v>1103</v>
      </c>
      <c r="H66" s="11"/>
    </row>
    <row r="67" spans="2:8" x14ac:dyDescent="0.4">
      <c r="B67" s="54"/>
      <c r="C67" s="54"/>
      <c r="D67" s="20" t="s">
        <v>72</v>
      </c>
      <c r="E67" s="12">
        <v>0</v>
      </c>
      <c r="F67" s="21">
        <v>0</v>
      </c>
      <c r="G67" s="21">
        <f t="shared" si="0"/>
        <v>0</v>
      </c>
      <c r="H67" s="21"/>
    </row>
    <row r="68" spans="2:8" x14ac:dyDescent="0.4">
      <c r="B68" s="54"/>
      <c r="C68" s="55"/>
      <c r="D68" s="22" t="s">
        <v>73</v>
      </c>
      <c r="E68" s="14">
        <f>+E60+E61+E62+E63+E64+E65+E66+E67</f>
        <v>9268000</v>
      </c>
      <c r="F68" s="23">
        <f>+F60+F61+F62+F63+F64+F65+F66+F67</f>
        <v>9266897</v>
      </c>
      <c r="G68" s="23">
        <f t="shared" si="0"/>
        <v>1103</v>
      </c>
      <c r="H68" s="23"/>
    </row>
    <row r="69" spans="2:8" x14ac:dyDescent="0.4">
      <c r="B69" s="55"/>
      <c r="C69" s="19" t="s">
        <v>74</v>
      </c>
      <c r="D69" s="17"/>
      <c r="E69" s="14">
        <f xml:space="preserve"> +E59 - E68</f>
        <v>-7189000</v>
      </c>
      <c r="F69" s="18">
        <f xml:space="preserve"> +F59 - F68</f>
        <v>-6877465</v>
      </c>
      <c r="G69" s="18">
        <f t="shared" si="0"/>
        <v>-311535</v>
      </c>
      <c r="H69" s="18"/>
    </row>
    <row r="70" spans="2:8" x14ac:dyDescent="0.4">
      <c r="B70" s="24" t="s">
        <v>75</v>
      </c>
      <c r="C70" s="25"/>
      <c r="D70" s="26"/>
      <c r="E70" s="7">
        <v>0</v>
      </c>
      <c r="F70" s="27"/>
      <c r="G70" s="27">
        <f>E70 + E71</f>
        <v>0</v>
      </c>
      <c r="H70" s="27"/>
    </row>
    <row r="71" spans="2:8" x14ac:dyDescent="0.4">
      <c r="B71" s="28"/>
      <c r="C71" s="29"/>
      <c r="D71" s="30"/>
      <c r="E71" s="12"/>
      <c r="F71" s="31"/>
      <c r="G71" s="31"/>
      <c r="H71" s="31"/>
    </row>
    <row r="72" spans="2:8" x14ac:dyDescent="0.4">
      <c r="B72" s="19" t="s">
        <v>76</v>
      </c>
      <c r="C72" s="16"/>
      <c r="D72" s="17"/>
      <c r="E72" s="14">
        <f xml:space="preserve"> +E34 +E49 +E69 - (E70 + E71)</f>
        <v>0</v>
      </c>
      <c r="F72" s="18">
        <f xml:space="preserve"> +F34 +F49 +F69 - (F70 + F71)</f>
        <v>19256393</v>
      </c>
      <c r="G72" s="18">
        <f t="shared" si="0"/>
        <v>-19256393</v>
      </c>
      <c r="H72" s="18"/>
    </row>
    <row r="73" spans="2:8" x14ac:dyDescent="0.4">
      <c r="B73" s="19" t="s">
        <v>77</v>
      </c>
      <c r="C73" s="16"/>
      <c r="D73" s="17"/>
      <c r="E73" s="14">
        <v>368047000</v>
      </c>
      <c r="F73" s="18">
        <v>368047445</v>
      </c>
      <c r="G73" s="18">
        <f t="shared" ref="G73:G74" si="1">E73-F73</f>
        <v>-445</v>
      </c>
      <c r="H73" s="18"/>
    </row>
    <row r="74" spans="2:8" x14ac:dyDescent="0.4">
      <c r="B74" s="19" t="s">
        <v>78</v>
      </c>
      <c r="C74" s="16"/>
      <c r="D74" s="17"/>
      <c r="E74" s="14">
        <f xml:space="preserve"> +E72 +E73</f>
        <v>368047000</v>
      </c>
      <c r="F74" s="18">
        <f xml:space="preserve"> +F72 +F73</f>
        <v>387303838</v>
      </c>
      <c r="G74" s="18">
        <f t="shared" si="1"/>
        <v>-19256838</v>
      </c>
      <c r="H74" s="18"/>
    </row>
    <row r="75" spans="2:8" x14ac:dyDescent="0.4">
      <c r="B75" s="32"/>
      <c r="C75" s="32"/>
      <c r="D75" s="32"/>
      <c r="E75" s="32"/>
      <c r="F75" s="32"/>
      <c r="G75" s="32"/>
      <c r="H75" s="32"/>
    </row>
    <row r="76" spans="2:8" x14ac:dyDescent="0.4">
      <c r="B76" s="32"/>
      <c r="C76" s="32"/>
      <c r="D76" s="32"/>
      <c r="E76" s="32"/>
      <c r="F76" s="32"/>
      <c r="G76" s="32"/>
      <c r="H76" s="32"/>
    </row>
    <row r="77" spans="2:8" x14ac:dyDescent="0.4">
      <c r="B77" s="32"/>
      <c r="C77" s="32"/>
      <c r="D77" s="32"/>
      <c r="E77" s="32"/>
      <c r="F77" s="32"/>
      <c r="G77" s="32"/>
      <c r="H77" s="32"/>
    </row>
    <row r="78" spans="2:8" x14ac:dyDescent="0.4">
      <c r="B78" s="32"/>
      <c r="C78" s="32"/>
      <c r="D78" s="32"/>
      <c r="E78" s="32"/>
      <c r="F78" s="32"/>
      <c r="G78" s="32"/>
      <c r="H78" s="32"/>
    </row>
    <row r="79" spans="2:8" x14ac:dyDescent="0.4">
      <c r="B79" s="32"/>
      <c r="C79" s="32"/>
      <c r="D79" s="32"/>
      <c r="E79" s="32"/>
      <c r="F79" s="32"/>
      <c r="G79" s="32"/>
      <c r="H79" s="32"/>
    </row>
    <row r="80" spans="2:8" x14ac:dyDescent="0.4">
      <c r="B80" s="32"/>
      <c r="C80" s="32"/>
      <c r="D80" s="32"/>
      <c r="E80" s="32"/>
      <c r="F80" s="32"/>
      <c r="G80" s="32"/>
      <c r="H80" s="32"/>
    </row>
    <row r="81" spans="2:8" x14ac:dyDescent="0.4">
      <c r="B81" s="32"/>
      <c r="C81" s="32"/>
      <c r="D81" s="32"/>
      <c r="E81" s="32"/>
      <c r="F81" s="32"/>
      <c r="G81" s="32"/>
      <c r="H81" s="32"/>
    </row>
    <row r="82" spans="2:8" x14ac:dyDescent="0.4">
      <c r="B82" s="32"/>
      <c r="C82" s="32"/>
      <c r="D82" s="32"/>
      <c r="E82" s="32"/>
      <c r="F82" s="32"/>
      <c r="G82" s="32"/>
      <c r="H82" s="32"/>
    </row>
    <row r="83" spans="2:8" x14ac:dyDescent="0.4">
      <c r="B83" s="32"/>
      <c r="C83" s="32"/>
      <c r="D83" s="32"/>
      <c r="E83" s="32"/>
      <c r="F83" s="32"/>
      <c r="G83" s="32"/>
      <c r="H83" s="32"/>
    </row>
    <row r="84" spans="2:8" x14ac:dyDescent="0.4">
      <c r="B84" s="32"/>
      <c r="C84" s="32"/>
      <c r="D84" s="32"/>
      <c r="E84" s="32"/>
      <c r="F84" s="32"/>
      <c r="G84" s="32"/>
      <c r="H84" s="32"/>
    </row>
  </sheetData>
  <mergeCells count="12">
    <mergeCell ref="B3:H3"/>
    <mergeCell ref="B5:H5"/>
    <mergeCell ref="B7:D7"/>
    <mergeCell ref="B8:B34"/>
    <mergeCell ref="C8:C22"/>
    <mergeCell ref="C23:C33"/>
    <mergeCell ref="B35:B49"/>
    <mergeCell ref="C35:C41"/>
    <mergeCell ref="C42:C48"/>
    <mergeCell ref="B50:B69"/>
    <mergeCell ref="C50:C59"/>
    <mergeCell ref="C60:C68"/>
  </mergeCells>
  <phoneticPr fontId="1"/>
  <pageMargins left="0.7" right="0.7" top="0.75" bottom="0.75" header="0.3" footer="0.3"/>
  <pageSetup paperSize="9" fitToHeight="0" orientation="portrait" r:id="rId1"/>
  <headerFooter>
    <oddHeader>&amp;L社会福祉法人杏南会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事業活動計算書</vt:lpstr>
      <vt:lpstr>資金収支計算書</vt:lpstr>
      <vt:lpstr>資金収支計算書!Print_Titles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tachi04</dc:creator>
  <cp:lastModifiedBy>竹内(tachi02)</cp:lastModifiedBy>
  <dcterms:created xsi:type="dcterms:W3CDTF">2023-04-21T07:23:30Z</dcterms:created>
  <dcterms:modified xsi:type="dcterms:W3CDTF">2024-06-08T02:51:54Z</dcterms:modified>
</cp:coreProperties>
</file>