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\共有\事務関係\現況報告書等\R4\公開書類\"/>
    </mc:Choice>
  </mc:AlternateContent>
  <bookViews>
    <workbookView xWindow="0" yWindow="0" windowWidth="20490" windowHeight="7770"/>
  </bookViews>
  <sheets>
    <sheet name="第三号第一様式" sheetId="1" r:id="rId1"/>
  </sheets>
  <definedNames>
    <definedName name="_xlnm.Print_Titles" localSheetId="0">第三号第一様式!$1:$6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H24" i="1"/>
  <c r="G24" i="1"/>
  <c r="I24" i="1" s="1"/>
  <c r="E24" i="1"/>
  <c r="I23" i="1"/>
  <c r="E23" i="1"/>
  <c r="I22" i="1"/>
  <c r="E22" i="1"/>
  <c r="H21" i="1"/>
  <c r="H32" i="1" s="1"/>
  <c r="G21" i="1"/>
  <c r="G32" i="1" s="1"/>
  <c r="I32" i="1" s="1"/>
  <c r="E21" i="1"/>
  <c r="D20" i="1"/>
  <c r="C20" i="1"/>
  <c r="E20" i="1" s="1"/>
  <c r="E19" i="1"/>
  <c r="I18" i="1"/>
  <c r="E18" i="1"/>
  <c r="I17" i="1"/>
  <c r="D17" i="1"/>
  <c r="C17" i="1"/>
  <c r="E17" i="1" s="1"/>
  <c r="H16" i="1"/>
  <c r="G16" i="1"/>
  <c r="I16" i="1" s="1"/>
  <c r="D16" i="1"/>
  <c r="C16" i="1"/>
  <c r="E16" i="1" s="1"/>
  <c r="I15" i="1"/>
  <c r="I14" i="1"/>
  <c r="I13" i="1"/>
  <c r="E13" i="1"/>
  <c r="I12" i="1"/>
  <c r="E12" i="1"/>
  <c r="I11" i="1"/>
  <c r="E11" i="1"/>
  <c r="I10" i="1"/>
  <c r="E10" i="1"/>
  <c r="H9" i="1"/>
  <c r="H19" i="1" s="1"/>
  <c r="H33" i="1" s="1"/>
  <c r="G9" i="1"/>
  <c r="G19" i="1" s="1"/>
  <c r="D9" i="1"/>
  <c r="C9" i="1"/>
  <c r="E9" i="1" s="1"/>
  <c r="G33" i="1" l="1"/>
  <c r="I33" i="1" s="1"/>
  <c r="I19" i="1"/>
  <c r="I9" i="1"/>
  <c r="C33" i="1"/>
  <c r="E33" i="1" s="1"/>
  <c r="I21" i="1"/>
</calcChain>
</file>

<file path=xl/sharedStrings.xml><?xml version="1.0" encoding="utf-8"?>
<sst xmlns="http://schemas.openxmlformats.org/spreadsheetml/2006/main" count="60" uniqueCount="56">
  <si>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</si>
  <si>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</si>
  <si>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</si>
  <si>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</si>
  <si>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</si>
  <si>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</si>
  <si>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</si>
  <si>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</si>
  <si>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</si>
  <si>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</si>
  <si>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</si>
  <si>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</si>
  <si>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</si>
  <si>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有価証券</t>
  </si>
  <si>
    <t>　１年以内返済予定設備資金借入金</t>
  </si>
  <si>
    <t>　事業未収金</t>
  </si>
  <si>
    <t>　１年以内返済予定長期運営資金借入金</t>
  </si>
  <si>
    <t>　立替金</t>
  </si>
  <si>
    <t>　預り金</t>
  </si>
  <si>
    <t>　職員預り金</t>
  </si>
  <si>
    <t>　前受収益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</si>
  <si>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</si>
  <si>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</si>
  <si>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</si>
  <si>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</si>
  <si>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</si>
  <si>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</si>
  <si>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</si>
  <si>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負債の部合計</t>
  </si>
  <si>
    <t>その他の固定資産</t>
  </si>
  <si>
    <t>純資産の部</t>
  </si>
  <si>
    <t>基本金</t>
  </si>
  <si>
    <t>　構築物</t>
  </si>
  <si>
    <t>　第一号基本金</t>
  </si>
  <si>
    <t>　機械及び装置</t>
  </si>
  <si>
    <t>国庫補助金等特別積立金</t>
  </si>
  <si>
    <t>　車輌運搬具</t>
  </si>
  <si>
    <t>その他の積立金</t>
  </si>
  <si>
    <t>　器具及び備品</t>
  </si>
  <si>
    <t>　人件費積立金</t>
  </si>
  <si>
    <t>　権利</t>
  </si>
  <si>
    <t>　修繕積立金</t>
  </si>
  <si>
    <t>　人件費積立資産</t>
  </si>
  <si>
    <t>　備品等購入積立金</t>
  </si>
  <si>
    <t>　修繕積立資産</t>
  </si>
  <si>
    <t>　工賃変動積立金</t>
  </si>
  <si>
    <t>　備品等購入積立資産</t>
  </si>
  <si>
    <t>　設備等整備積立金</t>
  </si>
  <si>
    <t>　工賃変動積立資産</t>
  </si>
  <si>
    <t>次期繰越活動増減差額</t>
  </si>
  <si>
    <t>　設備等整備積立資産</t>
  </si>
  <si>
    <t>（うち当期活動増減差額）</t>
  </si>
  <si>
    <t>　長期前払費用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</si>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</sst>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</f>
        <v>101599023</v>
      </c>
      <c r="D9" s="16">
        <f>+D10+D11+D12+D13</f>
        <v>48653108</v>
      </c>
      <c r="E9" s="15">
        <f>C9-D9</f>
        <v>52945915</v>
      </c>
      <c r="F9" s="14" t="s">
        <v>10</v>
      </c>
      <c r="G9" s="15">
        <f>+G10+G11+G12+G13+G14+G15</f>
        <v>8370055</v>
      </c>
      <c r="H9" s="16">
        <f>+H10+H11+H12+H13+H14+H15</f>
        <v>6138509</v>
      </c>
      <c r="I9" s="15">
        <f>G9-H9</f>
        <v>2231546</v>
      </c>
    </row>
    <row r="10" spans="2:9" ht="14.25">
      <c r="B10" s="17" t="s">
        <v>11</v>
      </c>
      <c r="C10" s="18">
        <v>84899152</v>
      </c>
      <c r="D10" s="19">
        <v>31633014</v>
      </c>
      <c r="E10" s="18">
        <f t="shared" ref="E10:E33" si="0">C10-D10</f>
        <v>53266138</v>
      </c>
      <c r="F10" s="20" t="s">
        <v>12</v>
      </c>
      <c r="G10" s="21">
        <v>3037108</v>
      </c>
      <c r="H10" s="22">
        <v>2588350</v>
      </c>
      <c r="I10" s="21">
        <f t="shared" ref="I10:I33" si="1">G10-H10</f>
        <v>448758</v>
      </c>
    </row>
    <row r="11" spans="2:9" ht="14.25">
      <c r="B11" s="20" t="s">
        <v>13</v>
      </c>
      <c r="C11" s="21">
        <v>0</v>
      </c>
      <c r="D11" s="22">
        <v>2010590</v>
      </c>
      <c r="E11" s="21">
        <f t="shared" si="0"/>
        <v>-2010590</v>
      </c>
      <c r="F11" s="20" t="s">
        <v>14</v>
      </c>
      <c r="G11" s="21">
        <v>2124000</v>
      </c>
      <c r="H11" s="22">
        <v>618000</v>
      </c>
      <c r="I11" s="21">
        <f t="shared" si="1"/>
        <v>1506000</v>
      </c>
    </row>
    <row r="12" spans="2:9" ht="14.25">
      <c r="B12" s="20" t="s">
        <v>15</v>
      </c>
      <c r="C12" s="21">
        <v>16650087</v>
      </c>
      <c r="D12" s="22">
        <v>15009504</v>
      </c>
      <c r="E12" s="21">
        <f t="shared" si="0"/>
        <v>1640583</v>
      </c>
      <c r="F12" s="20" t="s">
        <v>16</v>
      </c>
      <c r="G12" s="21">
        <v>2004000</v>
      </c>
      <c r="H12" s="22">
        <v>2004000</v>
      </c>
      <c r="I12" s="21">
        <f t="shared" si="1"/>
        <v>0</v>
      </c>
    </row>
    <row r="13" spans="2:9" ht="14.25">
      <c r="B13" s="20" t="s">
        <v>17</v>
      </c>
      <c r="C13" s="21">
        <v>49784</v>
      </c>
      <c r="D13" s="22"/>
      <c r="E13" s="21">
        <f t="shared" si="0"/>
        <v>49784</v>
      </c>
      <c r="F13" s="20" t="s">
        <v>18</v>
      </c>
      <c r="G13" s="21">
        <v>8168</v>
      </c>
      <c r="H13" s="22">
        <v>73984</v>
      </c>
      <c r="I13" s="21">
        <f t="shared" si="1"/>
        <v>-65816</v>
      </c>
    </row>
    <row r="14" spans="2:9" ht="14.25">
      <c r="B14" s="20"/>
      <c r="C14" s="21"/>
      <c r="D14" s="21"/>
      <c r="E14" s="21"/>
      <c r="F14" s="20" t="s">
        <v>19</v>
      </c>
      <c r="G14" s="21">
        <v>1138607</v>
      </c>
      <c r="H14" s="22">
        <v>802525</v>
      </c>
      <c r="I14" s="21">
        <f t="shared" si="1"/>
        <v>336082</v>
      </c>
    </row>
    <row r="15" spans="2:9" ht="14.25">
      <c r="B15" s="20"/>
      <c r="C15" s="21"/>
      <c r="D15" s="21"/>
      <c r="E15" s="21"/>
      <c r="F15" s="20" t="s">
        <v>20</v>
      </c>
      <c r="G15" s="21">
        <v>58172</v>
      </c>
      <c r="H15" s="22">
        <v>51650</v>
      </c>
      <c r="I15" s="21">
        <f t="shared" si="1"/>
        <v>6522</v>
      </c>
    </row>
    <row r="16" spans="2:9" ht="14.25">
      <c r="B16" s="14" t="s">
        <v>21</v>
      </c>
      <c r="C16" s="15">
        <f>+C17 +C20</f>
        <v>208035673</v>
      </c>
      <c r="D16" s="16">
        <f>+D17 +D20</f>
        <v>217928820</v>
      </c>
      <c r="E16" s="15">
        <f t="shared" si="0"/>
        <v>-9893147</v>
      </c>
      <c r="F16" s="14" t="s">
        <v>22</v>
      </c>
      <c r="G16" s="15">
        <f>+G17+G18</f>
        <v>87248000</v>
      </c>
      <c r="H16" s="16">
        <f>+H17+H18</f>
        <v>36376000</v>
      </c>
      <c r="I16" s="15">
        <f t="shared" si="1"/>
        <v>50872000</v>
      </c>
    </row>
    <row r="17" spans="2:9" ht="14.25">
      <c r="B17" s="14" t="s">
        <v>23</v>
      </c>
      <c r="C17" s="15">
        <f>+C18+C19</f>
        <v>169757260</v>
      </c>
      <c r="D17" s="16">
        <f>+D18+D19</f>
        <v>178768726</v>
      </c>
      <c r="E17" s="15">
        <f t="shared" si="0"/>
        <v>-9011466</v>
      </c>
      <c r="F17" s="17" t="s">
        <v>24</v>
      </c>
      <c r="G17" s="18">
        <v>27258000</v>
      </c>
      <c r="H17" s="19">
        <v>29382000</v>
      </c>
      <c r="I17" s="18">
        <f t="shared" si="1"/>
        <v>-2124000</v>
      </c>
    </row>
    <row r="18" spans="2:9" ht="14.25">
      <c r="B18" s="17" t="s">
        <v>25</v>
      </c>
      <c r="C18" s="18">
        <v>361050</v>
      </c>
      <c r="D18" s="19">
        <v>361050</v>
      </c>
      <c r="E18" s="18">
        <f t="shared" si="0"/>
        <v>0</v>
      </c>
      <c r="F18" s="20" t="s">
        <v>26</v>
      </c>
      <c r="G18" s="21">
        <v>59990000</v>
      </c>
      <c r="H18" s="22">
        <v>6994000</v>
      </c>
      <c r="I18" s="21">
        <f t="shared" si="1"/>
        <v>52996000</v>
      </c>
    </row>
    <row r="19" spans="2:9" ht="14.25">
      <c r="B19" s="20" t="s">
        <v>27</v>
      </c>
      <c r="C19" s="21">
        <v>169396210</v>
      </c>
      <c r="D19" s="22">
        <v>178407676</v>
      </c>
      <c r="E19" s="21">
        <f t="shared" si="0"/>
        <v>-9011466</v>
      </c>
      <c r="F19" s="14" t="s">
        <v>28</v>
      </c>
      <c r="G19" s="15">
        <f>+G9 +G16</f>
        <v>95618055</v>
      </c>
      <c r="H19" s="15">
        <f>+H9 +H16</f>
        <v>42514509</v>
      </c>
      <c r="I19" s="15">
        <f t="shared" si="1"/>
        <v>53103546</v>
      </c>
    </row>
    <row r="20" spans="2:9" ht="14.25">
      <c r="B20" s="14" t="s">
        <v>29</v>
      </c>
      <c r="C20" s="15">
        <f>+C21+C22+C23+C24+C25+C26+C27+C28+C29+C30+C31+C32</f>
        <v>38278413</v>
      </c>
      <c r="D20" s="16">
        <f>+D21+D22+D23+D24+D25+D26+D27+D28+D29+D30+D31+D32</f>
        <v>39160094</v>
      </c>
      <c r="E20" s="15">
        <f t="shared" si="0"/>
        <v>-881681</v>
      </c>
      <c r="F20" s="23" t="s">
        <v>30</v>
      </c>
      <c r="G20" s="24"/>
      <c r="H20" s="24"/>
      <c r="I20" s="25"/>
    </row>
    <row r="21" spans="2:9" ht="14.25">
      <c r="B21" s="20" t="s">
        <v>27</v>
      </c>
      <c r="C21" s="21">
        <v>4850024</v>
      </c>
      <c r="D21" s="22">
        <v>4683792</v>
      </c>
      <c r="E21" s="21">
        <f t="shared" si="0"/>
        <v>166232</v>
      </c>
      <c r="F21" s="17" t="s">
        <v>31</v>
      </c>
      <c r="G21" s="18">
        <f>+G22</f>
        <v>7597748</v>
      </c>
      <c r="H21" s="19">
        <f>+H22</f>
        <v>7597748</v>
      </c>
      <c r="I21" s="18">
        <f t="shared" si="1"/>
        <v>0</v>
      </c>
    </row>
    <row r="22" spans="2:9" ht="14.25">
      <c r="B22" s="20" t="s">
        <v>32</v>
      </c>
      <c r="C22" s="21">
        <v>8370708</v>
      </c>
      <c r="D22" s="22">
        <v>9172949</v>
      </c>
      <c r="E22" s="21">
        <f t="shared" si="0"/>
        <v>-802241</v>
      </c>
      <c r="F22" s="20" t="s">
        <v>33</v>
      </c>
      <c r="G22" s="21">
        <v>7597748</v>
      </c>
      <c r="H22" s="22">
        <v>7597748</v>
      </c>
      <c r="I22" s="21">
        <f t="shared" si="1"/>
        <v>0</v>
      </c>
    </row>
    <row r="23" spans="2:9" ht="14.25">
      <c r="B23" s="20" t="s">
        <v>34</v>
      </c>
      <c r="C23" s="21">
        <v>231351</v>
      </c>
      <c r="D23" s="22"/>
      <c r="E23" s="21">
        <f t="shared" si="0"/>
        <v>231351</v>
      </c>
      <c r="F23" s="20" t="s">
        <v>35</v>
      </c>
      <c r="G23" s="21">
        <v>97755652</v>
      </c>
      <c r="H23" s="22">
        <v>104335171</v>
      </c>
      <c r="I23" s="21">
        <f t="shared" si="1"/>
        <v>-6579519</v>
      </c>
    </row>
    <row r="24" spans="2:9" ht="14.25">
      <c r="B24" s="20" t="s">
        <v>36</v>
      </c>
      <c r="C24" s="21">
        <v>381306</v>
      </c>
      <c r="D24" s="22">
        <v>1190573</v>
      </c>
      <c r="E24" s="21">
        <f t="shared" si="0"/>
        <v>-809267</v>
      </c>
      <c r="F24" s="20" t="s">
        <v>37</v>
      </c>
      <c r="G24" s="21">
        <f>+G25+G26+G27+G28+G29</f>
        <v>18822018</v>
      </c>
      <c r="H24" s="22">
        <f>+H25+H26+H27+H28+H29</f>
        <v>18149550</v>
      </c>
      <c r="I24" s="21">
        <f t="shared" si="1"/>
        <v>672468</v>
      </c>
    </row>
    <row r="25" spans="2:9" ht="14.25">
      <c r="B25" s="20" t="s">
        <v>38</v>
      </c>
      <c r="C25" s="21">
        <v>5326059</v>
      </c>
      <c r="D25" s="22">
        <v>5643738</v>
      </c>
      <c r="E25" s="21">
        <f t="shared" si="0"/>
        <v>-317679</v>
      </c>
      <c r="F25" s="20" t="s">
        <v>39</v>
      </c>
      <c r="G25" s="21">
        <v>5000000</v>
      </c>
      <c r="H25" s="22">
        <v>5000000</v>
      </c>
      <c r="I25" s="21">
        <f t="shared" si="1"/>
        <v>0</v>
      </c>
    </row>
    <row r="26" spans="2:9" ht="14.25">
      <c r="B26" s="20" t="s">
        <v>40</v>
      </c>
      <c r="C26" s="21">
        <v>195137</v>
      </c>
      <c r="D26" s="22">
        <v>217682</v>
      </c>
      <c r="E26" s="21">
        <f t="shared" si="0"/>
        <v>-22545</v>
      </c>
      <c r="F26" s="20" t="s">
        <v>41</v>
      </c>
      <c r="G26" s="21">
        <v>5000000</v>
      </c>
      <c r="H26" s="22">
        <v>5000000</v>
      </c>
      <c r="I26" s="21">
        <f t="shared" si="1"/>
        <v>0</v>
      </c>
    </row>
    <row r="27" spans="2:9" ht="14.25">
      <c r="B27" s="20" t="s">
        <v>42</v>
      </c>
      <c r="C27" s="21">
        <v>5000000</v>
      </c>
      <c r="D27" s="22">
        <v>5000000</v>
      </c>
      <c r="E27" s="21">
        <f t="shared" si="0"/>
        <v>0</v>
      </c>
      <c r="F27" s="20" t="s">
        <v>43</v>
      </c>
      <c r="G27" s="21">
        <v>5000000</v>
      </c>
      <c r="H27" s="22">
        <v>5000000</v>
      </c>
      <c r="I27" s="21">
        <f t="shared" si="1"/>
        <v>0</v>
      </c>
    </row>
    <row r="28" spans="2:9" ht="14.25">
      <c r="B28" s="20" t="s">
        <v>44</v>
      </c>
      <c r="C28" s="21">
        <v>5000000</v>
      </c>
      <c r="D28" s="22">
        <v>5000000</v>
      </c>
      <c r="E28" s="21">
        <f t="shared" si="0"/>
        <v>0</v>
      </c>
      <c r="F28" s="20" t="s">
        <v>45</v>
      </c>
      <c r="G28" s="21">
        <v>2481316</v>
      </c>
      <c r="H28" s="22">
        <v>1808848</v>
      </c>
      <c r="I28" s="21">
        <f t="shared" si="1"/>
        <v>672468</v>
      </c>
    </row>
    <row r="29" spans="2:9" ht="14.25">
      <c r="B29" s="20" t="s">
        <v>46</v>
      </c>
      <c r="C29" s="21">
        <v>5000000</v>
      </c>
      <c r="D29" s="22">
        <v>5000000</v>
      </c>
      <c r="E29" s="21">
        <f t="shared" si="0"/>
        <v>0</v>
      </c>
      <c r="F29" s="20" t="s">
        <v>47</v>
      </c>
      <c r="G29" s="21">
        <v>1340702</v>
      </c>
      <c r="H29" s="22">
        <v>1340702</v>
      </c>
      <c r="I29" s="21">
        <f t="shared" si="1"/>
        <v>0</v>
      </c>
    </row>
    <row r="30" spans="2:9" ht="14.25">
      <c r="B30" s="20" t="s">
        <v>48</v>
      </c>
      <c r="C30" s="21">
        <v>2481316</v>
      </c>
      <c r="D30" s="22">
        <v>1808848</v>
      </c>
      <c r="E30" s="21">
        <f t="shared" si="0"/>
        <v>672468</v>
      </c>
      <c r="F30" s="20" t="s">
        <v>49</v>
      </c>
      <c r="G30" s="21">
        <v>89841223</v>
      </c>
      <c r="H30" s="22">
        <v>93984950</v>
      </c>
      <c r="I30" s="21">
        <f t="shared" si="1"/>
        <v>-4143727</v>
      </c>
    </row>
    <row r="31" spans="2:9" ht="14.25">
      <c r="B31" s="20" t="s">
        <v>50</v>
      </c>
      <c r="C31" s="21">
        <v>1340702</v>
      </c>
      <c r="D31" s="22">
        <v>1340702</v>
      </c>
      <c r="E31" s="21">
        <f t="shared" si="0"/>
        <v>0</v>
      </c>
      <c r="F31" s="26" t="s">
        <v>51</v>
      </c>
      <c r="G31" s="27">
        <v>-3471259</v>
      </c>
      <c r="H31" s="28">
        <v>6494198</v>
      </c>
      <c r="I31" s="27">
        <f t="shared" si="1"/>
        <v>-9965457</v>
      </c>
    </row>
    <row r="32" spans="2:9" ht="14.25">
      <c r="B32" s="20" t="s">
        <v>52</v>
      </c>
      <c r="C32" s="21">
        <v>101810</v>
      </c>
      <c r="D32" s="22">
        <v>101810</v>
      </c>
      <c r="E32" s="21">
        <f t="shared" si="0"/>
        <v>0</v>
      </c>
      <c r="F32" s="14" t="s">
        <v>53</v>
      </c>
      <c r="G32" s="15">
        <f>+G21 +G23 +G24 +G30</f>
        <v>214016641</v>
      </c>
      <c r="H32" s="15">
        <f>+H21 +H23 +H24 +H30</f>
        <v>224067419</v>
      </c>
      <c r="I32" s="15">
        <f t="shared" si="1"/>
        <v>-10050778</v>
      </c>
    </row>
    <row r="33" spans="2:9" ht="14.25">
      <c r="B33" s="14" t="s">
        <v>54</v>
      </c>
      <c r="C33" s="15">
        <f>+C9 +C16</f>
        <v>309634696</v>
      </c>
      <c r="D33" s="15">
        <f>+D9 +D16</f>
        <v>266581928</v>
      </c>
      <c r="E33" s="15">
        <f t="shared" si="0"/>
        <v>43052768</v>
      </c>
      <c r="F33" s="29" t="s">
        <v>55</v>
      </c>
      <c r="G33" s="30">
        <f>+G19 +G32</f>
        <v>309634696</v>
      </c>
      <c r="H33" s="30">
        <f>+H19 +H32</f>
        <v>266581928</v>
      </c>
      <c r="I33" s="30">
        <f t="shared" si="1"/>
        <v>43052768</v>
      </c>
    </row>
  </sheetData>
  <mergeCells count="5">
    <mergeCell ref="B3:I3"/>
    <mergeCell ref="B5:I5"/>
    <mergeCell ref="B7:E7"/>
    <mergeCell ref="F7:I7"/>
    <mergeCell ref="F20:I20"/>
  </mergeCells>
  <phoneticPr fontId="2"/>
  <pageMargins left="0.7" right="0.7" top="0.75" bottom="0.75" header="0.3" footer="0.3"/>
  <pageSetup paperSize="9" fitToHeight="0" orientation="portrait" r:id="rId1"/>
  <headerFooter>
    <oddHeader>&amp;L社会福祉法人こがね福祉会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</dc:creator>
  <cp:lastModifiedBy>小島</cp:lastModifiedBy>
  <dcterms:created xsi:type="dcterms:W3CDTF">2022-06-06T02:14:30Z</dcterms:created>
  <dcterms:modified xsi:type="dcterms:W3CDTF">2022-06-06T02:14:32Z</dcterms:modified>
</cp:coreProperties>
</file>