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oft\Desktop\R5\"/>
    </mc:Choice>
  </mc:AlternateContent>
  <xr:revisionPtr revIDLastSave="0" documentId="8_{75AB048D-8BD4-478A-B2E3-F2D89672F0F5}" xr6:coauthVersionLast="47" xr6:coauthVersionMax="47" xr10:uidLastSave="{00000000-0000-0000-0000-000000000000}"/>
  <bookViews>
    <workbookView xWindow="-108" yWindow="-108" windowWidth="23256" windowHeight="12456" xr2:uid="{81F7D109-A162-48EB-98AF-DDDA9B71673F}"/>
  </bookViews>
  <sheets>
    <sheet name="第一号第一様式" sheetId="1" r:id="rId1"/>
  </sheets>
  <definedNames>
    <definedName name="_xlnm.Print_Titles" localSheetId="0">第一号第一様式!$1:$7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7" i="1" l="1"/>
  <c r="G34" i="1"/>
  <c r="F32" i="1"/>
  <c r="E32" i="1"/>
  <c r="G32" i="1" s="1"/>
  <c r="G31" i="1"/>
  <c r="G30" i="1"/>
  <c r="G29" i="1"/>
  <c r="F28" i="1"/>
  <c r="F33" i="1" s="1"/>
  <c r="E28" i="1"/>
  <c r="G28" i="1" s="1"/>
  <c r="G26" i="1"/>
  <c r="F26" i="1"/>
  <c r="E26" i="1"/>
  <c r="G25" i="1"/>
  <c r="G24" i="1"/>
  <c r="F23" i="1"/>
  <c r="F27" i="1" s="1"/>
  <c r="E23" i="1"/>
  <c r="G23" i="1" s="1"/>
  <c r="G22" i="1"/>
  <c r="F20" i="1"/>
  <c r="E20" i="1"/>
  <c r="G20" i="1" s="1"/>
  <c r="G19" i="1"/>
  <c r="G18" i="1"/>
  <c r="G17" i="1"/>
  <c r="G16" i="1"/>
  <c r="G15" i="1"/>
  <c r="G14" i="1"/>
  <c r="F13" i="1"/>
  <c r="F21" i="1" s="1"/>
  <c r="E13" i="1"/>
  <c r="E21" i="1" s="1"/>
  <c r="G12" i="1"/>
  <c r="G11" i="1"/>
  <c r="G10" i="1"/>
  <c r="G9" i="1"/>
  <c r="G8" i="1"/>
  <c r="G21" i="1" l="1"/>
  <c r="F36" i="1"/>
  <c r="F38" i="1" s="1"/>
  <c r="E27" i="1"/>
  <c r="G27" i="1" s="1"/>
  <c r="G13" i="1"/>
  <c r="E33" i="1"/>
  <c r="G33" i="1" s="1"/>
  <c r="E36" i="1" l="1"/>
  <c r="E38" i="1" l="1"/>
  <c r="G38" i="1" s="1"/>
  <c r="G36" i="1"/>
</calcChain>
</file>

<file path=xl/sharedStrings.xml><?xml version="1.0" encoding="utf-8"?>
<sst xmlns="http://schemas.openxmlformats.org/spreadsheetml/2006/main" count="48" uniqueCount="44">
  <si>
    <t>第一号第一様式（第十七条第四項関係）</t>
    <rPh sb="0" eb="1">
      <t>ダイ</t>
    </rPh>
    <rPh sb="1" eb="2">
      <t>イチ</t>
    </rPh>
    <rPh sb="2" eb="3">
      <t>ゴウ</t>
    </rPh>
    <rPh sb="3" eb="4">
      <t>ダイ</t>
    </rPh>
    <rPh sb="4" eb="5">
      <t>イチ</t>
    </rPh>
    <rPh sb="5" eb="7">
      <t>ヨウシキ</t>
    </rPh>
    <phoneticPr fontId="4"/>
  </si>
  <si>
    <t>法人単位資金収支計算書</t>
    <rPh sb="0" eb="2">
      <t>ホウジン</t>
    </rPh>
    <rPh sb="2" eb="4">
      <t>タンイ</t>
    </rPh>
    <phoneticPr fontId="4"/>
  </si>
  <si>
    <t>（自）令和4年4月1日  （至）令和5年3月31日</t>
    <phoneticPr fontId="4"/>
  </si>
  <si>
    <t>（単位：円）</t>
    <phoneticPr fontId="4"/>
  </si>
  <si>
    <t>勘定科目</t>
    <rPh sb="0" eb="2">
      <t>カンジョウ</t>
    </rPh>
    <rPh sb="2" eb="4">
      <t>カモク</t>
    </rPh>
    <phoneticPr fontId="4"/>
  </si>
  <si>
    <t>予算(A)</t>
    <rPh sb="0" eb="2">
      <t>ヨサン</t>
    </rPh>
    <phoneticPr fontId="4"/>
  </si>
  <si>
    <t>決算(B)</t>
    <rPh sb="0" eb="2">
      <t>ケッサン</t>
    </rPh>
    <phoneticPr fontId="4"/>
  </si>
  <si>
    <t>差異(A)-(B)</t>
    <rPh sb="0" eb="2">
      <t>サイ</t>
    </rPh>
    <phoneticPr fontId="4"/>
  </si>
  <si>
    <t>備考</t>
    <rPh sb="0" eb="2">
      <t>ビコウ</t>
    </rPh>
    <phoneticPr fontId="4"/>
  </si>
  <si>
    <t>事業活動による収支</t>
  </si>
  <si>
    <t>収入</t>
  </si>
  <si>
    <t>就労支援事業収入</t>
  </si>
  <si>
    <t>障害福祉サービス等事業収入</t>
  </si>
  <si>
    <t>経常経費寄附金収入</t>
  </si>
  <si>
    <t>受取利息配当金収入</t>
  </si>
  <si>
    <t>その他の収入</t>
  </si>
  <si>
    <t>事業活動収入計（１）</t>
  </si>
  <si>
    <t>支出</t>
  </si>
  <si>
    <t>人件費支出</t>
  </si>
  <si>
    <t>事業費支出</t>
  </si>
  <si>
    <t>事務費支出</t>
  </si>
  <si>
    <t>就労支援事業支出</t>
  </si>
  <si>
    <t>支払利息支出</t>
  </si>
  <si>
    <t>その他の支出</t>
  </si>
  <si>
    <t>事業活動支出計（２）</t>
  </si>
  <si>
    <t>事業活動資金収支差額（３）＝（１）－（２）</t>
  </si>
  <si>
    <t>施設整備等による収支</t>
  </si>
  <si>
    <t>施設整備等補助金収入</t>
  </si>
  <si>
    <t>施設整備等収入計（４）</t>
  </si>
  <si>
    <t>設備資金借入金元金償還支出</t>
  </si>
  <si>
    <t>固定資産取得支出</t>
  </si>
  <si>
    <t>施設整備等支出計（５）</t>
  </si>
  <si>
    <t>施設整備等資金収支差額（６）＝（４）－（５）</t>
  </si>
  <si>
    <t>その他の活動による収支</t>
  </si>
  <si>
    <t>その他の活動収入計（７）</t>
  </si>
  <si>
    <t>長期運営資金借入金元金償還支出</t>
  </si>
  <si>
    <t>積立資産支出</t>
  </si>
  <si>
    <t>その他の活動による支出</t>
  </si>
  <si>
    <t>その他の活動支出計（８）</t>
  </si>
  <si>
    <t>その他の活動資金収支差額（９）＝（７）－（８）</t>
  </si>
  <si>
    <t>予備費支出（１０）</t>
  </si>
  <si>
    <t>当期資金収支差額合計（１１）＝（３）＋（６）＋（９）－（１０）</t>
  </si>
  <si>
    <t>前期末支払資金残高（１２）</t>
  </si>
  <si>
    <t>当期末支払資金残高（１１）＋（１２）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</si>
</sst>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);[Red]\-#,##0_)"/>
  </numFmts>
  <fonts count="1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6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sz val="6"/>
      <name val="ＭＳ Ｐゴシック"/>
      <family val="3"/>
      <charset val="128"/>
    </font>
    <font>
      <sz val="11"/>
      <color theme="1"/>
      <name val="Meiryo UI"/>
      <family val="3"/>
      <charset val="128"/>
    </font>
    <font>
      <sz val="11"/>
      <name val="ＭＳ Ｐゴシック"/>
      <family val="3"/>
      <charset val="128"/>
    </font>
    <font>
      <sz val="10"/>
      <name val="Meiryo UI"/>
      <family val="3"/>
      <charset val="128"/>
    </font>
    <font>
      <sz val="11"/>
      <name val="ＭＳ ゴシック"/>
      <family val="3"/>
      <charset val="128"/>
    </font>
    <font>
      <sz val="11"/>
      <color rgb="FF00000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6" fillId="0" borderId="0"/>
    <xf numFmtId="0" fontId="8" fillId="0" borderId="0">
      <alignment horizontal="left" vertical="top"/>
    </xf>
  </cellStyleXfs>
  <cellXfs count="40">
    <xf numFmtId="0" fontId="0" fillId="0" borderId="0" xfId="0">
      <alignment vertical="center"/>
    </xf>
    <xf numFmtId="0" fontId="2" fillId="0" borderId="0" xfId="0" applyFont="1" applyAlignment="1">
      <alignment horizontal="center" vertical="center" shrinkToFit="1"/>
    </xf>
    <xf numFmtId="0" fontId="3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 shrinkToFit="1"/>
    </xf>
    <xf numFmtId="0" fontId="2" fillId="0" borderId="0" xfId="0" applyFont="1" applyAlignment="1" applyProtection="1">
      <alignment horizontal="center" vertical="center" shrinkToFit="1"/>
      <protection locked="0"/>
    </xf>
    <xf numFmtId="0" fontId="5" fillId="0" borderId="0" xfId="0" applyFont="1" applyAlignment="1">
      <alignment horizontal="center" vertical="center" shrinkToFit="1"/>
    </xf>
    <xf numFmtId="0" fontId="7" fillId="0" borderId="1" xfId="1" applyFont="1" applyBorder="1" applyAlignment="1">
      <alignment horizontal="center" vertical="center" shrinkToFit="1"/>
    </xf>
    <xf numFmtId="0" fontId="7" fillId="0" borderId="1" xfId="1" applyFont="1" applyBorder="1" applyAlignment="1">
      <alignment horizontal="center" vertical="center" shrinkToFit="1"/>
    </xf>
    <xf numFmtId="0" fontId="7" fillId="0" borderId="2" xfId="2" applyFont="1" applyBorder="1" applyAlignment="1">
      <alignment vertical="center" textRotation="255"/>
    </xf>
    <xf numFmtId="0" fontId="7" fillId="0" borderId="2" xfId="2" applyFont="1" applyBorder="1" applyAlignment="1">
      <alignment vertical="center" shrinkToFit="1"/>
    </xf>
    <xf numFmtId="176" fontId="9" fillId="0" borderId="2" xfId="0" applyNumberFormat="1" applyFont="1" applyBorder="1" applyProtection="1">
      <alignment vertical="center"/>
      <protection locked="0"/>
    </xf>
    <xf numFmtId="176" fontId="9" fillId="0" borderId="2" xfId="2" applyNumberFormat="1" applyFont="1" applyBorder="1" applyAlignment="1" applyProtection="1">
      <alignment vertical="center" shrinkToFit="1"/>
      <protection locked="0"/>
    </xf>
    <xf numFmtId="0" fontId="7" fillId="0" borderId="3" xfId="2" applyFont="1" applyBorder="1" applyAlignment="1">
      <alignment vertical="center" textRotation="255"/>
    </xf>
    <xf numFmtId="0" fontId="7" fillId="0" borderId="3" xfId="2" applyFont="1" applyBorder="1" applyAlignment="1">
      <alignment vertical="center" shrinkToFit="1"/>
    </xf>
    <xf numFmtId="176" fontId="9" fillId="0" borderId="3" xfId="0" applyNumberFormat="1" applyFont="1" applyBorder="1" applyProtection="1">
      <alignment vertical="center"/>
      <protection locked="0"/>
    </xf>
    <xf numFmtId="176" fontId="9" fillId="0" borderId="3" xfId="2" applyNumberFormat="1" applyFont="1" applyBorder="1" applyAlignment="1" applyProtection="1">
      <alignment vertical="center" shrinkToFit="1"/>
      <protection locked="0"/>
    </xf>
    <xf numFmtId="176" fontId="9" fillId="0" borderId="4" xfId="0" applyNumberFormat="1" applyFont="1" applyBorder="1" applyProtection="1">
      <alignment vertical="center"/>
      <protection locked="0"/>
    </xf>
    <xf numFmtId="0" fontId="7" fillId="0" borderId="4" xfId="2" applyFont="1" applyBorder="1" applyAlignment="1">
      <alignment vertical="center" textRotation="255"/>
    </xf>
    <xf numFmtId="0" fontId="7" fillId="0" borderId="1" xfId="2" applyFont="1" applyBorder="1" applyAlignment="1">
      <alignment vertical="center" shrinkToFit="1"/>
    </xf>
    <xf numFmtId="176" fontId="9" fillId="0" borderId="1" xfId="0" applyNumberFormat="1" applyFont="1" applyBorder="1" applyProtection="1">
      <alignment vertical="center"/>
      <protection locked="0"/>
    </xf>
    <xf numFmtId="176" fontId="9" fillId="0" borderId="1" xfId="2" applyNumberFormat="1" applyFont="1" applyBorder="1" applyAlignment="1" applyProtection="1">
      <alignment vertical="center" shrinkToFit="1"/>
      <protection locked="0"/>
    </xf>
    <xf numFmtId="0" fontId="7" fillId="0" borderId="5" xfId="2" applyFont="1" applyBorder="1" applyAlignment="1">
      <alignment vertical="center"/>
    </xf>
    <xf numFmtId="0" fontId="7" fillId="0" borderId="6" xfId="2" applyFont="1" applyBorder="1" applyAlignment="1">
      <alignment vertical="center" shrinkToFit="1"/>
    </xf>
    <xf numFmtId="176" fontId="9" fillId="0" borderId="6" xfId="2" applyNumberFormat="1" applyFont="1" applyBorder="1" applyAlignment="1" applyProtection="1">
      <alignment vertical="center" shrinkToFit="1"/>
      <protection locked="0"/>
    </xf>
    <xf numFmtId="0" fontId="7" fillId="0" borderId="7" xfId="2" applyFont="1" applyBorder="1" applyAlignment="1">
      <alignment vertical="center"/>
    </xf>
    <xf numFmtId="0" fontId="7" fillId="0" borderId="4" xfId="2" applyFont="1" applyBorder="1" applyAlignment="1">
      <alignment vertical="center" textRotation="255"/>
    </xf>
    <xf numFmtId="0" fontId="7" fillId="0" borderId="3" xfId="2" applyFont="1" applyBorder="1" applyAlignment="1">
      <alignment vertical="top" shrinkToFit="1"/>
    </xf>
    <xf numFmtId="176" fontId="9" fillId="0" borderId="3" xfId="2" applyNumberFormat="1" applyFont="1" applyBorder="1" applyAlignment="1" applyProtection="1">
      <alignment vertical="top" shrinkToFit="1"/>
      <protection locked="0"/>
    </xf>
    <xf numFmtId="0" fontId="7" fillId="0" borderId="1" xfId="2" applyFont="1" applyBorder="1" applyAlignment="1">
      <alignment vertical="top" shrinkToFit="1"/>
    </xf>
    <xf numFmtId="176" fontId="9" fillId="0" borderId="1" xfId="2" applyNumberFormat="1" applyFont="1" applyBorder="1" applyAlignment="1" applyProtection="1">
      <alignment vertical="top" shrinkToFit="1"/>
      <protection locked="0"/>
    </xf>
    <xf numFmtId="0" fontId="7" fillId="0" borderId="8" xfId="2" applyFont="1" applyBorder="1" applyAlignment="1">
      <alignment vertical="center"/>
    </xf>
    <xf numFmtId="0" fontId="7" fillId="0" borderId="9" xfId="2" applyFont="1" applyBorder="1" applyAlignment="1">
      <alignment vertical="center"/>
    </xf>
    <xf numFmtId="0" fontId="7" fillId="0" borderId="10" xfId="2" applyFont="1" applyBorder="1" applyAlignment="1">
      <alignment vertical="center" shrinkToFit="1"/>
    </xf>
    <xf numFmtId="176" fontId="9" fillId="0" borderId="10" xfId="2" applyNumberFormat="1" applyFont="1" applyBorder="1" applyAlignment="1" applyProtection="1">
      <alignment vertical="center" shrinkToFit="1"/>
      <protection locked="0"/>
    </xf>
    <xf numFmtId="0" fontId="7" fillId="0" borderId="11" xfId="2" applyFont="1" applyBorder="1" applyAlignment="1">
      <alignment vertical="center" textRotation="255"/>
    </xf>
    <xf numFmtId="0" fontId="7" fillId="0" borderId="12" xfId="2" applyFont="1" applyBorder="1" applyAlignment="1">
      <alignment vertical="center"/>
    </xf>
    <xf numFmtId="0" fontId="7" fillId="0" borderId="13" xfId="2" applyFont="1" applyBorder="1" applyAlignment="1">
      <alignment vertical="center" shrinkToFit="1"/>
    </xf>
    <xf numFmtId="176" fontId="9" fillId="0" borderId="4" xfId="2" applyNumberFormat="1" applyFont="1" applyBorder="1" applyAlignment="1" applyProtection="1">
      <alignment vertical="center" shrinkToFit="1"/>
      <protection locked="0"/>
    </xf>
    <xf numFmtId="0" fontId="3" fillId="0" borderId="0" xfId="0" applyFont="1" applyProtection="1">
      <alignment vertical="center"/>
      <protection locked="0"/>
    </xf>
  </cellXfs>
  <cellStyles count="3">
    <cellStyle name="標準" xfId="0" builtinId="0"/>
    <cellStyle name="標準 2" xfId="2" xr:uid="{5BBE34BE-F998-4941-A71E-6C4557B00EC6}"/>
    <cellStyle name="標準 3" xfId="1" xr:uid="{EE9CAE1B-3F5C-4DA3-B336-99C57287360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85EDF4-11A2-4B47-8D76-3D0EAD455572}">
  <sheetPr>
    <pageSetUpPr fitToPage="1"/>
  </sheetPr>
  <dimension ref="B2:H48"/>
  <sheetViews>
    <sheetView showGridLines="0" tabSelected="1" workbookViewId="0"/>
  </sheetViews>
  <sheetFormatPr defaultRowHeight="18" x14ac:dyDescent="0.45"/>
  <cols>
    <col min="1" max="3" width="3" customWidth="1"/>
    <col min="4" max="4" width="52.59765625" customWidth="1"/>
    <col min="5" max="8" width="21.296875" customWidth="1"/>
  </cols>
  <sheetData>
    <row r="2" spans="2:8" ht="22.8" x14ac:dyDescent="0.45">
      <c r="B2" s="1"/>
      <c r="C2" s="1"/>
      <c r="D2" s="1"/>
      <c r="E2" s="2"/>
      <c r="F2" s="2"/>
      <c r="G2" s="3"/>
      <c r="H2" s="3" t="s">
        <v>0</v>
      </c>
    </row>
    <row r="3" spans="2:8" ht="22.8" x14ac:dyDescent="0.45">
      <c r="B3" s="4" t="s">
        <v>1</v>
      </c>
      <c r="C3" s="4"/>
      <c r="D3" s="4"/>
      <c r="E3" s="4"/>
      <c r="F3" s="4"/>
      <c r="G3" s="4"/>
      <c r="H3" s="4"/>
    </row>
    <row r="4" spans="2:8" ht="22.8" x14ac:dyDescent="0.45">
      <c r="B4" s="1"/>
      <c r="C4" s="1"/>
      <c r="D4" s="1"/>
      <c r="E4" s="1"/>
      <c r="F4" s="1"/>
      <c r="G4" s="2"/>
      <c r="H4" s="2"/>
    </row>
    <row r="5" spans="2:8" ht="22.8" x14ac:dyDescent="0.45">
      <c r="B5" s="5" t="s">
        <v>2</v>
      </c>
      <c r="C5" s="5"/>
      <c r="D5" s="5"/>
      <c r="E5" s="5"/>
      <c r="F5" s="5"/>
      <c r="G5" s="5"/>
      <c r="H5" s="5"/>
    </row>
    <row r="6" spans="2:8" x14ac:dyDescent="0.45">
      <c r="B6" s="6"/>
      <c r="C6" s="6"/>
      <c r="D6" s="6"/>
      <c r="E6" s="6"/>
      <c r="F6" s="2"/>
      <c r="G6" s="2"/>
      <c r="H6" s="6" t="s">
        <v>3</v>
      </c>
    </row>
    <row r="7" spans="2:8" x14ac:dyDescent="0.45">
      <c r="B7" s="7" t="s">
        <v>4</v>
      </c>
      <c r="C7" s="7"/>
      <c r="D7" s="7"/>
      <c r="E7" s="8" t="s">
        <v>5</v>
      </c>
      <c r="F7" s="8" t="s">
        <v>6</v>
      </c>
      <c r="G7" s="8" t="s">
        <v>7</v>
      </c>
      <c r="H7" s="8" t="s">
        <v>8</v>
      </c>
    </row>
    <row r="8" spans="2:8" x14ac:dyDescent="0.45">
      <c r="B8" s="9" t="s">
        <v>9</v>
      </c>
      <c r="C8" s="9" t="s">
        <v>10</v>
      </c>
      <c r="D8" s="10" t="s">
        <v>11</v>
      </c>
      <c r="E8" s="11">
        <v>11510000</v>
      </c>
      <c r="F8" s="12">
        <v>11327081</v>
      </c>
      <c r="G8" s="12">
        <f>E8-F8</f>
        <v>182919</v>
      </c>
      <c r="H8" s="12"/>
    </row>
    <row r="9" spans="2:8" x14ac:dyDescent="0.45">
      <c r="B9" s="13"/>
      <c r="C9" s="13"/>
      <c r="D9" s="14" t="s">
        <v>12</v>
      </c>
      <c r="E9" s="15">
        <v>108700000</v>
      </c>
      <c r="F9" s="16">
        <v>105526637</v>
      </c>
      <c r="G9" s="16">
        <f t="shared" ref="G9:G38" si="0">E9-F9</f>
        <v>3173363</v>
      </c>
      <c r="H9" s="16"/>
    </row>
    <row r="10" spans="2:8" x14ac:dyDescent="0.45">
      <c r="B10" s="13"/>
      <c r="C10" s="13"/>
      <c r="D10" s="14" t="s">
        <v>13</v>
      </c>
      <c r="E10" s="15">
        <v>100000</v>
      </c>
      <c r="F10" s="16">
        <v>103000</v>
      </c>
      <c r="G10" s="16">
        <f t="shared" si="0"/>
        <v>-3000</v>
      </c>
      <c r="H10" s="16"/>
    </row>
    <row r="11" spans="2:8" x14ac:dyDescent="0.45">
      <c r="B11" s="13"/>
      <c r="C11" s="13"/>
      <c r="D11" s="14" t="s">
        <v>14</v>
      </c>
      <c r="E11" s="15">
        <v>17000</v>
      </c>
      <c r="F11" s="16">
        <v>1252</v>
      </c>
      <c r="G11" s="16">
        <f t="shared" si="0"/>
        <v>15748</v>
      </c>
      <c r="H11" s="16"/>
    </row>
    <row r="12" spans="2:8" x14ac:dyDescent="0.45">
      <c r="B12" s="13"/>
      <c r="C12" s="13"/>
      <c r="D12" s="14" t="s">
        <v>15</v>
      </c>
      <c r="E12" s="17">
        <v>3160000</v>
      </c>
      <c r="F12" s="16">
        <v>3151907</v>
      </c>
      <c r="G12" s="16">
        <f t="shared" si="0"/>
        <v>8093</v>
      </c>
      <c r="H12" s="16"/>
    </row>
    <row r="13" spans="2:8" x14ac:dyDescent="0.45">
      <c r="B13" s="13"/>
      <c r="C13" s="18"/>
      <c r="D13" s="19" t="s">
        <v>16</v>
      </c>
      <c r="E13" s="20">
        <f>+E8+E9+E10+E11+E12</f>
        <v>123487000</v>
      </c>
      <c r="F13" s="21">
        <f>+F8+F9+F10+F11+F12</f>
        <v>120109877</v>
      </c>
      <c r="G13" s="21">
        <f t="shared" si="0"/>
        <v>3377123</v>
      </c>
      <c r="H13" s="21"/>
    </row>
    <row r="14" spans="2:8" x14ac:dyDescent="0.45">
      <c r="B14" s="13"/>
      <c r="C14" s="9" t="s">
        <v>17</v>
      </c>
      <c r="D14" s="14" t="s">
        <v>18</v>
      </c>
      <c r="E14" s="11">
        <v>67881000</v>
      </c>
      <c r="F14" s="16">
        <v>65825401</v>
      </c>
      <c r="G14" s="16">
        <f t="shared" si="0"/>
        <v>2055599</v>
      </c>
      <c r="H14" s="16"/>
    </row>
    <row r="15" spans="2:8" x14ac:dyDescent="0.45">
      <c r="B15" s="13"/>
      <c r="C15" s="13"/>
      <c r="D15" s="14" t="s">
        <v>19</v>
      </c>
      <c r="E15" s="15">
        <v>11960000</v>
      </c>
      <c r="F15" s="16">
        <v>10884865</v>
      </c>
      <c r="G15" s="16">
        <f t="shared" si="0"/>
        <v>1075135</v>
      </c>
      <c r="H15" s="16"/>
    </row>
    <row r="16" spans="2:8" x14ac:dyDescent="0.45">
      <c r="B16" s="13"/>
      <c r="C16" s="13"/>
      <c r="D16" s="14" t="s">
        <v>20</v>
      </c>
      <c r="E16" s="15">
        <v>21237000</v>
      </c>
      <c r="F16" s="16">
        <v>19849475</v>
      </c>
      <c r="G16" s="16">
        <f t="shared" si="0"/>
        <v>1387525</v>
      </c>
      <c r="H16" s="16"/>
    </row>
    <row r="17" spans="2:8" x14ac:dyDescent="0.45">
      <c r="B17" s="13"/>
      <c r="C17" s="13"/>
      <c r="D17" s="14" t="s">
        <v>21</v>
      </c>
      <c r="E17" s="15">
        <v>11510000</v>
      </c>
      <c r="F17" s="16">
        <v>9861082</v>
      </c>
      <c r="G17" s="16">
        <f t="shared" si="0"/>
        <v>1648918</v>
      </c>
      <c r="H17" s="16"/>
    </row>
    <row r="18" spans="2:8" x14ac:dyDescent="0.45">
      <c r="B18" s="13"/>
      <c r="C18" s="13"/>
      <c r="D18" s="14" t="s">
        <v>22</v>
      </c>
      <c r="E18" s="15">
        <v>251000</v>
      </c>
      <c r="F18" s="16">
        <v>207110</v>
      </c>
      <c r="G18" s="16">
        <f t="shared" si="0"/>
        <v>43890</v>
      </c>
      <c r="H18" s="16"/>
    </row>
    <row r="19" spans="2:8" x14ac:dyDescent="0.45">
      <c r="B19" s="13"/>
      <c r="C19" s="13"/>
      <c r="D19" s="14" t="s">
        <v>23</v>
      </c>
      <c r="E19" s="17">
        <v>740000</v>
      </c>
      <c r="F19" s="16">
        <v>687434</v>
      </c>
      <c r="G19" s="16">
        <f t="shared" si="0"/>
        <v>52566</v>
      </c>
      <c r="H19" s="16"/>
    </row>
    <row r="20" spans="2:8" x14ac:dyDescent="0.45">
      <c r="B20" s="13"/>
      <c r="C20" s="18"/>
      <c r="D20" s="19" t="s">
        <v>24</v>
      </c>
      <c r="E20" s="20">
        <f>+E14+E15+E16+E17+E18+E19</f>
        <v>113579000</v>
      </c>
      <c r="F20" s="21">
        <f>+F14+F15+F16+F17+F18+F19</f>
        <v>107315367</v>
      </c>
      <c r="G20" s="21">
        <f t="shared" si="0"/>
        <v>6263633</v>
      </c>
      <c r="H20" s="21"/>
    </row>
    <row r="21" spans="2:8" x14ac:dyDescent="0.45">
      <c r="B21" s="18"/>
      <c r="C21" s="22" t="s">
        <v>25</v>
      </c>
      <c r="D21" s="23"/>
      <c r="E21" s="20">
        <f xml:space="preserve"> +E13 - E20</f>
        <v>9908000</v>
      </c>
      <c r="F21" s="24">
        <f xml:space="preserve"> +F13 - F20</f>
        <v>12794510</v>
      </c>
      <c r="G21" s="24">
        <f t="shared" si="0"/>
        <v>-2886510</v>
      </c>
      <c r="H21" s="24"/>
    </row>
    <row r="22" spans="2:8" x14ac:dyDescent="0.45">
      <c r="B22" s="9" t="s">
        <v>26</v>
      </c>
      <c r="C22" s="9" t="s">
        <v>10</v>
      </c>
      <c r="D22" s="14" t="s">
        <v>27</v>
      </c>
      <c r="E22" s="20">
        <v>3790000</v>
      </c>
      <c r="F22" s="16">
        <v>3790000</v>
      </c>
      <c r="G22" s="16">
        <f t="shared" si="0"/>
        <v>0</v>
      </c>
      <c r="H22" s="16"/>
    </row>
    <row r="23" spans="2:8" x14ac:dyDescent="0.45">
      <c r="B23" s="13"/>
      <c r="C23" s="18"/>
      <c r="D23" s="19" t="s">
        <v>28</v>
      </c>
      <c r="E23" s="20">
        <f>+E22</f>
        <v>3790000</v>
      </c>
      <c r="F23" s="21">
        <f>+F22</f>
        <v>3790000</v>
      </c>
      <c r="G23" s="21">
        <f t="shared" si="0"/>
        <v>0</v>
      </c>
      <c r="H23" s="21"/>
    </row>
    <row r="24" spans="2:8" x14ac:dyDescent="0.45">
      <c r="B24" s="13"/>
      <c r="C24" s="9" t="s">
        <v>17</v>
      </c>
      <c r="D24" s="14" t="s">
        <v>29</v>
      </c>
      <c r="E24" s="11">
        <v>2124000</v>
      </c>
      <c r="F24" s="16">
        <v>2124000</v>
      </c>
      <c r="G24" s="16">
        <f t="shared" si="0"/>
        <v>0</v>
      </c>
      <c r="H24" s="16"/>
    </row>
    <row r="25" spans="2:8" x14ac:dyDescent="0.45">
      <c r="B25" s="13"/>
      <c r="C25" s="13"/>
      <c r="D25" s="14" t="s">
        <v>30</v>
      </c>
      <c r="E25" s="17">
        <v>5700000</v>
      </c>
      <c r="F25" s="16">
        <v>5630335</v>
      </c>
      <c r="G25" s="16">
        <f t="shared" si="0"/>
        <v>69665</v>
      </c>
      <c r="H25" s="16"/>
    </row>
    <row r="26" spans="2:8" x14ac:dyDescent="0.45">
      <c r="B26" s="13"/>
      <c r="C26" s="18"/>
      <c r="D26" s="19" t="s">
        <v>31</v>
      </c>
      <c r="E26" s="20">
        <f>+E24+E25</f>
        <v>7824000</v>
      </c>
      <c r="F26" s="21">
        <f>+F24+F25</f>
        <v>7754335</v>
      </c>
      <c r="G26" s="21">
        <f t="shared" si="0"/>
        <v>69665</v>
      </c>
      <c r="H26" s="21"/>
    </row>
    <row r="27" spans="2:8" x14ac:dyDescent="0.45">
      <c r="B27" s="18"/>
      <c r="C27" s="25" t="s">
        <v>32</v>
      </c>
      <c r="D27" s="23"/>
      <c r="E27" s="20">
        <f xml:space="preserve"> +E23 - E26</f>
        <v>-4034000</v>
      </c>
      <c r="F27" s="24">
        <f xml:space="preserve"> +F23 - F26</f>
        <v>-3964335</v>
      </c>
      <c r="G27" s="24">
        <f t="shared" si="0"/>
        <v>-69665</v>
      </c>
      <c r="H27" s="24"/>
    </row>
    <row r="28" spans="2:8" ht="30" x14ac:dyDescent="0.45">
      <c r="B28" s="9" t="s">
        <v>33</v>
      </c>
      <c r="C28" s="26" t="s">
        <v>10</v>
      </c>
      <c r="D28" s="19" t="s">
        <v>34</v>
      </c>
      <c r="E28" s="20">
        <f>0</f>
        <v>0</v>
      </c>
      <c r="F28" s="21">
        <f>0</f>
        <v>0</v>
      </c>
      <c r="G28" s="21">
        <f t="shared" si="0"/>
        <v>0</v>
      </c>
      <c r="H28" s="21"/>
    </row>
    <row r="29" spans="2:8" x14ac:dyDescent="0.45">
      <c r="B29" s="13"/>
      <c r="C29" s="9" t="s">
        <v>17</v>
      </c>
      <c r="D29" s="14" t="s">
        <v>35</v>
      </c>
      <c r="E29" s="11">
        <v>2004000</v>
      </c>
      <c r="F29" s="16">
        <v>2004000</v>
      </c>
      <c r="G29" s="16">
        <f t="shared" si="0"/>
        <v>0</v>
      </c>
      <c r="H29" s="16"/>
    </row>
    <row r="30" spans="2:8" x14ac:dyDescent="0.45">
      <c r="B30" s="13"/>
      <c r="C30" s="13"/>
      <c r="D30" s="14" t="s">
        <v>36</v>
      </c>
      <c r="E30" s="15">
        <v>720000</v>
      </c>
      <c r="F30" s="16">
        <v>712426</v>
      </c>
      <c r="G30" s="16">
        <f t="shared" si="0"/>
        <v>7574</v>
      </c>
      <c r="H30" s="16"/>
    </row>
    <row r="31" spans="2:8" x14ac:dyDescent="0.45">
      <c r="B31" s="13"/>
      <c r="C31" s="13"/>
      <c r="D31" s="27" t="s">
        <v>37</v>
      </c>
      <c r="E31" s="17">
        <v>480000</v>
      </c>
      <c r="F31" s="28">
        <v>457694</v>
      </c>
      <c r="G31" s="28">
        <f t="shared" si="0"/>
        <v>22306</v>
      </c>
      <c r="H31" s="28"/>
    </row>
    <row r="32" spans="2:8" x14ac:dyDescent="0.45">
      <c r="B32" s="13"/>
      <c r="C32" s="18"/>
      <c r="D32" s="29" t="s">
        <v>38</v>
      </c>
      <c r="E32" s="20">
        <f>+E29+E30+E31</f>
        <v>3204000</v>
      </c>
      <c r="F32" s="30">
        <f>+F29+F30+F31</f>
        <v>3174120</v>
      </c>
      <c r="G32" s="30">
        <f t="shared" si="0"/>
        <v>29880</v>
      </c>
      <c r="H32" s="30"/>
    </row>
    <row r="33" spans="2:8" x14ac:dyDescent="0.45">
      <c r="B33" s="18"/>
      <c r="C33" s="25" t="s">
        <v>39</v>
      </c>
      <c r="D33" s="23"/>
      <c r="E33" s="20">
        <f xml:space="preserve"> +E28 - E32</f>
        <v>-3204000</v>
      </c>
      <c r="F33" s="24">
        <f xml:space="preserve"> +F28 - F32</f>
        <v>-3174120</v>
      </c>
      <c r="G33" s="24">
        <f t="shared" si="0"/>
        <v>-29880</v>
      </c>
      <c r="H33" s="24"/>
    </row>
    <row r="34" spans="2:8" x14ac:dyDescent="0.45">
      <c r="B34" s="31" t="s">
        <v>40</v>
      </c>
      <c r="C34" s="32"/>
      <c r="D34" s="33"/>
      <c r="E34" s="11"/>
      <c r="F34" s="34"/>
      <c r="G34" s="34">
        <f>E34 + E35</f>
        <v>0</v>
      </c>
      <c r="H34" s="34"/>
    </row>
    <row r="35" spans="2:8" x14ac:dyDescent="0.45">
      <c r="B35" s="35"/>
      <c r="C35" s="36"/>
      <c r="D35" s="37"/>
      <c r="E35" s="17"/>
      <c r="F35" s="38"/>
      <c r="G35" s="38"/>
      <c r="H35" s="38"/>
    </row>
    <row r="36" spans="2:8" x14ac:dyDescent="0.45">
      <c r="B36" s="25" t="s">
        <v>41</v>
      </c>
      <c r="C36" s="22"/>
      <c r="D36" s="23"/>
      <c r="E36" s="20">
        <f xml:space="preserve"> +E21 +E27 +E33 - (E34 + E35)</f>
        <v>2670000</v>
      </c>
      <c r="F36" s="24">
        <f xml:space="preserve"> +F21 +F27 +F33 - (F34 + F35)</f>
        <v>5656055</v>
      </c>
      <c r="G36" s="24">
        <f t="shared" si="0"/>
        <v>-2986055</v>
      </c>
      <c r="H36" s="24"/>
    </row>
    <row r="37" spans="2:8" x14ac:dyDescent="0.45">
      <c r="B37" s="25" t="s">
        <v>42</v>
      </c>
      <c r="C37" s="22"/>
      <c r="D37" s="23"/>
      <c r="E37" s="20">
        <v>97125599</v>
      </c>
      <c r="F37" s="24">
        <v>97356968</v>
      </c>
      <c r="G37" s="24">
        <f t="shared" si="0"/>
        <v>-231369</v>
      </c>
      <c r="H37" s="24"/>
    </row>
    <row r="38" spans="2:8" x14ac:dyDescent="0.45">
      <c r="B38" s="25" t="s">
        <v>43</v>
      </c>
      <c r="C38" s="22"/>
      <c r="D38" s="23"/>
      <c r="E38" s="20">
        <f xml:space="preserve"> +E36 +E37</f>
        <v>99795599</v>
      </c>
      <c r="F38" s="24">
        <f xml:space="preserve"> +F36 +F37</f>
        <v>103013023</v>
      </c>
      <c r="G38" s="24">
        <f t="shared" si="0"/>
        <v>-3217424</v>
      </c>
      <c r="H38" s="24"/>
    </row>
    <row r="39" spans="2:8" x14ac:dyDescent="0.45">
      <c r="B39" s="39"/>
      <c r="C39" s="39"/>
      <c r="D39" s="39"/>
      <c r="E39" s="39"/>
      <c r="F39" s="39"/>
      <c r="G39" s="39"/>
      <c r="H39" s="39"/>
    </row>
    <row r="40" spans="2:8" x14ac:dyDescent="0.45">
      <c r="B40" s="39"/>
      <c r="C40" s="39"/>
      <c r="D40" s="39"/>
      <c r="E40" s="39"/>
      <c r="F40" s="39"/>
      <c r="G40" s="39"/>
      <c r="H40" s="39"/>
    </row>
    <row r="41" spans="2:8" x14ac:dyDescent="0.45">
      <c r="B41" s="39"/>
      <c r="C41" s="39"/>
      <c r="D41" s="39"/>
      <c r="E41" s="39"/>
      <c r="F41" s="39"/>
      <c r="G41" s="39"/>
      <c r="H41" s="39"/>
    </row>
    <row r="42" spans="2:8" x14ac:dyDescent="0.45">
      <c r="B42" s="39"/>
      <c r="C42" s="39"/>
      <c r="D42" s="39"/>
      <c r="E42" s="39"/>
      <c r="F42" s="39"/>
      <c r="G42" s="39"/>
      <c r="H42" s="39"/>
    </row>
    <row r="43" spans="2:8" x14ac:dyDescent="0.45">
      <c r="B43" s="39"/>
      <c r="C43" s="39"/>
      <c r="D43" s="39"/>
      <c r="E43" s="39"/>
      <c r="F43" s="39"/>
      <c r="G43" s="39"/>
      <c r="H43" s="39"/>
    </row>
    <row r="44" spans="2:8" x14ac:dyDescent="0.45">
      <c r="B44" s="39"/>
      <c r="C44" s="39"/>
      <c r="D44" s="39"/>
      <c r="E44" s="39"/>
      <c r="F44" s="39"/>
      <c r="G44" s="39"/>
      <c r="H44" s="39"/>
    </row>
    <row r="45" spans="2:8" x14ac:dyDescent="0.45">
      <c r="B45" s="39"/>
      <c r="C45" s="39"/>
      <c r="D45" s="39"/>
      <c r="E45" s="39"/>
      <c r="F45" s="39"/>
      <c r="G45" s="39"/>
      <c r="H45" s="39"/>
    </row>
    <row r="46" spans="2:8" x14ac:dyDescent="0.45">
      <c r="B46" s="39"/>
      <c r="C46" s="39"/>
      <c r="D46" s="39"/>
      <c r="E46" s="39"/>
      <c r="F46" s="39"/>
      <c r="G46" s="39"/>
      <c r="H46" s="39"/>
    </row>
    <row r="47" spans="2:8" x14ac:dyDescent="0.45">
      <c r="B47" s="39"/>
      <c r="C47" s="39"/>
      <c r="D47" s="39"/>
      <c r="E47" s="39"/>
      <c r="F47" s="39"/>
      <c r="G47" s="39"/>
      <c r="H47" s="39"/>
    </row>
    <row r="48" spans="2:8" x14ac:dyDescent="0.45">
      <c r="B48" s="39"/>
      <c r="C48" s="39"/>
      <c r="D48" s="39"/>
      <c r="E48" s="39"/>
      <c r="F48" s="39"/>
      <c r="G48" s="39"/>
      <c r="H48" s="39"/>
    </row>
  </sheetData>
  <mergeCells count="11">
    <mergeCell ref="B22:B27"/>
    <mergeCell ref="C22:C23"/>
    <mergeCell ref="C24:C26"/>
    <mergeCell ref="B28:B33"/>
    <mergeCell ref="C29:C32"/>
    <mergeCell ref="B3:H3"/>
    <mergeCell ref="B5:H5"/>
    <mergeCell ref="B7:D7"/>
    <mergeCell ref="B8:B21"/>
    <mergeCell ref="C8:C13"/>
    <mergeCell ref="C14:C20"/>
  </mergeCells>
  <phoneticPr fontId="1"/>
  <pageMargins left="0.7" right="0.7" top="0.75" bottom="0.75" header="0.3" footer="0.3"/>
  <pageSetup paperSize="9" fitToHeight="0" orientation="portrait" r:id="rId1"/>
  <headerFooter>
    <oddHeader>&amp;L社会福祉法人こがね福祉会</oddHead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第一号第一様式</vt:lpstr>
      <vt:lpstr>第一号第一様式!Print_Titles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こがね園25</dc:creator>
  <cp:lastModifiedBy>こがね園25</cp:lastModifiedBy>
  <dcterms:created xsi:type="dcterms:W3CDTF">2023-05-31T05:05:41Z</dcterms:created>
  <dcterms:modified xsi:type="dcterms:W3CDTF">2023-05-31T05:05:41Z</dcterms:modified>
</cp:coreProperties>
</file>