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19395" windowHeight="7665" activeTab="2"/>
  </bookViews>
  <sheets>
    <sheet name="収益" sheetId="3" r:id="rId1"/>
    <sheet name="費用" sheetId="2" r:id="rId2"/>
    <sheet name="事業費の内訳（別紙）" sheetId="5" r:id="rId3"/>
  </sheets>
  <calcPr calcId="145621"/>
</workbook>
</file>

<file path=xl/calcChain.xml><?xml version="1.0" encoding="utf-8"?>
<calcChain xmlns="http://schemas.openxmlformats.org/spreadsheetml/2006/main">
  <c r="I11" i="5" l="1"/>
  <c r="I14" i="5"/>
  <c r="I15" i="5"/>
  <c r="I16" i="5"/>
  <c r="I24" i="5"/>
  <c r="I46" i="5"/>
  <c r="I47" i="5" s="1"/>
  <c r="I20" i="5" s="1"/>
  <c r="I49" i="5"/>
  <c r="I50" i="5" s="1"/>
  <c r="I21" i="5" s="1"/>
  <c r="I52" i="5"/>
  <c r="I53" i="5" s="1"/>
  <c r="I22" i="5" s="1"/>
  <c r="I55" i="5"/>
  <c r="I56" i="5" s="1"/>
  <c r="I23" i="5" s="1"/>
  <c r="I58" i="5"/>
  <c r="I59" i="5" s="1"/>
  <c r="I61" i="5"/>
  <c r="I62" i="5" s="1"/>
  <c r="I26" i="5" s="1"/>
  <c r="I64" i="5"/>
  <c r="I65" i="5" s="1"/>
  <c r="I67" i="5"/>
  <c r="I68" i="5" s="1"/>
  <c r="I30" i="5" s="1"/>
  <c r="I70" i="5"/>
  <c r="I71" i="5"/>
  <c r="I17" i="5" l="1"/>
  <c r="I35" i="5"/>
  <c r="I36" i="5" s="1"/>
  <c r="I37" i="5" s="1"/>
  <c r="J57" i="5"/>
  <c r="J59" i="5" s="1"/>
  <c r="C58" i="5"/>
  <c r="D58" i="5"/>
  <c r="E58" i="5"/>
  <c r="F58" i="5"/>
  <c r="G58" i="5"/>
  <c r="H58" i="5"/>
  <c r="E47" i="2" l="1"/>
  <c r="E5" i="2"/>
  <c r="E67" i="2" l="1"/>
  <c r="D47" i="2"/>
  <c r="D5" i="2"/>
  <c r="C47" i="2"/>
  <c r="C5" i="2"/>
  <c r="H70" i="5"/>
  <c r="H71" i="5" s="1"/>
  <c r="G70" i="5"/>
  <c r="G71" i="5" s="1"/>
  <c r="F70" i="5"/>
  <c r="F71" i="5" s="1"/>
  <c r="E70" i="5"/>
  <c r="E71" i="5" s="1"/>
  <c r="D70" i="5"/>
  <c r="D71" i="5" s="1"/>
  <c r="C70" i="5"/>
  <c r="C71" i="5" s="1"/>
  <c r="J69" i="5"/>
  <c r="J71" i="5" s="1"/>
  <c r="H67" i="5"/>
  <c r="H68" i="5" s="1"/>
  <c r="H30" i="5" s="1"/>
  <c r="G67" i="5"/>
  <c r="G68" i="5" s="1"/>
  <c r="G30" i="5" s="1"/>
  <c r="F67" i="5"/>
  <c r="F68" i="5" s="1"/>
  <c r="F30" i="5" s="1"/>
  <c r="E67" i="5"/>
  <c r="E68" i="5" s="1"/>
  <c r="E30" i="5" s="1"/>
  <c r="D67" i="5"/>
  <c r="D68" i="5" s="1"/>
  <c r="D30" i="5" s="1"/>
  <c r="C67" i="5"/>
  <c r="C68" i="5" s="1"/>
  <c r="C30" i="5" s="1"/>
  <c r="J66" i="5"/>
  <c r="J68" i="5" s="1"/>
  <c r="J30" i="5" s="1"/>
  <c r="L30" i="5" s="1"/>
  <c r="H64" i="5"/>
  <c r="H65" i="5" s="1"/>
  <c r="G64" i="5"/>
  <c r="G65" i="5" s="1"/>
  <c r="F64" i="5"/>
  <c r="F65" i="5" s="1"/>
  <c r="E64" i="5"/>
  <c r="E65" i="5" s="1"/>
  <c r="D64" i="5"/>
  <c r="D65" i="5" s="1"/>
  <c r="C64" i="5"/>
  <c r="C65" i="5" s="1"/>
  <c r="J63" i="5"/>
  <c r="J65" i="5" s="1"/>
  <c r="H61" i="5"/>
  <c r="H62" i="5" s="1"/>
  <c r="H26" i="5" s="1"/>
  <c r="G61" i="5"/>
  <c r="G62" i="5" s="1"/>
  <c r="G26" i="5" s="1"/>
  <c r="F61" i="5"/>
  <c r="F62" i="5" s="1"/>
  <c r="F26" i="5" s="1"/>
  <c r="E61" i="5"/>
  <c r="E62" i="5" s="1"/>
  <c r="E26" i="5" s="1"/>
  <c r="D61" i="5"/>
  <c r="D62" i="5" s="1"/>
  <c r="D26" i="5" s="1"/>
  <c r="C61" i="5"/>
  <c r="C62" i="5" s="1"/>
  <c r="C26" i="5" s="1"/>
  <c r="J60" i="5"/>
  <c r="J62" i="5" s="1"/>
  <c r="J26" i="5" s="1"/>
  <c r="H59" i="5"/>
  <c r="G59" i="5"/>
  <c r="F59" i="5"/>
  <c r="E59" i="5"/>
  <c r="D59" i="5"/>
  <c r="C59" i="5"/>
  <c r="H55" i="5"/>
  <c r="H56" i="5" s="1"/>
  <c r="H23" i="5" s="1"/>
  <c r="G55" i="5"/>
  <c r="G56" i="5" s="1"/>
  <c r="G23" i="5" s="1"/>
  <c r="F55" i="5"/>
  <c r="F56" i="5" s="1"/>
  <c r="F23" i="5" s="1"/>
  <c r="E55" i="5"/>
  <c r="E56" i="5" s="1"/>
  <c r="E23" i="5" s="1"/>
  <c r="D55" i="5"/>
  <c r="D56" i="5" s="1"/>
  <c r="D23" i="5" s="1"/>
  <c r="C55" i="5"/>
  <c r="C56" i="5" s="1"/>
  <c r="C23" i="5" s="1"/>
  <c r="J54" i="5"/>
  <c r="J56" i="5" s="1"/>
  <c r="J23" i="5" s="1"/>
  <c r="L23" i="5" s="1"/>
  <c r="H52" i="5"/>
  <c r="H53" i="5" s="1"/>
  <c r="H22" i="5" s="1"/>
  <c r="G52" i="5"/>
  <c r="G53" i="5" s="1"/>
  <c r="G22" i="5" s="1"/>
  <c r="F52" i="5"/>
  <c r="F53" i="5" s="1"/>
  <c r="F22" i="5" s="1"/>
  <c r="E52" i="5"/>
  <c r="E53" i="5" s="1"/>
  <c r="E22" i="5" s="1"/>
  <c r="D52" i="5"/>
  <c r="D53" i="5" s="1"/>
  <c r="D22" i="5" s="1"/>
  <c r="C52" i="5"/>
  <c r="C53" i="5" s="1"/>
  <c r="C22" i="5" s="1"/>
  <c r="J51" i="5"/>
  <c r="J53" i="5" s="1"/>
  <c r="J22" i="5" s="1"/>
  <c r="L22" i="5" s="1"/>
  <c r="H49" i="5"/>
  <c r="H50" i="5" s="1"/>
  <c r="H21" i="5" s="1"/>
  <c r="G49" i="5"/>
  <c r="G50" i="5" s="1"/>
  <c r="G21" i="5" s="1"/>
  <c r="F49" i="5"/>
  <c r="F50" i="5" s="1"/>
  <c r="F21" i="5" s="1"/>
  <c r="E49" i="5"/>
  <c r="E50" i="5" s="1"/>
  <c r="E21" i="5" s="1"/>
  <c r="D49" i="5"/>
  <c r="D50" i="5" s="1"/>
  <c r="D21" i="5" s="1"/>
  <c r="C49" i="5"/>
  <c r="C50" i="5" s="1"/>
  <c r="C21" i="5" s="1"/>
  <c r="J48" i="5"/>
  <c r="J50" i="5" s="1"/>
  <c r="J21" i="5" s="1"/>
  <c r="L21" i="5" s="1"/>
  <c r="H46" i="5"/>
  <c r="H47" i="5" s="1"/>
  <c r="H20" i="5" s="1"/>
  <c r="G46" i="5"/>
  <c r="G47" i="5" s="1"/>
  <c r="G20" i="5" s="1"/>
  <c r="F46" i="5"/>
  <c r="F47" i="5" s="1"/>
  <c r="F20" i="5" s="1"/>
  <c r="E46" i="5"/>
  <c r="E47" i="5" s="1"/>
  <c r="E20" i="5" s="1"/>
  <c r="D46" i="5"/>
  <c r="D47" i="5" s="1"/>
  <c r="D20" i="5" s="1"/>
  <c r="C46" i="5"/>
  <c r="C47" i="5" s="1"/>
  <c r="C20" i="5" s="1"/>
  <c r="J45" i="5"/>
  <c r="J47" i="5" s="1"/>
  <c r="J20" i="5" s="1"/>
  <c r="J43" i="5"/>
  <c r="K35" i="5"/>
  <c r="L34" i="5"/>
  <c r="L33" i="5"/>
  <c r="L32" i="5"/>
  <c r="L31" i="5"/>
  <c r="L29" i="5"/>
  <c r="L28" i="5"/>
  <c r="L27" i="5"/>
  <c r="L26" i="5"/>
  <c r="L25" i="5"/>
  <c r="L24" i="5"/>
  <c r="H24" i="5"/>
  <c r="G24" i="5"/>
  <c r="F24" i="5"/>
  <c r="E24" i="5"/>
  <c r="D24" i="5"/>
  <c r="C24" i="5"/>
  <c r="L19" i="5"/>
  <c r="K17" i="5"/>
  <c r="J17" i="5"/>
  <c r="L16" i="5"/>
  <c r="H16" i="5"/>
  <c r="G16" i="5"/>
  <c r="F16" i="5"/>
  <c r="E16" i="5"/>
  <c r="D16" i="5"/>
  <c r="C16" i="5"/>
  <c r="L15" i="5"/>
  <c r="H15" i="5"/>
  <c r="G15" i="5"/>
  <c r="F15" i="5"/>
  <c r="E15" i="5"/>
  <c r="D15" i="5"/>
  <c r="C15" i="5"/>
  <c r="L14" i="5"/>
  <c r="H14" i="5"/>
  <c r="G14" i="5"/>
  <c r="F14" i="5"/>
  <c r="E14" i="5"/>
  <c r="D14" i="5"/>
  <c r="C14" i="5"/>
  <c r="K11" i="5"/>
  <c r="J11" i="5"/>
  <c r="H11" i="5"/>
  <c r="G11" i="5"/>
  <c r="F11" i="5"/>
  <c r="E11" i="5"/>
  <c r="D11" i="5"/>
  <c r="C11" i="5"/>
  <c r="L10" i="5"/>
  <c r="L9" i="5"/>
  <c r="L8" i="5"/>
  <c r="L7" i="5"/>
  <c r="L6" i="5"/>
  <c r="E28" i="3"/>
  <c r="E21" i="3"/>
  <c r="E17" i="3"/>
  <c r="E14" i="3"/>
  <c r="D28" i="3"/>
  <c r="D21" i="3"/>
  <c r="D17" i="3"/>
  <c r="D14" i="3"/>
  <c r="C28" i="3"/>
  <c r="C21" i="3"/>
  <c r="C17" i="3"/>
  <c r="C14" i="3"/>
  <c r="F35" i="5" l="1"/>
  <c r="J35" i="5"/>
  <c r="C35" i="5"/>
  <c r="H35" i="5"/>
  <c r="H36" i="5" s="1"/>
  <c r="H37" i="5" s="1"/>
  <c r="L20" i="5"/>
  <c r="L35" i="5" s="1"/>
  <c r="D67" i="2"/>
  <c r="E31" i="3"/>
  <c r="E68" i="2" s="1"/>
  <c r="D31" i="3"/>
  <c r="D17" i="5"/>
  <c r="E17" i="5"/>
  <c r="G17" i="5"/>
  <c r="D35" i="5"/>
  <c r="E35" i="5"/>
  <c r="E36" i="5" s="1"/>
  <c r="E37" i="5" s="1"/>
  <c r="G35" i="5"/>
  <c r="K36" i="5"/>
  <c r="K37" i="5" s="1"/>
  <c r="L17" i="5"/>
  <c r="H17" i="5"/>
  <c r="J36" i="5"/>
  <c r="J37" i="5" s="1"/>
  <c r="C17" i="5"/>
  <c r="C36" i="5" s="1"/>
  <c r="C37" i="5" s="1"/>
  <c r="F17" i="5"/>
  <c r="L11" i="5"/>
  <c r="C67" i="2"/>
  <c r="C31" i="3"/>
  <c r="F36" i="5" l="1"/>
  <c r="F37" i="5" s="1"/>
  <c r="G36" i="5"/>
  <c r="G37" i="5" s="1"/>
  <c r="D36" i="5"/>
  <c r="D37" i="5" s="1"/>
  <c r="L36" i="5"/>
  <c r="L37" i="5" s="1"/>
  <c r="D68" i="2"/>
  <c r="C68" i="2"/>
</calcChain>
</file>

<file path=xl/sharedStrings.xml><?xml version="1.0" encoding="utf-8"?>
<sst xmlns="http://schemas.openxmlformats.org/spreadsheetml/2006/main" count="248" uniqueCount="215">
  <si>
    <t>受取募金</t>
    <rPh sb="2" eb="4">
      <t>ボキン</t>
    </rPh>
    <phoneticPr fontId="3"/>
  </si>
  <si>
    <t>（人件費）</t>
    <phoneticPr fontId="3"/>
  </si>
  <si>
    <t>（その他の経費）</t>
    <phoneticPr fontId="3"/>
  </si>
  <si>
    <t xml:space="preserve">　（単位：円） </t>
  </si>
  <si>
    <t>Ⅱ　経  常  費　用　の　部</t>
    <rPh sb="2" eb="6">
      <t>ケイジョウ</t>
    </rPh>
    <phoneticPr fontId="8"/>
  </si>
  <si>
    <t>前々年度決算額</t>
    <rPh sb="0" eb="2">
      <t>マエマエ</t>
    </rPh>
    <rPh sb="2" eb="4">
      <t>ネンド</t>
    </rPh>
    <rPh sb="4" eb="6">
      <t>ケッサン</t>
    </rPh>
    <rPh sb="6" eb="7">
      <t>ガク</t>
    </rPh>
    <phoneticPr fontId="8"/>
  </si>
  <si>
    <t>前年度決算額</t>
    <rPh sb="0" eb="3">
      <t>ゼンネンド</t>
    </rPh>
    <rPh sb="3" eb="5">
      <t>ケッサン</t>
    </rPh>
    <rPh sb="5" eb="6">
      <t>ガク</t>
    </rPh>
    <phoneticPr fontId="8"/>
  </si>
  <si>
    <t>今年度予算額</t>
    <rPh sb="0" eb="1">
      <t>コン</t>
    </rPh>
    <rPh sb="1" eb="3">
      <t>ネンド</t>
    </rPh>
    <rPh sb="3" eb="5">
      <t>ヨサン</t>
    </rPh>
    <rPh sb="5" eb="6">
      <t>ガク</t>
    </rPh>
    <phoneticPr fontId="8"/>
  </si>
  <si>
    <t>備考</t>
    <rPh sb="0" eb="2">
      <t>ビコウ</t>
    </rPh>
    <phoneticPr fontId="8"/>
  </si>
  <si>
    <t>大科目</t>
  </si>
  <si>
    <t>中科目</t>
  </si>
  <si>
    <t>事業費</t>
    <rPh sb="0" eb="3">
      <t>ジギョウヒ</t>
    </rPh>
    <phoneticPr fontId="8"/>
  </si>
  <si>
    <t>給料手当</t>
  </si>
  <si>
    <t>通勤費</t>
  </si>
  <si>
    <t>（(10,000+4,000)×12ヶ月）×85%</t>
    <phoneticPr fontId="3"/>
  </si>
  <si>
    <t>法定福利費</t>
    <rPh sb="0" eb="1">
      <t>ホウ</t>
    </rPh>
    <rPh sb="1" eb="2">
      <t>サダ</t>
    </rPh>
    <rPh sb="2" eb="4">
      <t>フクリ</t>
    </rPh>
    <rPh sb="4" eb="5">
      <t>ヒ</t>
    </rPh>
    <phoneticPr fontId="8"/>
  </si>
  <si>
    <t>助成金支出</t>
    <rPh sb="0" eb="2">
      <t>ジョセイ</t>
    </rPh>
    <rPh sb="2" eb="3">
      <t>キン</t>
    </rPh>
    <rPh sb="3" eb="5">
      <t>シシュツ</t>
    </rPh>
    <phoneticPr fontId="8"/>
  </si>
  <si>
    <t>旅費交通費</t>
    <phoneticPr fontId="8"/>
  </si>
  <si>
    <t>会場費</t>
    <phoneticPr fontId="8"/>
  </si>
  <si>
    <t>広報宣伝費</t>
    <phoneticPr fontId="8"/>
  </si>
  <si>
    <t>印刷製本費</t>
    <rPh sb="2" eb="4">
      <t>セイホン</t>
    </rPh>
    <rPh sb="4" eb="5">
      <t>ヒ</t>
    </rPh>
    <phoneticPr fontId="8"/>
  </si>
  <si>
    <t>通信運搬費</t>
    <rPh sb="0" eb="2">
      <t>ツウシン</t>
    </rPh>
    <rPh sb="4" eb="5">
      <t>ヒ</t>
    </rPh>
    <phoneticPr fontId="8"/>
  </si>
  <si>
    <t>水道光熱費</t>
    <rPh sb="0" eb="2">
      <t>スイドウ</t>
    </rPh>
    <phoneticPr fontId="8"/>
  </si>
  <si>
    <t>リース料</t>
    <phoneticPr fontId="3"/>
  </si>
  <si>
    <t>支払手数料</t>
    <phoneticPr fontId="3"/>
  </si>
  <si>
    <t>雑費</t>
    <phoneticPr fontId="8"/>
  </si>
  <si>
    <t>＜委託事業費＞</t>
    <rPh sb="1" eb="3">
      <t>イタク</t>
    </rPh>
    <rPh sb="3" eb="6">
      <t>ジギョウヒ</t>
    </rPh>
    <phoneticPr fontId="8"/>
  </si>
  <si>
    <t>はぁ～とふるファンド</t>
    <phoneticPr fontId="8"/>
  </si>
  <si>
    <t>　給料手当</t>
    <rPh sb="1" eb="3">
      <t>キュウリョウ</t>
    </rPh>
    <rPh sb="3" eb="5">
      <t>テア</t>
    </rPh>
    <phoneticPr fontId="8"/>
  </si>
  <si>
    <t>　アルバイト給料</t>
    <rPh sb="6" eb="8">
      <t>キュウリョウ</t>
    </rPh>
    <phoneticPr fontId="8"/>
  </si>
  <si>
    <t>　通信費</t>
    <rPh sb="1" eb="3">
      <t>ツウシン</t>
    </rPh>
    <rPh sb="3" eb="4">
      <t>ヒ</t>
    </rPh>
    <phoneticPr fontId="8"/>
  </si>
  <si>
    <t>応募要項・審査用資料等発送</t>
    <rPh sb="0" eb="2">
      <t>オウボ</t>
    </rPh>
    <rPh sb="2" eb="4">
      <t>ヨウコウ</t>
    </rPh>
    <rPh sb="5" eb="8">
      <t>シンサヨウ</t>
    </rPh>
    <rPh sb="8" eb="10">
      <t>シリョウ</t>
    </rPh>
    <rPh sb="10" eb="11">
      <t>トウ</t>
    </rPh>
    <rPh sb="11" eb="13">
      <t>ハッソウ</t>
    </rPh>
    <phoneticPr fontId="8"/>
  </si>
  <si>
    <t>　事務用消耗品費</t>
    <rPh sb="1" eb="4">
      <t>ジムヨウ</t>
    </rPh>
    <phoneticPr fontId="8"/>
  </si>
  <si>
    <t>審査用資料作成等</t>
    <rPh sb="0" eb="3">
      <t>シンサヨウ</t>
    </rPh>
    <rPh sb="3" eb="5">
      <t>シリョウ</t>
    </rPh>
    <rPh sb="5" eb="7">
      <t>サクセイ</t>
    </rPh>
    <rPh sb="7" eb="8">
      <t>トウ</t>
    </rPh>
    <phoneticPr fontId="8"/>
  </si>
  <si>
    <t>＜講座事業費＞　　</t>
    <rPh sb="1" eb="3">
      <t>コウザ</t>
    </rPh>
    <rPh sb="3" eb="5">
      <t>ジギョウ</t>
    </rPh>
    <rPh sb="5" eb="6">
      <t>ヒ</t>
    </rPh>
    <phoneticPr fontId="8"/>
  </si>
  <si>
    <t>NPOマネジメント支援コンサルタント養成入門講座</t>
    <rPh sb="9" eb="11">
      <t>シエン</t>
    </rPh>
    <rPh sb="18" eb="20">
      <t>ヨウセイ</t>
    </rPh>
    <rPh sb="20" eb="22">
      <t>ニュウモン</t>
    </rPh>
    <rPh sb="22" eb="24">
      <t>コウザ</t>
    </rPh>
    <phoneticPr fontId="8"/>
  </si>
  <si>
    <t>　外注費</t>
    <rPh sb="1" eb="3">
      <t>ガイチュウ</t>
    </rPh>
    <rPh sb="3" eb="4">
      <t>ヒ</t>
    </rPh>
    <phoneticPr fontId="8"/>
  </si>
  <si>
    <t>2万円×5人　CPRD：基礎講座代金</t>
    <rPh sb="1" eb="3">
      <t>マンエン</t>
    </rPh>
    <rPh sb="5" eb="6">
      <t>ニン</t>
    </rPh>
    <rPh sb="12" eb="14">
      <t>キソ</t>
    </rPh>
    <rPh sb="14" eb="16">
      <t>コウザ</t>
    </rPh>
    <rPh sb="16" eb="18">
      <t>ダイキン</t>
    </rPh>
    <phoneticPr fontId="8"/>
  </si>
  <si>
    <t>　旅費交通費</t>
    <phoneticPr fontId="8"/>
  </si>
  <si>
    <t>講師＋打合せ出張旅費</t>
    <rPh sb="0" eb="2">
      <t>コウシ</t>
    </rPh>
    <rPh sb="3" eb="5">
      <t>ウチアワ</t>
    </rPh>
    <rPh sb="6" eb="8">
      <t>シュッチョウ</t>
    </rPh>
    <rPh sb="8" eb="10">
      <t>リョヒ</t>
    </rPh>
    <phoneticPr fontId="8"/>
  </si>
  <si>
    <t>　会議費</t>
    <rPh sb="1" eb="4">
      <t>カイギヒ</t>
    </rPh>
    <phoneticPr fontId="8"/>
  </si>
  <si>
    <t>教室学習会場費</t>
    <rPh sb="0" eb="2">
      <t>キョウシツ</t>
    </rPh>
    <rPh sb="2" eb="4">
      <t>ガクシュウ</t>
    </rPh>
    <rPh sb="4" eb="6">
      <t>カイジョウ</t>
    </rPh>
    <rPh sb="6" eb="7">
      <t>ヒ</t>
    </rPh>
    <phoneticPr fontId="8"/>
  </si>
  <si>
    <t>　事務消耗品費</t>
    <rPh sb="1" eb="3">
      <t>ジム</t>
    </rPh>
    <rPh sb="3" eb="5">
      <t>ショウモウ</t>
    </rPh>
    <rPh sb="5" eb="6">
      <t>ヒン</t>
    </rPh>
    <rPh sb="6" eb="7">
      <t>ヒヨウ</t>
    </rPh>
    <phoneticPr fontId="8"/>
  </si>
  <si>
    <t>　印刷経費</t>
    <rPh sb="3" eb="5">
      <t>ケイヒ</t>
    </rPh>
    <phoneticPr fontId="8"/>
  </si>
  <si>
    <t>応募チラシ制作費</t>
    <rPh sb="0" eb="2">
      <t>オウボ</t>
    </rPh>
    <rPh sb="5" eb="7">
      <t>セイサク</t>
    </rPh>
    <rPh sb="7" eb="8">
      <t>ヒ</t>
    </rPh>
    <phoneticPr fontId="8"/>
  </si>
  <si>
    <t>　雑費（諸謝金）</t>
    <rPh sb="1" eb="3">
      <t>ザッピ</t>
    </rPh>
    <rPh sb="4" eb="5">
      <t>ショ</t>
    </rPh>
    <rPh sb="5" eb="7">
      <t>シャキン</t>
    </rPh>
    <phoneticPr fontId="8"/>
  </si>
  <si>
    <t>実習受入先団体</t>
    <rPh sb="0" eb="2">
      <t>ジッシュウ</t>
    </rPh>
    <rPh sb="2" eb="4">
      <t>ウケイレ</t>
    </rPh>
    <rPh sb="4" eb="5">
      <t>サキ</t>
    </rPh>
    <rPh sb="5" eb="7">
      <t>ダンタイ</t>
    </rPh>
    <phoneticPr fontId="8"/>
  </si>
  <si>
    <t>＜セミナー事業費＞　　</t>
    <rPh sb="5" eb="7">
      <t>ジギョウ</t>
    </rPh>
    <rPh sb="7" eb="8">
      <t>ヒ</t>
    </rPh>
    <phoneticPr fontId="8"/>
  </si>
  <si>
    <t>（ｾﾐﾅｰ4日＋会議・準備6日）×8時間×\1,000／時</t>
    <rPh sb="6" eb="7">
      <t>ニチ</t>
    </rPh>
    <rPh sb="8" eb="10">
      <t>カイギ</t>
    </rPh>
    <rPh sb="11" eb="13">
      <t>ジュンビ</t>
    </rPh>
    <rPh sb="14" eb="15">
      <t>ニチ</t>
    </rPh>
    <rPh sb="18" eb="20">
      <t>ジカン</t>
    </rPh>
    <rPh sb="28" eb="29">
      <t>ジ</t>
    </rPh>
    <phoneticPr fontId="8"/>
  </si>
  <si>
    <t>　会場費</t>
    <phoneticPr fontId="8"/>
  </si>
  <si>
    <t>\30,000（音響、看板込）×4回</t>
    <rPh sb="8" eb="10">
      <t>オンキョウ</t>
    </rPh>
    <rPh sb="11" eb="13">
      <t>カンバン</t>
    </rPh>
    <rPh sb="13" eb="14">
      <t>コミ</t>
    </rPh>
    <rPh sb="17" eb="18">
      <t>カイ</t>
    </rPh>
    <phoneticPr fontId="8"/>
  </si>
  <si>
    <t>　旅費交通費</t>
    <rPh sb="1" eb="3">
      <t>リョヒ</t>
    </rPh>
    <rPh sb="3" eb="6">
      <t>コウツウヒ</t>
    </rPh>
    <phoneticPr fontId="8"/>
  </si>
  <si>
    <t>\2,500×4回（県内）＋\30,000×4回（東京より）</t>
    <rPh sb="8" eb="9">
      <t>カイ</t>
    </rPh>
    <rPh sb="10" eb="12">
      <t>ケンナイ</t>
    </rPh>
    <rPh sb="23" eb="24">
      <t>カイ</t>
    </rPh>
    <rPh sb="25" eb="27">
      <t>トウキョウ</t>
    </rPh>
    <phoneticPr fontId="8"/>
  </si>
  <si>
    <t>（企画2回＋事前4回）×\5,000</t>
    <rPh sb="1" eb="3">
      <t>キカク</t>
    </rPh>
    <rPh sb="4" eb="5">
      <t>カイ</t>
    </rPh>
    <rPh sb="6" eb="8">
      <t>ジゼン</t>
    </rPh>
    <rPh sb="9" eb="10">
      <t>カイ</t>
    </rPh>
    <phoneticPr fontId="8"/>
  </si>
  <si>
    <t>チラシ郵送等</t>
    <rPh sb="3" eb="5">
      <t>ユウソウ</t>
    </rPh>
    <rPh sb="5" eb="6">
      <t>トウ</t>
    </rPh>
    <phoneticPr fontId="8"/>
  </si>
  <si>
    <t>チラシ、プログラム・配布資料制作</t>
    <rPh sb="10" eb="12">
      <t>ハイフ</t>
    </rPh>
    <rPh sb="12" eb="14">
      <t>シリョウ</t>
    </rPh>
    <rPh sb="14" eb="16">
      <t>セイサク</t>
    </rPh>
    <phoneticPr fontId="8"/>
  </si>
  <si>
    <t>　雑費（諸謝金含）</t>
    <rPh sb="1" eb="3">
      <t>ザッピ</t>
    </rPh>
    <rPh sb="4" eb="5">
      <t>ショ</t>
    </rPh>
    <rPh sb="5" eb="7">
      <t>シャキン</t>
    </rPh>
    <rPh sb="7" eb="8">
      <t>フク</t>
    </rPh>
    <phoneticPr fontId="8"/>
  </si>
  <si>
    <t>２人×４回×\30,000他</t>
    <rPh sb="1" eb="2">
      <t>ニン</t>
    </rPh>
    <rPh sb="4" eb="5">
      <t>カイ</t>
    </rPh>
    <rPh sb="13" eb="14">
      <t>ホカ</t>
    </rPh>
    <phoneticPr fontId="8"/>
  </si>
  <si>
    <t>　租税公課</t>
    <rPh sb="1" eb="3">
      <t>ソゼイ</t>
    </rPh>
    <rPh sb="3" eb="5">
      <t>コウカ</t>
    </rPh>
    <phoneticPr fontId="8"/>
  </si>
  <si>
    <t>委託料×0.05</t>
    <rPh sb="0" eb="2">
      <t>イタク</t>
    </rPh>
    <rPh sb="2" eb="3">
      <t>リョウ</t>
    </rPh>
    <phoneticPr fontId="8"/>
  </si>
  <si>
    <t>＜Z　K　T　事業費＞</t>
    <rPh sb="7" eb="9">
      <t>ジギョウ</t>
    </rPh>
    <rPh sb="9" eb="10">
      <t>ヒ</t>
    </rPh>
    <phoneticPr fontId="8"/>
  </si>
  <si>
    <t>\65,000×2回＋\15,000×6回</t>
    <rPh sb="9" eb="10">
      <t>カイ</t>
    </rPh>
    <rPh sb="20" eb="21">
      <t>カイ</t>
    </rPh>
    <phoneticPr fontId="8"/>
  </si>
  <si>
    <t>チラシ制作・印刷\55,000×2回＋\10,000×6回</t>
    <rPh sb="3" eb="5">
      <t>セイサク</t>
    </rPh>
    <rPh sb="6" eb="8">
      <t>インサツ</t>
    </rPh>
    <rPh sb="17" eb="18">
      <t>カイ</t>
    </rPh>
    <rPh sb="28" eb="29">
      <t>カイ</t>
    </rPh>
    <phoneticPr fontId="8"/>
  </si>
  <si>
    <t>作品借料等</t>
    <rPh sb="0" eb="2">
      <t>サクヒン</t>
    </rPh>
    <rPh sb="2" eb="4">
      <t>シャクリョウ</t>
    </rPh>
    <rPh sb="4" eb="5">
      <t>トウ</t>
    </rPh>
    <phoneticPr fontId="8"/>
  </si>
  <si>
    <t>管理費</t>
  </si>
  <si>
    <t>通勤費</t>
    <phoneticPr fontId="8"/>
  </si>
  <si>
    <t>（(10,000+4,000)×12ヶ月）×15%</t>
    <phoneticPr fontId="3"/>
  </si>
  <si>
    <t>旅費交通費</t>
  </si>
  <si>
    <t>通信運搬費</t>
    <phoneticPr fontId="8"/>
  </si>
  <si>
    <t>新聞図書費</t>
    <rPh sb="0" eb="2">
      <t>シンブン</t>
    </rPh>
    <rPh sb="2" eb="5">
      <t>トショヒ</t>
    </rPh>
    <phoneticPr fontId="8"/>
  </si>
  <si>
    <t>新聞・書籍購入</t>
    <phoneticPr fontId="8"/>
  </si>
  <si>
    <t>管理諸費</t>
  </si>
  <si>
    <t>リース料</t>
    <rPh sb="3" eb="4">
      <t>リョウ</t>
    </rPh>
    <phoneticPr fontId="8"/>
  </si>
  <si>
    <t>支払手数料</t>
    <phoneticPr fontId="8"/>
  </si>
  <si>
    <t>慶弔費</t>
    <phoneticPr fontId="3"/>
  </si>
  <si>
    <t>雑費</t>
  </si>
  <si>
    <t>予　　　備　　　　費</t>
    <rPh sb="0" eb="1">
      <t>ヨ</t>
    </rPh>
    <rPh sb="4" eb="5">
      <t>ソナエ</t>
    </rPh>
    <rPh sb="9" eb="10">
      <t>ヒ</t>
    </rPh>
    <phoneticPr fontId="8"/>
  </si>
  <si>
    <t>経常支出合計　　</t>
  </si>
  <si>
    <t>　（Ｂ）</t>
  </si>
  <si>
    <t>経常収支差額　　　</t>
    <rPh sb="2" eb="4">
      <t>シュウシ</t>
    </rPh>
    <phoneticPr fontId="8"/>
  </si>
  <si>
    <t>　（Ａ）－（Ｂ）</t>
  </si>
  <si>
    <t>　（単位：円）</t>
  </si>
  <si>
    <t>Ⅰ  経  常  収　益  の  部</t>
    <phoneticPr fontId="3"/>
  </si>
  <si>
    <t>前々年度決算額</t>
    <rPh sb="0" eb="2">
      <t>マエマエ</t>
    </rPh>
    <rPh sb="2" eb="4">
      <t>ネンド</t>
    </rPh>
    <rPh sb="4" eb="6">
      <t>ケッサン</t>
    </rPh>
    <rPh sb="6" eb="7">
      <t>ガク</t>
    </rPh>
    <phoneticPr fontId="3"/>
  </si>
  <si>
    <t>前年度決算額</t>
    <rPh sb="0" eb="3">
      <t>ゼンネンド</t>
    </rPh>
    <rPh sb="1" eb="3">
      <t>ネンド</t>
    </rPh>
    <rPh sb="3" eb="5">
      <t>ケッサン</t>
    </rPh>
    <rPh sb="5" eb="6">
      <t>ガク</t>
    </rPh>
    <phoneticPr fontId="3"/>
  </si>
  <si>
    <t>今年度予算額　　　　　</t>
    <rPh sb="0" eb="1">
      <t>コン</t>
    </rPh>
    <rPh sb="1" eb="3">
      <t>ネンド</t>
    </rPh>
    <rPh sb="3" eb="5">
      <t>ヨサン</t>
    </rPh>
    <phoneticPr fontId="3"/>
  </si>
  <si>
    <t>備考　　　</t>
    <rPh sb="0" eb="2">
      <t>ビコウ</t>
    </rPh>
    <phoneticPr fontId="3"/>
  </si>
  <si>
    <t>大科目　　　　　　</t>
  </si>
  <si>
    <t>中科目　　　　　　　　　　</t>
  </si>
  <si>
    <t>受取会費　　　　</t>
    <phoneticPr fontId="3"/>
  </si>
  <si>
    <t>正会員受取会費</t>
    <phoneticPr fontId="3"/>
  </si>
  <si>
    <t>賛助会員受取会費</t>
    <phoneticPr fontId="3"/>
  </si>
  <si>
    <t>受取寄付金</t>
    <rPh sb="2" eb="5">
      <t>キフキン</t>
    </rPh>
    <phoneticPr fontId="3"/>
  </si>
  <si>
    <t>募金箱：12箇所×5千円　　　　　　　　　</t>
    <phoneticPr fontId="3"/>
  </si>
  <si>
    <t>受取助成金</t>
    <phoneticPr fontId="3"/>
  </si>
  <si>
    <t>事業収益　　　　　　</t>
    <phoneticPr fontId="3"/>
  </si>
  <si>
    <t>はーとふる受託収益</t>
    <phoneticPr fontId="3"/>
  </si>
  <si>
    <t>はぁ～とふるファンド</t>
    <phoneticPr fontId="3"/>
  </si>
  <si>
    <t>講座事業収益</t>
    <rPh sb="0" eb="2">
      <t>コウザ</t>
    </rPh>
    <rPh sb="2" eb="4">
      <t>ジギョウ</t>
    </rPh>
    <phoneticPr fontId="3"/>
  </si>
  <si>
    <t>NPO支援事業収益</t>
    <rPh sb="5" eb="7">
      <t>ジギョウ</t>
    </rPh>
    <phoneticPr fontId="3"/>
  </si>
  <si>
    <t>その他の収益　　　　　　　　</t>
    <phoneticPr fontId="3"/>
  </si>
  <si>
    <t>受取利息　</t>
  </si>
  <si>
    <t>雑収益</t>
    <phoneticPr fontId="3"/>
  </si>
  <si>
    <t>経常収益合計　　　</t>
    <phoneticPr fontId="3"/>
  </si>
  <si>
    <t>（Ａ）</t>
    <phoneticPr fontId="3"/>
  </si>
  <si>
    <t xml:space="preserve"> </t>
    <phoneticPr fontId="3"/>
  </si>
  <si>
    <t>外注費（諸謝金等）</t>
    <rPh sb="7" eb="8">
      <t>トウ</t>
    </rPh>
    <phoneticPr fontId="2"/>
  </si>
  <si>
    <t>備品費</t>
    <rPh sb="0" eb="2">
      <t>ビヒン</t>
    </rPh>
    <rPh sb="2" eb="3">
      <t>ショウヒ</t>
    </rPh>
    <phoneticPr fontId="8"/>
  </si>
  <si>
    <t>認定特定非営利活動法人　しみん基金・こうべ</t>
    <rPh sb="0" eb="2">
      <t>ニンテイ</t>
    </rPh>
    <phoneticPr fontId="3"/>
  </si>
  <si>
    <t>ﾏｯﾁﾝｸﾞ事業収益</t>
    <rPh sb="6" eb="8">
      <t>ジギョウ</t>
    </rPh>
    <rPh sb="8" eb="10">
      <t>シュウエキ</t>
    </rPh>
    <phoneticPr fontId="2"/>
  </si>
  <si>
    <t>つなごう神戸事業収益</t>
    <rPh sb="4" eb="6">
      <t>コウベ</t>
    </rPh>
    <rPh sb="6" eb="8">
      <t>ジギョウ</t>
    </rPh>
    <rPh sb="8" eb="10">
      <t>シュウエキ</t>
    </rPh>
    <phoneticPr fontId="2"/>
  </si>
  <si>
    <t>平成30(2018）年度・第20期</t>
    <rPh sb="0" eb="2">
      <t>ヘイセイ</t>
    </rPh>
    <rPh sb="10" eb="12">
      <t>ネンド</t>
    </rPh>
    <rPh sb="13" eb="14">
      <t>ダイ</t>
    </rPh>
    <rPh sb="16" eb="17">
      <t>キ</t>
    </rPh>
    <phoneticPr fontId="3"/>
  </si>
  <si>
    <t>自　平成30年4月 1日</t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</si>
  <si>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t>至　平成31年3月31日</t>
    <rPh sb="0" eb="1">
      <t>イタル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</si>
  <si>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t>協賛啓発事業収益</t>
    <rPh sb="0" eb="2">
      <t>キョウサン</t>
    </rPh>
    <rPh sb="4" eb="6">
      <t>ジギョウ</t>
    </rPh>
    <phoneticPr fontId="3"/>
  </si>
  <si>
    <t>5万円×5口＋１万円×10口</t>
    <rPh sb="1" eb="3">
      <t>マンエン</t>
    </rPh>
    <rPh sb="5" eb="6">
      <t>クチ</t>
    </rPh>
    <rPh sb="8" eb="10">
      <t>マンエン</t>
    </rPh>
    <rPh sb="13" eb="14">
      <t>クチ</t>
    </rPh>
    <phoneticPr fontId="2"/>
  </si>
  <si>
    <t>８団体×1万円</t>
    <rPh sb="5" eb="7">
      <t>マンエン</t>
    </rPh>
    <phoneticPr fontId="3"/>
  </si>
  <si>
    <t>（単位：円）</t>
  </si>
  <si>
    <t>科目</t>
  </si>
  <si>
    <t>助成事業</t>
  </si>
  <si>
    <t>寄付・募金</t>
    <rPh sb="0" eb="2">
      <t>キフ</t>
    </rPh>
    <rPh sb="3" eb="5">
      <t>ボキン</t>
    </rPh>
    <phoneticPr fontId="3"/>
  </si>
  <si>
    <t>中間支援</t>
    <rPh sb="0" eb="2">
      <t>チュウカン</t>
    </rPh>
    <rPh sb="2" eb="4">
      <t>シエン</t>
    </rPh>
    <phoneticPr fontId="3"/>
  </si>
  <si>
    <t>事業</t>
    <rPh sb="0" eb="2">
      <t>ジギョウ</t>
    </rPh>
    <phoneticPr fontId="3"/>
  </si>
  <si>
    <t>管理</t>
    <rPh sb="0" eb="2">
      <t>カンリ</t>
    </rPh>
    <phoneticPr fontId="3"/>
  </si>
  <si>
    <t>合計</t>
    <rPh sb="0" eb="2">
      <t>ゴウケイ</t>
    </rPh>
    <phoneticPr fontId="3"/>
  </si>
  <si>
    <t>　募金活動</t>
  </si>
  <si>
    <t>　マッチング</t>
  </si>
  <si>
    <t>つなごう</t>
  </si>
  <si>
    <t>はーとふる</t>
    <phoneticPr fontId="3"/>
  </si>
  <si>
    <t>講座</t>
    <phoneticPr fontId="3"/>
  </si>
  <si>
    <t>NPO支援</t>
  </si>
  <si>
    <t>部門計</t>
    <rPh sb="0" eb="2">
      <t>ブモン</t>
    </rPh>
    <phoneticPr fontId="3"/>
  </si>
  <si>
    <t>部門</t>
    <rPh sb="0" eb="2">
      <t>ブモン</t>
    </rPh>
    <phoneticPr fontId="3"/>
  </si>
  <si>
    <t>【経常収益】</t>
    <rPh sb="1" eb="3">
      <t>ケイジョウ</t>
    </rPh>
    <rPh sb="3" eb="5">
      <t>シュウエキ</t>
    </rPh>
    <phoneticPr fontId="3"/>
  </si>
  <si>
    <t>　受取会費</t>
    <rPh sb="1" eb="3">
      <t>ウケトリ</t>
    </rPh>
    <rPh sb="3" eb="5">
      <t>カイヒ</t>
    </rPh>
    <phoneticPr fontId="3"/>
  </si>
  <si>
    <t>　受取寄付金</t>
    <rPh sb="1" eb="3">
      <t>ウケトリ</t>
    </rPh>
    <rPh sb="3" eb="6">
      <t>キフキン</t>
    </rPh>
    <phoneticPr fontId="3"/>
  </si>
  <si>
    <t>　受取助成金</t>
    <rPh sb="1" eb="3">
      <t>ウケトリ</t>
    </rPh>
    <rPh sb="3" eb="6">
      <t>ジョセイキン</t>
    </rPh>
    <phoneticPr fontId="3"/>
  </si>
  <si>
    <t>　事業収益</t>
    <rPh sb="1" eb="3">
      <t>ジギョウ</t>
    </rPh>
    <rPh sb="3" eb="5">
      <t>シュウエキ</t>
    </rPh>
    <phoneticPr fontId="3"/>
  </si>
  <si>
    <t>　その他収益</t>
    <rPh sb="3" eb="4">
      <t>タ</t>
    </rPh>
    <rPh sb="4" eb="6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</si>
  <si>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</si>
  <si>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【経常経費】</t>
    <rPh sb="1" eb="3">
      <t>ケイジョウ</t>
    </rPh>
    <rPh sb="3" eb="5">
      <t>ケイヒ</t>
    </rPh>
    <phoneticPr fontId="3"/>
  </si>
  <si>
    <t>（人件費）</t>
  </si>
  <si>
    <t xml:space="preserve">  給料　手当(事業)★</t>
    <phoneticPr fontId="3"/>
  </si>
  <si>
    <t xml:space="preserve">  通　勤　費(事業)★</t>
    <phoneticPr fontId="3"/>
  </si>
  <si>
    <t xml:space="preserve">  法定福利費(事業)★</t>
    <phoneticPr fontId="3"/>
  </si>
  <si>
    <t xml:space="preserve">    人件費計　</t>
    <phoneticPr fontId="3"/>
  </si>
  <si>
    <t>（その他経費）</t>
  </si>
  <si>
    <t xml:space="preserve">  外注費（諸謝金）</t>
  </si>
  <si>
    <t xml:space="preserve">  印刷製本費(事業)☆</t>
    <phoneticPr fontId="3"/>
  </si>
  <si>
    <t xml:space="preserve">  旅費交通費(事業)☆</t>
    <phoneticPr fontId="3"/>
  </si>
  <si>
    <t xml:space="preserve">  通信運搬費(事業)☆</t>
    <phoneticPr fontId="3"/>
  </si>
  <si>
    <t xml:space="preserve">  消耗品　費(事業)☆</t>
    <phoneticPr fontId="3"/>
  </si>
  <si>
    <t xml:space="preserve">  水道光熱費(事業)★</t>
    <phoneticPr fontId="3"/>
  </si>
  <si>
    <t xml:space="preserve">  保　険　料(事業)☆</t>
    <phoneticPr fontId="3"/>
  </si>
  <si>
    <t xml:space="preserve">  支払手数料(事業)☆</t>
    <phoneticPr fontId="3"/>
  </si>
  <si>
    <t xml:space="preserve">  支払助成金</t>
  </si>
  <si>
    <t xml:space="preserve">  リース料（事業）☆</t>
    <phoneticPr fontId="3"/>
  </si>
  <si>
    <t>　管理諸費</t>
    <rPh sb="1" eb="3">
      <t>カンリ</t>
    </rPh>
    <rPh sb="3" eb="5">
      <t>ショヒ</t>
    </rPh>
    <phoneticPr fontId="3"/>
  </si>
  <si>
    <t>　慶弔費</t>
    <rPh sb="1" eb="3">
      <t>ケイチョウ</t>
    </rPh>
    <rPh sb="3" eb="4">
      <t>ヒ</t>
    </rPh>
    <phoneticPr fontId="3"/>
  </si>
  <si>
    <t>　新聞図書費</t>
    <rPh sb="1" eb="3">
      <t>シンブン</t>
    </rPh>
    <rPh sb="3" eb="6">
      <t>トショヒ</t>
    </rPh>
    <phoneticPr fontId="3"/>
  </si>
  <si>
    <t xml:space="preserve">    その他経費計　</t>
    <phoneticPr fontId="3"/>
  </si>
  <si>
    <t xml:space="preserve">      経常費用計</t>
    <rPh sb="6" eb="8">
      <t>ケイジョウ</t>
    </rPh>
    <rPh sb="8" eb="10">
      <t>ヒヨウ</t>
    </rPh>
    <phoneticPr fontId="3"/>
  </si>
  <si>
    <t>当期事業別損益額</t>
    <rPh sb="0" eb="2">
      <t>トウキ</t>
    </rPh>
    <rPh sb="2" eb="4">
      <t>ジギョウ</t>
    </rPh>
    <rPh sb="4" eb="5">
      <t>ベツ</t>
    </rPh>
    <rPh sb="5" eb="7">
      <t>ソンエキ</t>
    </rPh>
    <rPh sb="7" eb="8">
      <t>ガク</t>
    </rPh>
    <phoneticPr fontId="3"/>
  </si>
  <si>
    <t>★は、勤務時間比で按分。☆の事業区分が特定されない共通経費分を、勤務時間比で按分。</t>
    <rPh sb="3" eb="5">
      <t>キンム</t>
    </rPh>
    <rPh sb="5" eb="7">
      <t>ジカン</t>
    </rPh>
    <rPh sb="7" eb="8">
      <t>ヒ</t>
    </rPh>
    <rPh sb="9" eb="11">
      <t>アンブン</t>
    </rPh>
    <rPh sb="14" eb="16">
      <t>ジギョウ</t>
    </rPh>
    <rPh sb="16" eb="18">
      <t>クブン</t>
    </rPh>
    <rPh sb="19" eb="21">
      <t>トクテイ</t>
    </rPh>
    <rPh sb="25" eb="27">
      <t>キョウツウ</t>
    </rPh>
    <rPh sb="27" eb="29">
      <t>ケイヒ</t>
    </rPh>
    <rPh sb="29" eb="30">
      <t>ブン</t>
    </rPh>
    <rPh sb="32" eb="34">
      <t>キンム</t>
    </rPh>
    <rPh sb="34" eb="36">
      <t>ジカン</t>
    </rPh>
    <rPh sb="36" eb="37">
      <t>ヒ</t>
    </rPh>
    <rPh sb="38" eb="40">
      <t>アンブン</t>
    </rPh>
    <phoneticPr fontId="3"/>
  </si>
  <si>
    <t>勤務時間比率</t>
    <rPh sb="0" eb="2">
      <t>キンム</t>
    </rPh>
    <rPh sb="2" eb="4">
      <t>ジカン</t>
    </rPh>
    <rPh sb="4" eb="6">
      <t>ヒリツ</t>
    </rPh>
    <phoneticPr fontId="3"/>
  </si>
  <si>
    <t xml:space="preserve">  印刷製本費(事業)</t>
  </si>
  <si>
    <t>共通分</t>
    <rPh sb="0" eb="2">
      <t>キョウツウ</t>
    </rPh>
    <rPh sb="2" eb="3">
      <t>ブン</t>
    </rPh>
    <phoneticPr fontId="3"/>
  </si>
  <si>
    <t xml:space="preserve">  旅費交通費(事業)</t>
  </si>
  <si>
    <t xml:space="preserve">  通信運搬費(事業)</t>
  </si>
  <si>
    <t xml:space="preserve">  消耗品　費(事業)</t>
  </si>
  <si>
    <t xml:space="preserve">  保　険　料(事業)</t>
  </si>
  <si>
    <t xml:space="preserve">  支払手数料(事業)</t>
  </si>
  <si>
    <t xml:space="preserve">  雑　　　費(事業)</t>
  </si>
  <si>
    <t xml:space="preserve">  リース料（事業）</t>
  </si>
  <si>
    <t xml:space="preserve">  広報宣伝費（事業）</t>
  </si>
  <si>
    <t>保険料</t>
    <rPh sb="0" eb="3">
      <t>ホケンリョウ</t>
    </rPh>
    <phoneticPr fontId="2"/>
  </si>
  <si>
    <t>広告宣伝量</t>
    <rPh sb="0" eb="2">
      <t>コウコク</t>
    </rPh>
    <rPh sb="2" eb="4">
      <t>センデン</t>
    </rPh>
    <rPh sb="4" eb="5">
      <t>リョウ</t>
    </rPh>
    <phoneticPr fontId="2"/>
  </si>
  <si>
    <t>助成3千円＋マッチング3千円＋（各種振込手数料\1､000×１２カ月）×85%</t>
    <rPh sb="0" eb="2">
      <t>ジョセイ</t>
    </rPh>
    <rPh sb="3" eb="5">
      <t>センエン</t>
    </rPh>
    <rPh sb="12" eb="14">
      <t>センエン</t>
    </rPh>
    <rPh sb="16" eb="18">
      <t>カクシュ</t>
    </rPh>
    <rPh sb="18" eb="20">
      <t>フリコミ</t>
    </rPh>
    <phoneticPr fontId="3"/>
  </si>
  <si>
    <t>ボランティア保険8人×500円</t>
    <rPh sb="6" eb="8">
      <t>ホケン</t>
    </rPh>
    <rPh sb="9" eb="10">
      <t>ニン</t>
    </rPh>
    <rPh sb="14" eb="15">
      <t>エン</t>
    </rPh>
    <phoneticPr fontId="2"/>
  </si>
  <si>
    <t>（10,000円×12ヶ月)×15%</t>
    <rPh sb="7" eb="8">
      <t>エン</t>
    </rPh>
    <rPh sb="12" eb="13">
      <t>ゲツ</t>
    </rPh>
    <phoneticPr fontId="3"/>
  </si>
  <si>
    <t>アドバイザー派遣：25万円、事務受託：10万円、講師：10万円等</t>
    <rPh sb="14" eb="16">
      <t>ジム</t>
    </rPh>
    <rPh sb="16" eb="18">
      <t>ジュタク</t>
    </rPh>
    <rPh sb="21" eb="23">
      <t>マンエン</t>
    </rPh>
    <rPh sb="31" eb="32">
      <t>トウ</t>
    </rPh>
    <phoneticPr fontId="3"/>
  </si>
  <si>
    <t>3千円＋（各種手数料\1､000×12カ月）×15%</t>
    <rPh sb="1" eb="3">
      <t>センエン</t>
    </rPh>
    <phoneticPr fontId="3"/>
  </si>
  <si>
    <t>個人：35人×\10,000、 団体：3団体×\30,000　　　　　　　　　　　　　　　　　　　（現在：個人31名、団体3団体）</t>
    <rPh sb="0" eb="2">
      <t>コジン</t>
    </rPh>
    <rPh sb="16" eb="18">
      <t>ダンタイ</t>
    </rPh>
    <rPh sb="20" eb="22">
      <t>ダンタイ</t>
    </rPh>
    <phoneticPr fontId="3"/>
  </si>
  <si>
    <t>個人：50人×\3,000、団体：12団体×\10,000　　　　　　　　　　　　　　　　　　　（現在：個人41名、団体10団体）</t>
    <rPh sb="0" eb="2">
      <t>コジン</t>
    </rPh>
    <rPh sb="19" eb="21">
      <t>ダンタイ</t>
    </rPh>
    <phoneticPr fontId="3"/>
  </si>
  <si>
    <t>消耗品費</t>
    <rPh sb="0" eb="2">
      <t>ショウモウ</t>
    </rPh>
    <rPh sb="2" eb="3">
      <t>ヒン</t>
    </rPh>
    <rPh sb="3" eb="4">
      <t>ヒヨウ</t>
    </rPh>
    <phoneticPr fontId="8"/>
  </si>
  <si>
    <t>（（電気\10,000＋水道\1,500）×12ヶ月）×85%</t>
    <rPh sb="2" eb="4">
      <t>デンキ</t>
    </rPh>
    <rPh sb="12" eb="14">
      <t>スイドウ</t>
    </rPh>
    <rPh sb="25" eb="26">
      <t>ゲツ</t>
    </rPh>
    <phoneticPr fontId="8"/>
  </si>
  <si>
    <t>（ボランティア・近郊業務：\5,000×12ヶ月）×15%</t>
    <phoneticPr fontId="8"/>
  </si>
  <si>
    <t>（ニュースレター発行￥18,000×3回＋パンフ1万円＋ﾄｰﾀﾙｻｰﾋﾞｽ料6千円×12ヶ月）×15%</t>
    <phoneticPr fontId="8"/>
  </si>
  <si>
    <t>（コピー用紙・文房具等４千円×12ヶ月）×15%</t>
    <phoneticPr fontId="8"/>
  </si>
  <si>
    <t>消耗品費</t>
    <rPh sb="0" eb="2">
      <t>ショウモウ</t>
    </rPh>
    <phoneticPr fontId="8"/>
  </si>
  <si>
    <t>（（電気\10,000＋水道\1,500）×12ヶ月）×15%</t>
    <rPh sb="2" eb="4">
      <t>デンキ</t>
    </rPh>
    <rPh sb="12" eb="14">
      <t>スイドウ</t>
    </rPh>
    <rPh sb="25" eb="26">
      <t>ゲツ</t>
    </rPh>
    <phoneticPr fontId="8"/>
  </si>
  <si>
    <t xml:space="preserve">  雑　　　費(事業)</t>
    <phoneticPr fontId="3"/>
  </si>
  <si>
    <t xml:space="preserve">  会場費(事業）</t>
    <rPh sb="6" eb="8">
      <t>ジギョウ</t>
    </rPh>
    <phoneticPr fontId="2"/>
  </si>
  <si>
    <t xml:space="preserve">  広報宣伝費（事業）</t>
    <phoneticPr fontId="3"/>
  </si>
  <si>
    <t>(雇用保険25,000円＋社会保険24､500×12ヶ月)×85%</t>
    <phoneticPr fontId="3"/>
  </si>
  <si>
    <t>(雇用保険25,000円＋社会保険24､500×12ヶ月)×15%</t>
    <phoneticPr fontId="3"/>
  </si>
  <si>
    <t>助成金250万円＋表彰10万円＋ﾏｯﾁﾝｸﾞ48.7万円</t>
    <rPh sb="0" eb="3">
      <t>ジョセイキン</t>
    </rPh>
    <rPh sb="6" eb="8">
      <t>マンエン</t>
    </rPh>
    <rPh sb="9" eb="11">
      <t>ヒョウショウ</t>
    </rPh>
    <rPh sb="13" eb="15">
      <t>マンエン</t>
    </rPh>
    <rPh sb="26" eb="28">
      <t>マンエン</t>
    </rPh>
    <phoneticPr fontId="8"/>
  </si>
  <si>
    <t>千円×12か月＋α</t>
    <rPh sb="0" eb="2">
      <t>センエン</t>
    </rPh>
    <rPh sb="6" eb="7">
      <t>ゲツ</t>
    </rPh>
    <phoneticPr fontId="2"/>
  </si>
  <si>
    <t>助成1.5万円＋はーと3万円＋募金１万円＋（ニュースレター3回×\15,000＋電話7千円×12ヶ月＋宅配1千円×12ヶ月＋郵便1千円×１２ヵ月)×85%</t>
    <rPh sb="0" eb="2">
      <t>ジョセイ</t>
    </rPh>
    <rPh sb="5" eb="7">
      <t>マンエン</t>
    </rPh>
    <rPh sb="12" eb="14">
      <t>マンエン</t>
    </rPh>
    <rPh sb="15" eb="17">
      <t>ボキン</t>
    </rPh>
    <rPh sb="18" eb="19">
      <t>マン</t>
    </rPh>
    <rPh sb="19" eb="20">
      <t>エン</t>
    </rPh>
    <rPh sb="43" eb="45">
      <t>センエン</t>
    </rPh>
    <rPh sb="62" eb="64">
      <t>ユウビン</t>
    </rPh>
    <rPh sb="65" eb="67">
      <t>センエン</t>
    </rPh>
    <rPh sb="71" eb="72">
      <t>ゲツ</t>
    </rPh>
    <phoneticPr fontId="8"/>
  </si>
  <si>
    <t>総会・理事会1.２万円＋年賀状1万円＋（ニュースレター3回×\15,000＋電話7千円×12ヶ月＋宅配1千円×12ヶ月＋郵便1千円×１２ヵ月)×15%</t>
    <rPh sb="0" eb="2">
      <t>ソウカイ</t>
    </rPh>
    <rPh sb="3" eb="5">
      <t>リジ</t>
    </rPh>
    <rPh sb="5" eb="6">
      <t>カイ</t>
    </rPh>
    <rPh sb="9" eb="11">
      <t>マンエン</t>
    </rPh>
    <rPh sb="12" eb="15">
      <t>ネンガジョウ</t>
    </rPh>
    <rPh sb="16" eb="18">
      <t>マンエン</t>
    </rPh>
    <rPh sb="41" eb="43">
      <t>センエン</t>
    </rPh>
    <phoneticPr fontId="8"/>
  </si>
  <si>
    <t>便所清掃：6.48千円×12ヶ月</t>
    <phoneticPr fontId="3"/>
  </si>
  <si>
    <t>助成（公開審査会2万円＋成果報告会1万円）</t>
    <rPh sb="0" eb="2">
      <t>ジョセイ</t>
    </rPh>
    <rPh sb="3" eb="5">
      <t>コウカイ</t>
    </rPh>
    <rPh sb="5" eb="8">
      <t>シンサカイ</t>
    </rPh>
    <rPh sb="9" eb="10">
      <t>マン</t>
    </rPh>
    <rPh sb="10" eb="11">
      <t>エン</t>
    </rPh>
    <rPh sb="12" eb="14">
      <t>セイカ</t>
    </rPh>
    <rPh sb="14" eb="16">
      <t>ホウコク</t>
    </rPh>
    <rPh sb="16" eb="17">
      <t>カイ</t>
    </rPh>
    <rPh sb="18" eb="20">
      <t>マンエン</t>
    </rPh>
    <phoneticPr fontId="8"/>
  </si>
  <si>
    <t>助成２万円＋マッチング７万円+α</t>
    <rPh sb="0" eb="2">
      <t>ジョセイ</t>
    </rPh>
    <rPh sb="3" eb="5">
      <t>マンエン</t>
    </rPh>
    <rPh sb="12" eb="14">
      <t>マンエン</t>
    </rPh>
    <phoneticPr fontId="8"/>
  </si>
  <si>
    <t>ひょうごボランタリー基金（中間：１００万円・・・助成・情報発信、ﾏｯﾁﾝｸﾞ、NPO支援：50万円・・・講座）　、つなごう神戸補助金：50万円</t>
    <rPh sb="10" eb="12">
      <t>キキン</t>
    </rPh>
    <rPh sb="13" eb="15">
      <t>チュウカン</t>
    </rPh>
    <rPh sb="19" eb="21">
      <t>マンエン</t>
    </rPh>
    <rPh sb="24" eb="26">
      <t>ジョセイ</t>
    </rPh>
    <rPh sb="27" eb="29">
      <t>ジョウホウ</t>
    </rPh>
    <rPh sb="29" eb="31">
      <t>ハッシン</t>
    </rPh>
    <rPh sb="42" eb="44">
      <t>シエン</t>
    </rPh>
    <rPh sb="47" eb="49">
      <t>マンエン</t>
    </rPh>
    <rPh sb="52" eb="54">
      <t>コウザ</t>
    </rPh>
    <rPh sb="61" eb="63">
      <t>コウベ</t>
    </rPh>
    <rPh sb="63" eb="66">
      <t>ホジョキン</t>
    </rPh>
    <rPh sb="69" eb="71">
      <t>マンエン</t>
    </rPh>
    <phoneticPr fontId="2"/>
  </si>
  <si>
    <t>助成2.8万円＋講座4.5万円＋ﾏｯﾁﾝｸﾞ2万円＋つなごう3万円＋（ボランティア・近郊業務：\5,000×12ヶ月）×85%</t>
    <rPh sb="0" eb="2">
      <t>ジョセイ</t>
    </rPh>
    <rPh sb="5" eb="6">
      <t>マン</t>
    </rPh>
    <rPh sb="6" eb="7">
      <t>エン</t>
    </rPh>
    <rPh sb="8" eb="10">
      <t>コウザ</t>
    </rPh>
    <rPh sb="23" eb="25">
      <t>マンエン</t>
    </rPh>
    <rPh sb="31" eb="33">
      <t>マンエン</t>
    </rPh>
    <rPh sb="42" eb="44">
      <t>キンコウ</t>
    </rPh>
    <rPh sb="44" eb="46">
      <t>ギョウム</t>
    </rPh>
    <phoneticPr fontId="8"/>
  </si>
  <si>
    <t>助成1万円＋マッチング1万円＋募金1万円＋（ニュースレター発行￥18,000×3回＋パンフ1万円＋ﾄｰﾀﾙｻｰﾋﾞｽ料6千円×12ヶ月）×85％</t>
    <rPh sb="0" eb="2">
      <t>ジョセイ</t>
    </rPh>
    <rPh sb="3" eb="5">
      <t>マンエン</t>
    </rPh>
    <rPh sb="12" eb="14">
      <t>マンエン</t>
    </rPh>
    <rPh sb="15" eb="17">
      <t>ボキン</t>
    </rPh>
    <rPh sb="18" eb="20">
      <t>マンエン</t>
    </rPh>
    <rPh sb="46" eb="48">
      <t>マンエン</t>
    </rPh>
    <phoneticPr fontId="8"/>
  </si>
  <si>
    <t>はーと１万円＋マッチング1万円＋（コピー用紙・文房具等４千円×12ヶ月）×85%</t>
    <rPh sb="4" eb="6">
      <t>マンエン</t>
    </rPh>
    <rPh sb="13" eb="15">
      <t>マンエン</t>
    </rPh>
    <phoneticPr fontId="3"/>
  </si>
  <si>
    <t>（1万円×12ヶ月）×85%</t>
    <rPh sb="2" eb="4">
      <t>マンエン</t>
    </rPh>
    <phoneticPr fontId="3"/>
  </si>
  <si>
    <t>ﾏｯﾁﾝｸﾞ5万円</t>
    <rPh sb="7" eb="9">
      <t>マンエン</t>
    </rPh>
    <phoneticPr fontId="8"/>
  </si>
  <si>
    <t>講座30万円＋ﾏｯﾁﾝｸﾞ1万円</t>
    <rPh sb="14" eb="16">
      <t>マンエン</t>
    </rPh>
    <phoneticPr fontId="3"/>
  </si>
  <si>
    <t>敬愛：１00万円、あじさい：25万円、ﾏｯﾁﾝｸﾞ：65万円、あいウォーク：15万円、古着チャリティ20万円、寄附つきクッキー20万円、寄附つきﾗｽﾃｨﾝｸﾞｯｽﾞ10万円,寄付つき耐震補強金具100万円、兵遊興10万円等</t>
    <rPh sb="28" eb="30">
      <t>マンエン</t>
    </rPh>
    <rPh sb="55" eb="57">
      <t>キフ</t>
    </rPh>
    <rPh sb="65" eb="67">
      <t>マンエン</t>
    </rPh>
    <rPh sb="68" eb="70">
      <t>キフ</t>
    </rPh>
    <rPh sb="84" eb="86">
      <t>マンエン</t>
    </rPh>
    <rPh sb="87" eb="89">
      <t>キフ</t>
    </rPh>
    <rPh sb="91" eb="93">
      <t>タイシン</t>
    </rPh>
    <rPh sb="93" eb="95">
      <t>ホキョウ</t>
    </rPh>
    <rPh sb="95" eb="97">
      <t>カナグ</t>
    </rPh>
    <rPh sb="100" eb="102">
      <t>マンエン</t>
    </rPh>
    <rPh sb="103" eb="104">
      <t>ヒョウ</t>
    </rPh>
    <rPh sb="104" eb="106">
      <t>ユウキョウ</t>
    </rPh>
    <rPh sb="108" eb="110">
      <t>マンエン</t>
    </rPh>
    <rPh sb="110" eb="111">
      <t>トウ</t>
    </rPh>
    <phoneticPr fontId="3"/>
  </si>
  <si>
    <t>（150,000円×（12ヶ月＋12ｹ月×3/4））×85%</t>
    <rPh sb="19" eb="20">
      <t>ゲツ</t>
    </rPh>
    <phoneticPr fontId="8"/>
  </si>
  <si>
    <t>（150,000円×（12ヶ月＋12ｹ月×3/4））×15%</t>
    <rPh sb="19" eb="20">
      <t>ゲツ</t>
    </rPh>
    <phoneticPr fontId="8"/>
  </si>
  <si>
    <t>　予 算 計 画 書</t>
    <rPh sb="1" eb="2">
      <t>ヨ</t>
    </rPh>
    <rPh sb="5" eb="6">
      <t>ケイ</t>
    </rPh>
    <rPh sb="7" eb="8">
      <t>ガ</t>
    </rPh>
    <rPh sb="9" eb="10">
      <t>ショ</t>
    </rPh>
    <phoneticPr fontId="3"/>
  </si>
  <si>
    <t>事業別予算計画表</t>
    <rPh sb="0" eb="2">
      <t>ジギョウ</t>
    </rPh>
    <rPh sb="2" eb="3">
      <t>ベツ</t>
    </rPh>
    <rPh sb="3" eb="5">
      <t>ヨサン</t>
    </rPh>
    <rPh sb="5" eb="7">
      <t>ケイカク</t>
    </rPh>
    <rPh sb="7" eb="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</si>
</sst>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_ "/>
    <numFmt numFmtId="178" formatCode="#,##0\ ;&quot;△ &quot;#,##0\ "/>
    <numFmt numFmtId="179" formatCode="0.00_);[Red]\(0.00\)"/>
    <numFmt numFmtId="180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5" fillId="0" borderId="0" xfId="4" applyFont="1"/>
    <xf numFmtId="0" fontId="6" fillId="0" borderId="0" xfId="4" applyFont="1" applyAlignment="1">
      <alignment horizontal="right"/>
    </xf>
    <xf numFmtId="0" fontId="7" fillId="0" borderId="5" xfId="4" applyFont="1" applyBorder="1" applyAlignment="1">
      <alignment vertical="center"/>
    </xf>
    <xf numFmtId="0" fontId="9" fillId="0" borderId="1" xfId="4" applyFont="1" applyBorder="1" applyAlignment="1">
      <alignment horizontal="centerContinuous"/>
    </xf>
    <xf numFmtId="0" fontId="9" fillId="0" borderId="0" xfId="4" applyFont="1"/>
    <xf numFmtId="0" fontId="9" fillId="0" borderId="7" xfId="4" applyFont="1" applyBorder="1" applyAlignment="1">
      <alignment horizontal="distributed" vertical="center"/>
    </xf>
    <xf numFmtId="0" fontId="9" fillId="0" borderId="3" xfId="4" applyFont="1" applyBorder="1" applyAlignment="1">
      <alignment horizontal="distributed" vertical="center"/>
    </xf>
    <xf numFmtId="0" fontId="9" fillId="0" borderId="0" xfId="4" applyFont="1" applyAlignment="1">
      <alignment vertical="center"/>
    </xf>
    <xf numFmtId="0" fontId="9" fillId="2" borderId="7" xfId="4" applyFont="1" applyFill="1" applyBorder="1" applyAlignment="1">
      <alignment horizontal="distributed" vertical="center"/>
    </xf>
    <xf numFmtId="0" fontId="9" fillId="2" borderId="3" xfId="4" applyFont="1" applyFill="1" applyBorder="1" applyAlignment="1">
      <alignment horizontal="distributed" vertical="center"/>
    </xf>
    <xf numFmtId="38" fontId="9" fillId="2" borderId="8" xfId="4" applyNumberFormat="1" applyFont="1" applyFill="1" applyBorder="1" applyAlignment="1">
      <alignment horizontal="right" vertical="center"/>
    </xf>
    <xf numFmtId="0" fontId="10" fillId="2" borderId="8" xfId="4" applyFont="1" applyFill="1" applyBorder="1" applyAlignment="1">
      <alignment horizontal="distributed" vertical="center"/>
    </xf>
    <xf numFmtId="0" fontId="9" fillId="0" borderId="9" xfId="4" applyFont="1" applyBorder="1" applyAlignment="1">
      <alignment horizontal="distributed" vertical="center"/>
    </xf>
    <xf numFmtId="0" fontId="9" fillId="0" borderId="6" xfId="4" applyFont="1" applyBorder="1" applyAlignment="1">
      <alignment horizontal="distributed" vertical="center"/>
    </xf>
    <xf numFmtId="38" fontId="9" fillId="0" borderId="1" xfId="1" applyFont="1" applyBorder="1" applyAlignment="1">
      <alignment vertical="center"/>
    </xf>
    <xf numFmtId="38" fontId="6" fillId="0" borderId="6" xfId="4" applyNumberFormat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6" fillId="0" borderId="9" xfId="4" applyNumberFormat="1" applyFont="1" applyBorder="1" applyAlignment="1">
      <alignment vertical="center"/>
    </xf>
    <xf numFmtId="0" fontId="9" fillId="0" borderId="10" xfId="4" applyFont="1" applyBorder="1" applyAlignment="1">
      <alignment horizontal="distributed" vertical="center"/>
    </xf>
    <xf numFmtId="38" fontId="9" fillId="0" borderId="11" xfId="1" applyFont="1" applyBorder="1" applyAlignment="1">
      <alignment vertical="center"/>
    </xf>
    <xf numFmtId="0" fontId="9" fillId="0" borderId="2" xfId="4" applyFont="1" applyBorder="1" applyAlignment="1">
      <alignment horizontal="distributed" vertical="center"/>
    </xf>
    <xf numFmtId="0" fontId="9" fillId="0" borderId="9" xfId="4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6" fillId="0" borderId="9" xfId="4" applyNumberFormat="1" applyFont="1" applyBorder="1" applyAlignment="1">
      <alignment vertical="center" wrapText="1"/>
    </xf>
    <xf numFmtId="0" fontId="9" fillId="0" borderId="12" xfId="4" applyFont="1" applyBorder="1" applyAlignment="1">
      <alignment horizontal="distributed" vertical="center"/>
    </xf>
    <xf numFmtId="38" fontId="9" fillId="0" borderId="8" xfId="1" applyFont="1" applyBorder="1" applyAlignment="1">
      <alignment vertical="center"/>
    </xf>
    <xf numFmtId="38" fontId="6" fillId="0" borderId="7" xfId="4" applyNumberFormat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0" fontId="9" fillId="0" borderId="8" xfId="4" applyFont="1" applyBorder="1" applyAlignment="1">
      <alignment horizontal="distributed" vertical="center"/>
    </xf>
    <xf numFmtId="38" fontId="9" fillId="0" borderId="7" xfId="1" applyFont="1" applyBorder="1" applyAlignment="1">
      <alignment vertical="center"/>
    </xf>
    <xf numFmtId="38" fontId="6" fillId="0" borderId="7" xfId="4" applyNumberFormat="1" applyFont="1" applyBorder="1" applyAlignment="1">
      <alignment vertical="center" wrapText="1"/>
    </xf>
    <xf numFmtId="38" fontId="6" fillId="0" borderId="6" xfId="4" applyNumberFormat="1" applyFont="1" applyBorder="1" applyAlignment="1">
      <alignment vertical="center" wrapText="1"/>
    </xf>
    <xf numFmtId="38" fontId="9" fillId="2" borderId="7" xfId="1" applyFont="1" applyFill="1" applyBorder="1" applyAlignment="1">
      <alignment vertical="center"/>
    </xf>
    <xf numFmtId="38" fontId="6" fillId="2" borderId="7" xfId="4" applyNumberFormat="1" applyFont="1" applyFill="1" applyBorder="1" applyAlignment="1">
      <alignment vertical="center"/>
    </xf>
    <xf numFmtId="0" fontId="9" fillId="0" borderId="10" xfId="4" applyFont="1" applyBorder="1" applyAlignment="1">
      <alignment vertical="center"/>
    </xf>
    <xf numFmtId="0" fontId="9" fillId="0" borderId="11" xfId="4" applyFont="1" applyBorder="1" applyAlignment="1">
      <alignment horizontal="distributed" vertical="center"/>
    </xf>
    <xf numFmtId="38" fontId="9" fillId="0" borderId="10" xfId="1" applyFont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9" fillId="0" borderId="0" xfId="4" applyFont="1" applyAlignment="1">
      <alignment horizontal="distributed" vertical="center"/>
    </xf>
    <xf numFmtId="38" fontId="6" fillId="0" borderId="2" xfId="4" applyNumberFormat="1" applyFont="1" applyBorder="1" applyAlignment="1">
      <alignment vertical="center"/>
    </xf>
    <xf numFmtId="0" fontId="9" fillId="0" borderId="8" xfId="4" applyFont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0" fontId="9" fillId="0" borderId="14" xfId="4" applyFont="1" applyBorder="1" applyAlignment="1">
      <alignment horizontal="distributed" vertical="center"/>
    </xf>
    <xf numFmtId="0" fontId="9" fillId="0" borderId="1" xfId="4" applyFont="1" applyBorder="1" applyAlignment="1">
      <alignment vertical="center"/>
    </xf>
    <xf numFmtId="0" fontId="9" fillId="0" borderId="15" xfId="4" applyFont="1" applyBorder="1" applyAlignment="1">
      <alignment horizontal="distributed" vertical="center"/>
    </xf>
    <xf numFmtId="0" fontId="9" fillId="0" borderId="4" xfId="4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0" fontId="9" fillId="0" borderId="0" xfId="4" applyFont="1" applyBorder="1" applyAlignment="1">
      <alignment horizontal="distributed"/>
    </xf>
    <xf numFmtId="0" fontId="9" fillId="0" borderId="0" xfId="4" applyFont="1" applyBorder="1" applyAlignment="1"/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/>
    <xf numFmtId="38" fontId="6" fillId="0" borderId="0" xfId="4" applyNumberFormat="1" applyFont="1" applyBorder="1"/>
    <xf numFmtId="0" fontId="6" fillId="0" borderId="0" xfId="4" applyFont="1"/>
    <xf numFmtId="0" fontId="9" fillId="0" borderId="0" xfId="4" applyFont="1" applyBorder="1"/>
    <xf numFmtId="0" fontId="4" fillId="0" borderId="0" xfId="4"/>
    <xf numFmtId="0" fontId="8" fillId="0" borderId="0" xfId="4" applyFont="1"/>
    <xf numFmtId="0" fontId="12" fillId="0" borderId="0" xfId="4" applyFont="1" applyAlignment="1">
      <alignment horizontal="centerContinuous"/>
    </xf>
    <xf numFmtId="0" fontId="7" fillId="0" borderId="0" xfId="4" applyFont="1"/>
    <xf numFmtId="0" fontId="12" fillId="0" borderId="0" xfId="4" applyFont="1"/>
    <xf numFmtId="0" fontId="9" fillId="0" borderId="0" xfId="4" applyFont="1" applyAlignment="1">
      <alignment horizontal="right"/>
    </xf>
    <xf numFmtId="0" fontId="9" fillId="0" borderId="3" xfId="4" applyFont="1" applyBorder="1" applyAlignment="1">
      <alignment vertical="center"/>
    </xf>
    <xf numFmtId="0" fontId="9" fillId="0" borderId="13" xfId="4" applyFont="1" applyBorder="1" applyAlignment="1">
      <alignment horizontal="distributed" vertical="center"/>
    </xf>
    <xf numFmtId="38" fontId="9" fillId="0" borderId="12" xfId="1" applyFont="1" applyBorder="1" applyAlignment="1">
      <alignment vertical="center"/>
    </xf>
    <xf numFmtId="38" fontId="13" fillId="0" borderId="7" xfId="4" applyNumberFormat="1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13" fillId="0" borderId="6" xfId="4" applyNumberFormat="1" applyFont="1" applyBorder="1" applyAlignment="1">
      <alignment vertical="center" wrapText="1"/>
    </xf>
    <xf numFmtId="3" fontId="6" fillId="0" borderId="0" xfId="4" applyNumberFormat="1" applyFont="1" applyBorder="1" applyAlignment="1">
      <alignment horizontal="right" vertical="center"/>
    </xf>
    <xf numFmtId="38" fontId="13" fillId="0" borderId="8" xfId="4" applyNumberFormat="1" applyFont="1" applyBorder="1" applyAlignment="1">
      <alignment vertical="center" wrapText="1"/>
    </xf>
    <xf numFmtId="0" fontId="6" fillId="0" borderId="0" xfId="4" applyFont="1" applyAlignment="1">
      <alignment vertical="center"/>
    </xf>
    <xf numFmtId="0" fontId="9" fillId="0" borderId="17" xfId="4" applyFont="1" applyBorder="1" applyAlignment="1">
      <alignment horizontal="distributed" vertical="center"/>
    </xf>
    <xf numFmtId="38" fontId="13" fillId="0" borderId="3" xfId="4" applyNumberFormat="1" applyFont="1" applyBorder="1" applyAlignment="1">
      <alignment vertical="center"/>
    </xf>
    <xf numFmtId="38" fontId="13" fillId="0" borderId="2" xfId="4" applyNumberFormat="1" applyFont="1" applyBorder="1" applyAlignment="1">
      <alignment vertical="center" wrapText="1"/>
    </xf>
    <xf numFmtId="38" fontId="9" fillId="0" borderId="3" xfId="1" applyFont="1" applyBorder="1" applyAlignment="1">
      <alignment vertical="center"/>
    </xf>
    <xf numFmtId="38" fontId="13" fillId="0" borderId="7" xfId="4" applyNumberFormat="1" applyFont="1" applyBorder="1" applyAlignment="1">
      <alignment vertical="center" wrapText="1"/>
    </xf>
    <xf numFmtId="38" fontId="13" fillId="0" borderId="2" xfId="4" applyNumberFormat="1" applyFont="1" applyBorder="1" applyAlignment="1">
      <alignment vertical="center"/>
    </xf>
    <xf numFmtId="0" fontId="13" fillId="0" borderId="8" xfId="4" applyFont="1" applyBorder="1" applyAlignment="1">
      <alignment vertical="center" wrapText="1"/>
    </xf>
    <xf numFmtId="38" fontId="13" fillId="0" borderId="12" xfId="4" applyNumberFormat="1" applyFont="1" applyBorder="1" applyAlignment="1">
      <alignment vertical="center"/>
    </xf>
    <xf numFmtId="38" fontId="13" fillId="0" borderId="12" xfId="4" applyNumberFormat="1" applyFont="1" applyBorder="1" applyAlignment="1">
      <alignment vertical="center" wrapText="1"/>
    </xf>
    <xf numFmtId="0" fontId="9" fillId="0" borderId="5" xfId="4" applyFont="1" applyBorder="1" applyAlignment="1">
      <alignment horizontal="distributed" vertical="center"/>
    </xf>
    <xf numFmtId="0" fontId="14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49" fontId="17" fillId="0" borderId="0" xfId="4" applyNumberFormat="1" applyFont="1" applyAlignment="1">
      <alignment vertical="center" shrinkToFit="1"/>
    </xf>
    <xf numFmtId="176" fontId="17" fillId="0" borderId="0" xfId="4" applyNumberFormat="1" applyFont="1" applyAlignment="1">
      <alignment vertical="center" shrinkToFit="1"/>
    </xf>
    <xf numFmtId="0" fontId="17" fillId="0" borderId="0" xfId="4" applyFont="1" applyAlignment="1">
      <alignment vertical="center" shrinkToFit="1"/>
    </xf>
    <xf numFmtId="49" fontId="18" fillId="0" borderId="0" xfId="4" applyNumberFormat="1" applyFont="1" applyAlignment="1">
      <alignment horizontal="right" vertical="center" shrinkToFit="1"/>
    </xf>
    <xf numFmtId="49" fontId="17" fillId="0" borderId="5" xfId="4" applyNumberFormat="1" applyFont="1" applyFill="1" applyBorder="1" applyAlignment="1">
      <alignment horizontal="center" vertical="center" shrinkToFit="1"/>
    </xf>
    <xf numFmtId="49" fontId="17" fillId="0" borderId="7" xfId="4" applyNumberFormat="1" applyFont="1" applyFill="1" applyBorder="1" applyAlignment="1">
      <alignment horizontal="center" vertical="center" shrinkToFit="1"/>
    </xf>
    <xf numFmtId="49" fontId="17" fillId="0" borderId="17" xfId="4" applyNumberFormat="1" applyFont="1" applyFill="1" applyBorder="1" applyAlignment="1">
      <alignment horizontal="left" vertical="center" shrinkToFit="1"/>
    </xf>
    <xf numFmtId="49" fontId="19" fillId="0" borderId="17" xfId="4" applyNumberFormat="1" applyFont="1" applyFill="1" applyBorder="1" applyAlignment="1">
      <alignment horizontal="center" vertical="center" shrinkToFit="1"/>
    </xf>
    <xf numFmtId="49" fontId="19" fillId="0" borderId="9" xfId="4" applyNumberFormat="1" applyFont="1" applyFill="1" applyBorder="1" applyAlignment="1">
      <alignment horizontal="center" vertical="center" shrinkToFit="1"/>
    </xf>
    <xf numFmtId="38" fontId="17" fillId="0" borderId="17" xfId="5" applyFont="1" applyFill="1" applyBorder="1" applyAlignment="1">
      <alignment horizontal="right" vertical="center" shrinkToFit="1"/>
    </xf>
    <xf numFmtId="38" fontId="17" fillId="0" borderId="9" xfId="5" applyFont="1" applyFill="1" applyBorder="1" applyAlignment="1">
      <alignment horizontal="right" vertical="center" shrinkToFit="1"/>
    </xf>
    <xf numFmtId="38" fontId="17" fillId="0" borderId="9" xfId="5" applyFont="1" applyBorder="1" applyAlignment="1">
      <alignment vertical="center"/>
    </xf>
    <xf numFmtId="38" fontId="17" fillId="0" borderId="9" xfId="5" applyFont="1" applyBorder="1" applyAlignment="1">
      <alignment horizontal="right" vertical="center"/>
    </xf>
    <xf numFmtId="3" fontId="17" fillId="0" borderId="17" xfId="4" applyNumberFormat="1" applyFont="1" applyFill="1" applyBorder="1" applyAlignment="1">
      <alignment horizontal="right" vertical="center" shrinkToFit="1"/>
    </xf>
    <xf numFmtId="38" fontId="17" fillId="0" borderId="17" xfId="1" applyFont="1" applyFill="1" applyBorder="1" applyAlignment="1">
      <alignment horizontal="right" vertical="center" shrinkToFit="1"/>
    </xf>
    <xf numFmtId="49" fontId="17" fillId="0" borderId="17" xfId="4" applyNumberFormat="1" applyFont="1" applyFill="1" applyBorder="1" applyAlignment="1">
      <alignment horizontal="right" vertical="center" shrinkToFit="1"/>
    </xf>
    <xf numFmtId="3" fontId="17" fillId="0" borderId="9" xfId="4" applyNumberFormat="1" applyFont="1" applyBorder="1" applyAlignment="1">
      <alignment vertical="center"/>
    </xf>
    <xf numFmtId="0" fontId="4" fillId="0" borderId="9" xfId="4" applyFont="1" applyBorder="1" applyAlignment="1">
      <alignment horizontal="right" vertical="center"/>
    </xf>
    <xf numFmtId="49" fontId="17" fillId="0" borderId="9" xfId="4" applyNumberFormat="1" applyFont="1" applyFill="1" applyBorder="1" applyAlignment="1">
      <alignment horizontal="right" vertical="center" shrinkToFit="1"/>
    </xf>
    <xf numFmtId="177" fontId="17" fillId="0" borderId="9" xfId="4" applyNumberFormat="1" applyFont="1" applyFill="1" applyBorder="1" applyAlignment="1">
      <alignment horizontal="right" vertical="center" shrinkToFit="1"/>
    </xf>
    <xf numFmtId="49" fontId="17" fillId="0" borderId="13" xfId="4" applyNumberFormat="1" applyFont="1" applyFill="1" applyBorder="1" applyAlignment="1">
      <alignment horizontal="right" vertical="center" shrinkToFit="1"/>
    </xf>
    <xf numFmtId="38" fontId="17" fillId="0" borderId="5" xfId="5" applyFont="1" applyFill="1" applyBorder="1" applyAlignment="1">
      <alignment horizontal="right" vertical="center" shrinkToFit="1"/>
    </xf>
    <xf numFmtId="38" fontId="17" fillId="0" borderId="7" xfId="5" applyFont="1" applyFill="1" applyBorder="1" applyAlignment="1">
      <alignment horizontal="right" vertical="center" shrinkToFit="1"/>
    </xf>
    <xf numFmtId="49" fontId="17" fillId="0" borderId="17" xfId="4" applyNumberFormat="1" applyFont="1" applyBorder="1" applyAlignment="1">
      <alignment horizontal="left" vertical="center" shrinkToFit="1"/>
    </xf>
    <xf numFmtId="49" fontId="17" fillId="0" borderId="17" xfId="4" applyNumberFormat="1" applyFont="1" applyBorder="1" applyAlignment="1">
      <alignment horizontal="right" vertical="center" shrinkToFit="1"/>
    </xf>
    <xf numFmtId="49" fontId="17" fillId="0" borderId="9" xfId="4" applyNumberFormat="1" applyFont="1" applyBorder="1" applyAlignment="1">
      <alignment horizontal="right" vertical="center" shrinkToFit="1"/>
    </xf>
    <xf numFmtId="178" fontId="17" fillId="0" borderId="17" xfId="4" applyNumberFormat="1" applyFont="1" applyBorder="1" applyAlignment="1">
      <alignment horizontal="right" vertical="center" shrinkToFit="1"/>
    </xf>
    <xf numFmtId="178" fontId="17" fillId="0" borderId="9" xfId="4" applyNumberFormat="1" applyFont="1" applyBorder="1" applyAlignment="1">
      <alignment horizontal="right" vertical="center" shrinkToFit="1"/>
    </xf>
    <xf numFmtId="178" fontId="17" fillId="0" borderId="9" xfId="4" applyNumberFormat="1" applyFont="1" applyBorder="1" applyAlignment="1">
      <alignment vertical="center"/>
    </xf>
    <xf numFmtId="178" fontId="17" fillId="0" borderId="13" xfId="4" applyNumberFormat="1" applyFont="1" applyBorder="1" applyAlignment="1">
      <alignment horizontal="right" vertical="center" shrinkToFit="1"/>
    </xf>
    <xf numFmtId="178" fontId="17" fillId="0" borderId="8" xfId="4" applyNumberFormat="1" applyFont="1" applyBorder="1" applyAlignment="1">
      <alignment horizontal="right" vertical="center" shrinkToFit="1"/>
    </xf>
    <xf numFmtId="178" fontId="17" fillId="0" borderId="5" xfId="4" applyNumberFormat="1" applyFont="1" applyBorder="1" applyAlignment="1">
      <alignment horizontal="right" vertical="center" shrinkToFit="1"/>
    </xf>
    <xf numFmtId="178" fontId="17" fillId="0" borderId="7" xfId="4" applyNumberFormat="1" applyFont="1" applyBorder="1" applyAlignment="1">
      <alignment horizontal="right" vertical="center" shrinkToFit="1"/>
    </xf>
    <xf numFmtId="178" fontId="17" fillId="0" borderId="9" xfId="4" applyNumberFormat="1" applyFont="1" applyBorder="1" applyAlignment="1">
      <alignment horizontal="right" vertical="center"/>
    </xf>
    <xf numFmtId="0" fontId="17" fillId="0" borderId="9" xfId="4" applyFont="1" applyBorder="1" applyAlignment="1">
      <alignment vertical="center"/>
    </xf>
    <xf numFmtId="49" fontId="17" fillId="0" borderId="7" xfId="4" applyNumberFormat="1" applyFont="1" applyBorder="1" applyAlignment="1">
      <alignment horizontal="right" vertical="center" shrinkToFit="1"/>
    </xf>
    <xf numFmtId="178" fontId="17" fillId="0" borderId="14" xfId="4" applyNumberFormat="1" applyFont="1" applyBorder="1" applyAlignment="1">
      <alignment horizontal="right" vertical="center" shrinkToFit="1"/>
    </xf>
    <xf numFmtId="0" fontId="17" fillId="0" borderId="7" xfId="4" applyNumberFormat="1" applyFont="1" applyBorder="1" applyAlignment="1">
      <alignment vertical="center" shrinkToFit="1"/>
    </xf>
    <xf numFmtId="176" fontId="17" fillId="0" borderId="7" xfId="4" applyNumberFormat="1" applyFont="1" applyBorder="1" applyAlignment="1">
      <alignment vertical="center" shrinkToFit="1"/>
    </xf>
    <xf numFmtId="0" fontId="17" fillId="0" borderId="0" xfId="4" applyNumberFormat="1" applyFont="1" applyAlignment="1">
      <alignment vertical="center"/>
    </xf>
    <xf numFmtId="176" fontId="17" fillId="0" borderId="0" xfId="4" applyNumberFormat="1" applyFont="1" applyBorder="1" applyAlignment="1">
      <alignment vertical="center" shrinkToFit="1"/>
    </xf>
    <xf numFmtId="0" fontId="17" fillId="0" borderId="0" xfId="4" applyNumberFormat="1" applyFont="1" applyBorder="1" applyAlignment="1">
      <alignment vertical="center" shrinkToFit="1"/>
    </xf>
    <xf numFmtId="179" fontId="16" fillId="0" borderId="0" xfId="4" applyNumberFormat="1" applyFont="1" applyAlignment="1">
      <alignment vertical="center"/>
    </xf>
    <xf numFmtId="179" fontId="17" fillId="0" borderId="0" xfId="4" applyNumberFormat="1" applyFont="1" applyAlignment="1">
      <alignment vertical="center" shrinkToFit="1"/>
    </xf>
    <xf numFmtId="179" fontId="17" fillId="0" borderId="0" xfId="4" applyNumberFormat="1" applyFont="1" applyAlignment="1">
      <alignment vertical="center"/>
    </xf>
    <xf numFmtId="49" fontId="17" fillId="0" borderId="0" xfId="4" applyNumberFormat="1" applyFont="1" applyBorder="1" applyAlignment="1">
      <alignment horizontal="left" vertical="center" shrinkToFit="1"/>
    </xf>
    <xf numFmtId="38" fontId="17" fillId="0" borderId="0" xfId="5" applyFont="1" applyAlignment="1">
      <alignment vertical="center" shrinkToFit="1"/>
    </xf>
    <xf numFmtId="38" fontId="17" fillId="0" borderId="0" xfId="5" applyFont="1" applyAlignment="1">
      <alignment vertical="center"/>
    </xf>
    <xf numFmtId="180" fontId="17" fillId="0" borderId="0" xfId="4" applyNumberFormat="1" applyFont="1" applyAlignment="1">
      <alignment vertical="center" shrinkToFit="1"/>
    </xf>
    <xf numFmtId="180" fontId="16" fillId="0" borderId="0" xfId="4" applyNumberFormat="1" applyFont="1" applyAlignment="1">
      <alignment vertical="center"/>
    </xf>
    <xf numFmtId="180" fontId="17" fillId="0" borderId="0" xfId="4" applyNumberFormat="1" applyFont="1" applyAlignment="1">
      <alignment vertical="center"/>
    </xf>
    <xf numFmtId="179" fontId="17" fillId="0" borderId="0" xfId="4" applyNumberFormat="1" applyFont="1" applyAlignment="1">
      <alignment horizontal="right" vertical="center" shrinkToFit="1"/>
    </xf>
    <xf numFmtId="179" fontId="17" fillId="0" borderId="0" xfId="4" applyNumberFormat="1" applyFont="1" applyAlignment="1">
      <alignment horizontal="left" vertical="center" shrinkToFit="1"/>
    </xf>
    <xf numFmtId="0" fontId="17" fillId="0" borderId="0" xfId="4" applyNumberFormat="1" applyFont="1" applyAlignment="1">
      <alignment horizontal="right" vertical="center" shrinkToFit="1"/>
    </xf>
    <xf numFmtId="0" fontId="17" fillId="0" borderId="0" xfId="4" applyNumberFormat="1" applyFont="1" applyAlignment="1">
      <alignment horizontal="left" vertical="center" shrinkToFit="1"/>
    </xf>
    <xf numFmtId="0" fontId="17" fillId="0" borderId="0" xfId="4" applyNumberFormat="1" applyFont="1" applyAlignment="1">
      <alignment vertical="center" shrinkToFit="1"/>
    </xf>
    <xf numFmtId="180" fontId="6" fillId="0" borderId="0" xfId="4" applyNumberFormat="1" applyFont="1" applyAlignment="1">
      <alignment vertical="center"/>
    </xf>
    <xf numFmtId="0" fontId="9" fillId="0" borderId="6" xfId="4" applyFont="1" applyBorder="1" applyAlignment="1">
      <alignment horizontal="distributed" vertical="center"/>
    </xf>
    <xf numFmtId="38" fontId="6" fillId="0" borderId="10" xfId="4" applyNumberFormat="1" applyFont="1" applyBorder="1" applyAlignment="1">
      <alignment vertical="center"/>
    </xf>
    <xf numFmtId="0" fontId="6" fillId="0" borderId="9" xfId="4" applyFont="1" applyBorder="1" applyAlignment="1">
      <alignment vertical="center" wrapText="1"/>
    </xf>
    <xf numFmtId="38" fontId="6" fillId="0" borderId="8" xfId="4" applyNumberFormat="1" applyFont="1" applyBorder="1" applyAlignment="1">
      <alignment vertical="center"/>
    </xf>
    <xf numFmtId="49" fontId="17" fillId="0" borderId="8" xfId="4" applyNumberFormat="1" applyFont="1" applyFill="1" applyBorder="1" applyAlignment="1">
      <alignment horizontal="center" vertical="center" shrinkToFit="1"/>
    </xf>
    <xf numFmtId="0" fontId="4" fillId="0" borderId="0" xfId="4" applyFont="1" applyAlignment="1">
      <alignment vertical="center"/>
    </xf>
    <xf numFmtId="0" fontId="4" fillId="0" borderId="6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9" xfId="4" applyFont="1" applyBorder="1" applyAlignment="1">
      <alignment vertical="center"/>
    </xf>
    <xf numFmtId="178" fontId="4" fillId="0" borderId="0" xfId="4" applyNumberFormat="1" applyFont="1" applyAlignment="1">
      <alignment vertical="center"/>
    </xf>
    <xf numFmtId="38" fontId="17" fillId="0" borderId="9" xfId="1" applyFont="1" applyBorder="1" applyAlignment="1">
      <alignment vertical="center"/>
    </xf>
    <xf numFmtId="179" fontId="4" fillId="0" borderId="0" xfId="4" applyNumberFormat="1" applyFont="1" applyAlignment="1">
      <alignment vertical="center"/>
    </xf>
    <xf numFmtId="180" fontId="4" fillId="0" borderId="0" xfId="4" applyNumberFormat="1" applyFont="1" applyAlignment="1">
      <alignment vertical="center"/>
    </xf>
    <xf numFmtId="176" fontId="4" fillId="0" borderId="0" xfId="4" applyNumberFormat="1" applyFont="1" applyAlignment="1">
      <alignment vertical="center"/>
    </xf>
    <xf numFmtId="0" fontId="9" fillId="0" borderId="6" xfId="4" applyFont="1" applyBorder="1" applyAlignment="1">
      <alignment horizontal="distributed" vertical="center"/>
    </xf>
    <xf numFmtId="0" fontId="4" fillId="0" borderId="8" xfId="4" applyBorder="1" applyAlignment="1">
      <alignment horizontal="distributed" vertical="center"/>
    </xf>
    <xf numFmtId="0" fontId="9" fillId="0" borderId="6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6" xfId="4" applyFont="1" applyBorder="1" applyAlignment="1">
      <alignment horizontal="distributed" vertical="center" justifyLastLine="1"/>
    </xf>
    <xf numFmtId="0" fontId="4" fillId="0" borderId="8" xfId="4" applyBorder="1" applyAlignment="1">
      <alignment horizontal="distributed" vertical="center" justifyLastLine="1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4" fillId="0" borderId="0" xfId="4" applyAlignment="1">
      <alignment horizontal="center"/>
    </xf>
    <xf numFmtId="0" fontId="4" fillId="0" borderId="8" xfId="4" applyFont="1" applyBorder="1" applyAlignment="1">
      <alignment horizontal="distributed" vertical="center"/>
    </xf>
    <xf numFmtId="0" fontId="6" fillId="0" borderId="6" xfId="4" applyFont="1" applyBorder="1" applyAlignment="1">
      <alignment horizontal="distributed" vertical="center" justifyLastLine="1"/>
    </xf>
    <xf numFmtId="0" fontId="10" fillId="0" borderId="8" xfId="4" applyFont="1" applyBorder="1" applyAlignment="1">
      <alignment horizontal="distributed" vertical="center" justifyLastLine="1"/>
    </xf>
    <xf numFmtId="0" fontId="9" fillId="0" borderId="13" xfId="4" applyFont="1" applyBorder="1" applyAlignment="1">
      <alignment horizontal="left" vertical="center"/>
    </xf>
    <xf numFmtId="0" fontId="9" fillId="0" borderId="12" xfId="4" applyFont="1" applyBorder="1" applyAlignment="1">
      <alignment horizontal="left" vertical="center"/>
    </xf>
    <xf numFmtId="0" fontId="15" fillId="0" borderId="0" xfId="4" applyFont="1" applyAlignment="1">
      <alignment horizontal="center" vertical="center"/>
    </xf>
    <xf numFmtId="49" fontId="17" fillId="0" borderId="6" xfId="4" applyNumberFormat="1" applyFont="1" applyFill="1" applyBorder="1" applyAlignment="1">
      <alignment horizontal="center" vertical="center" shrinkToFit="1"/>
    </xf>
    <xf numFmtId="49" fontId="17" fillId="0" borderId="8" xfId="4" applyNumberFormat="1" applyFont="1" applyFill="1" applyBorder="1" applyAlignment="1">
      <alignment horizontal="center" vertical="center" shrinkToFit="1"/>
    </xf>
    <xf numFmtId="0" fontId="4" fillId="0" borderId="6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176" fontId="17" fillId="0" borderId="5" xfId="4" applyNumberFormat="1" applyFont="1" applyBorder="1" applyAlignment="1">
      <alignment horizontal="center" vertical="center" shrinkToFit="1"/>
    </xf>
    <xf numFmtId="176" fontId="17" fillId="0" borderId="3" xfId="4" applyNumberFormat="1" applyFont="1" applyBorder="1" applyAlignment="1">
      <alignment horizontal="center" vertical="center" shrinkToFit="1"/>
    </xf>
    <xf numFmtId="49" fontId="18" fillId="0" borderId="5" xfId="4" applyNumberFormat="1" applyFont="1" applyBorder="1" applyAlignment="1">
      <alignment horizontal="center" vertical="center" shrinkToFit="1"/>
    </xf>
    <xf numFmtId="49" fontId="18" fillId="0" borderId="18" xfId="4" applyNumberFormat="1" applyFont="1" applyBorder="1" applyAlignment="1">
      <alignment horizontal="center" vertical="center" shrinkToFit="1"/>
    </xf>
    <xf numFmtId="49" fontId="18" fillId="0" borderId="3" xfId="4" applyNumberFormat="1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2 2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zoomScaleSheetLayoutView="100" workbookViewId="0">
      <selection activeCell="A7" sqref="A7:F7"/>
    </sheetView>
  </sheetViews>
  <sheetFormatPr defaultColWidth="9.125" defaultRowHeight="13.5"/>
  <cols>
    <col min="1" max="1" width="18.75" style="5" customWidth="1"/>
    <col min="2" max="2" width="24" style="5" customWidth="1"/>
    <col min="3" max="5" width="14.25" style="5" customWidth="1"/>
    <col min="6" max="6" width="45.125" style="5" customWidth="1"/>
    <col min="7" max="7" width="18.875" style="54" bestFit="1" customWidth="1"/>
    <col min="8" max="16384" width="9.125" style="5"/>
  </cols>
  <sheetData>
    <row r="1" spans="1:7" s="8" customFormat="1" ht="24" customHeight="1">
      <c r="C1" s="181"/>
      <c r="D1" s="181"/>
    </row>
    <row r="2" spans="1:7" ht="23.25" customHeight="1">
      <c r="A2" s="56"/>
    </row>
    <row r="3" spans="1:7" s="57" customFormat="1" ht="27.95" customHeight="1">
      <c r="A3" s="160" t="s">
        <v>108</v>
      </c>
      <c r="B3" s="160"/>
      <c r="C3" s="160"/>
      <c r="D3" s="160"/>
      <c r="E3" s="160"/>
      <c r="F3" s="160"/>
      <c r="G3" s="54"/>
    </row>
    <row r="4" spans="1:7" ht="27.95" customHeight="1">
      <c r="A4" s="161" t="s">
        <v>111</v>
      </c>
      <c r="B4" s="161"/>
      <c r="C4" s="161"/>
      <c r="D4" s="161"/>
      <c r="E4" s="161"/>
      <c r="F4" s="161"/>
    </row>
    <row r="5" spans="1:7" s="1" customFormat="1" ht="27.95" customHeight="1">
      <c r="A5" s="162" t="s">
        <v>213</v>
      </c>
      <c r="B5" s="162"/>
      <c r="C5" s="162"/>
      <c r="D5" s="162"/>
      <c r="E5" s="162"/>
      <c r="F5" s="162"/>
      <c r="G5" s="58"/>
    </row>
    <row r="6" spans="1:7" s="1" customFormat="1" ht="27.95" customHeight="1">
      <c r="A6" s="163"/>
      <c r="B6" s="163"/>
      <c r="C6" s="163"/>
      <c r="D6" s="163"/>
      <c r="E6" s="163"/>
      <c r="F6" s="163"/>
      <c r="G6" s="58"/>
    </row>
    <row r="7" spans="1:7" ht="27.95" customHeight="1">
      <c r="A7" s="164" t="s">
        <v>112</v>
      </c>
      <c r="B7" s="165"/>
      <c r="C7" s="165"/>
      <c r="D7" s="165"/>
      <c r="E7" s="165"/>
      <c r="F7" s="165"/>
    </row>
    <row r="8" spans="1:7" ht="27.95" customHeight="1">
      <c r="A8" s="164" t="s">
        <v>113</v>
      </c>
      <c r="B8" s="164"/>
      <c r="C8" s="164"/>
      <c r="D8" s="164"/>
      <c r="E8" s="164"/>
      <c r="F8" s="164"/>
    </row>
    <row r="9" spans="1:7" ht="27.95" customHeight="1"/>
    <row r="10" spans="1:7" s="1" customFormat="1" ht="27.95" customHeight="1">
      <c r="A10" s="59"/>
      <c r="B10" s="59"/>
      <c r="G10" s="60"/>
    </row>
    <row r="11" spans="1:7" ht="27.95" customHeight="1">
      <c r="A11" s="81"/>
      <c r="F11" s="61" t="s">
        <v>81</v>
      </c>
    </row>
    <row r="12" spans="1:7" ht="27.95" customHeight="1">
      <c r="A12" s="3" t="s">
        <v>82</v>
      </c>
      <c r="B12" s="62"/>
      <c r="C12" s="154" t="s">
        <v>83</v>
      </c>
      <c r="D12" s="156" t="s">
        <v>84</v>
      </c>
      <c r="E12" s="154" t="s">
        <v>85</v>
      </c>
      <c r="F12" s="158" t="s">
        <v>86</v>
      </c>
    </row>
    <row r="13" spans="1:7" ht="27.95" customHeight="1">
      <c r="A13" s="63" t="s">
        <v>87</v>
      </c>
      <c r="B13" s="29" t="s">
        <v>88</v>
      </c>
      <c r="C13" s="155"/>
      <c r="D13" s="157"/>
      <c r="E13" s="155"/>
      <c r="F13" s="159"/>
    </row>
    <row r="14" spans="1:7" ht="27.95" customHeight="1">
      <c r="A14" s="14" t="s">
        <v>89</v>
      </c>
      <c r="B14" s="14"/>
      <c r="C14" s="64">
        <f>SUM(C15:C16)</f>
        <v>513000</v>
      </c>
      <c r="D14" s="64">
        <f>SUM(D15:D16)</f>
        <v>541000</v>
      </c>
      <c r="E14" s="64">
        <f>SUM(E15:E16)</f>
        <v>710000</v>
      </c>
      <c r="F14" s="65"/>
      <c r="G14" s="66"/>
    </row>
    <row r="15" spans="1:7" ht="27.95" customHeight="1">
      <c r="A15" s="13"/>
      <c r="B15" s="13" t="s">
        <v>90</v>
      </c>
      <c r="C15" s="17">
        <v>320000</v>
      </c>
      <c r="D15" s="17">
        <v>330000</v>
      </c>
      <c r="E15" s="17">
        <v>440000</v>
      </c>
      <c r="F15" s="67" t="s">
        <v>182</v>
      </c>
      <c r="G15" s="68"/>
    </row>
    <row r="16" spans="1:7" ht="27.95" customHeight="1">
      <c r="A16" s="29"/>
      <c r="B16" s="29" t="s">
        <v>91</v>
      </c>
      <c r="C16" s="64">
        <v>193000</v>
      </c>
      <c r="D16" s="64">
        <v>211000</v>
      </c>
      <c r="E16" s="64">
        <v>270000</v>
      </c>
      <c r="F16" s="69" t="s">
        <v>183</v>
      </c>
      <c r="G16" s="70"/>
    </row>
    <row r="17" spans="1:7" ht="27.95" customHeight="1">
      <c r="A17" s="71" t="s">
        <v>92</v>
      </c>
      <c r="B17" s="71"/>
      <c r="C17" s="30">
        <f>SUM(C18:C19)</f>
        <v>2560697</v>
      </c>
      <c r="D17" s="30">
        <f>SUM(D18:D19)</f>
        <v>3726257</v>
      </c>
      <c r="E17" s="30">
        <f>SUM(E18:E19)</f>
        <v>3850000</v>
      </c>
      <c r="F17" s="72"/>
      <c r="G17" s="70"/>
    </row>
    <row r="18" spans="1:7" ht="48.75" customHeight="1">
      <c r="A18" s="71"/>
      <c r="B18" s="13" t="s">
        <v>92</v>
      </c>
      <c r="C18" s="17">
        <v>2548054</v>
      </c>
      <c r="D18" s="17">
        <v>3660038</v>
      </c>
      <c r="E18" s="17">
        <v>3790000</v>
      </c>
      <c r="F18" s="73" t="s">
        <v>210</v>
      </c>
      <c r="G18" s="70"/>
    </row>
    <row r="19" spans="1:7" ht="27.95" customHeight="1">
      <c r="A19" s="63"/>
      <c r="B19" s="29" t="s">
        <v>0</v>
      </c>
      <c r="C19" s="64">
        <v>12643</v>
      </c>
      <c r="D19" s="64">
        <v>66219</v>
      </c>
      <c r="E19" s="64">
        <v>60000</v>
      </c>
      <c r="F19" s="69" t="s">
        <v>93</v>
      </c>
      <c r="G19" s="70"/>
    </row>
    <row r="20" spans="1:7" ht="37.5" customHeight="1">
      <c r="A20" s="63" t="s">
        <v>94</v>
      </c>
      <c r="B20" s="6"/>
      <c r="C20" s="64">
        <v>2877000</v>
      </c>
      <c r="D20" s="64">
        <v>2157000</v>
      </c>
      <c r="E20" s="64">
        <v>2000000</v>
      </c>
      <c r="F20" s="69" t="s">
        <v>203</v>
      </c>
      <c r="G20" s="70"/>
    </row>
    <row r="21" spans="1:7" ht="27.95" customHeight="1">
      <c r="A21" s="14" t="s">
        <v>95</v>
      </c>
      <c r="B21" s="44"/>
      <c r="C21" s="74">
        <f>SUM(C22:C27)</f>
        <v>1731507</v>
      </c>
      <c r="D21" s="74">
        <f>SUM(D22:D27)</f>
        <v>2018146</v>
      </c>
      <c r="E21" s="74">
        <f>SUM(E22:E27)</f>
        <v>1650000</v>
      </c>
      <c r="F21" s="75"/>
      <c r="G21" s="70"/>
    </row>
    <row r="22" spans="1:7" ht="27.95" customHeight="1">
      <c r="A22" s="71"/>
      <c r="B22" s="13" t="s">
        <v>96</v>
      </c>
      <c r="C22" s="17">
        <v>700000</v>
      </c>
      <c r="D22" s="17">
        <v>700000</v>
      </c>
      <c r="E22" s="17">
        <v>700000</v>
      </c>
      <c r="F22" s="76" t="s">
        <v>97</v>
      </c>
      <c r="G22" s="70"/>
    </row>
    <row r="23" spans="1:7" ht="27.95" customHeight="1">
      <c r="A23" s="71"/>
      <c r="B23" s="13" t="s">
        <v>110</v>
      </c>
      <c r="C23" s="17"/>
      <c r="D23" s="17">
        <v>250000</v>
      </c>
      <c r="E23" s="17">
        <v>350000</v>
      </c>
      <c r="F23" s="76" t="s">
        <v>115</v>
      </c>
      <c r="G23" s="70"/>
    </row>
    <row r="24" spans="1:7" ht="27.95" customHeight="1">
      <c r="A24" s="71"/>
      <c r="B24" s="13" t="s">
        <v>98</v>
      </c>
      <c r="C24" s="17">
        <v>20000</v>
      </c>
      <c r="D24" s="17">
        <v>40000</v>
      </c>
      <c r="E24" s="17">
        <v>80000</v>
      </c>
      <c r="F24" s="73" t="s">
        <v>116</v>
      </c>
      <c r="G24" s="70"/>
    </row>
    <row r="25" spans="1:7" ht="27.95" customHeight="1">
      <c r="A25" s="71"/>
      <c r="B25" s="13" t="s">
        <v>114</v>
      </c>
      <c r="C25" s="17">
        <v>84800</v>
      </c>
      <c r="D25" s="17">
        <v>223460</v>
      </c>
      <c r="E25" s="17">
        <v>0</v>
      </c>
      <c r="F25" s="73"/>
      <c r="G25" s="70"/>
    </row>
    <row r="26" spans="1:7" ht="27.95" customHeight="1">
      <c r="A26" s="71"/>
      <c r="B26" s="13" t="s">
        <v>109</v>
      </c>
      <c r="C26" s="17">
        <v>172000</v>
      </c>
      <c r="D26" s="17">
        <v>19000</v>
      </c>
      <c r="E26" s="17">
        <v>20000</v>
      </c>
      <c r="F26" s="73"/>
      <c r="G26" s="70"/>
    </row>
    <row r="27" spans="1:7" ht="27.95" customHeight="1">
      <c r="A27" s="63"/>
      <c r="B27" s="29" t="s">
        <v>99</v>
      </c>
      <c r="C27" s="17">
        <v>754707</v>
      </c>
      <c r="D27" s="17">
        <v>785686</v>
      </c>
      <c r="E27" s="17">
        <v>500000</v>
      </c>
      <c r="F27" s="77" t="s">
        <v>180</v>
      </c>
      <c r="G27" s="70"/>
    </row>
    <row r="28" spans="1:7" ht="27.95" customHeight="1">
      <c r="A28" s="13" t="s">
        <v>100</v>
      </c>
      <c r="B28" s="13"/>
      <c r="C28" s="30">
        <f>SUM(C29:C30)</f>
        <v>32348</v>
      </c>
      <c r="D28" s="30">
        <f>SUM(D29:D30)</f>
        <v>26381</v>
      </c>
      <c r="E28" s="74">
        <f>SUM(E29:E30)</f>
        <v>20000</v>
      </c>
      <c r="F28" s="78"/>
      <c r="G28" s="70"/>
    </row>
    <row r="29" spans="1:7" ht="27.95" customHeight="1">
      <c r="A29" s="13"/>
      <c r="B29" s="13" t="s">
        <v>101</v>
      </c>
      <c r="C29" s="17">
        <v>38</v>
      </c>
      <c r="D29" s="17">
        <v>21</v>
      </c>
      <c r="E29" s="17">
        <v>20</v>
      </c>
      <c r="F29" s="76"/>
      <c r="G29" s="70"/>
    </row>
    <row r="30" spans="1:7" ht="27.95" customHeight="1">
      <c r="A30" s="63"/>
      <c r="B30" s="29" t="s">
        <v>102</v>
      </c>
      <c r="C30" s="64">
        <v>32310</v>
      </c>
      <c r="D30" s="64">
        <v>26360</v>
      </c>
      <c r="E30" s="64">
        <v>19980</v>
      </c>
      <c r="F30" s="79"/>
      <c r="G30" s="70"/>
    </row>
    <row r="31" spans="1:7" ht="27.95" customHeight="1">
      <c r="A31" s="80" t="s">
        <v>103</v>
      </c>
      <c r="B31" s="62" t="s">
        <v>104</v>
      </c>
      <c r="C31" s="30">
        <f>SUM(C14,C21,C17,C28,C20)</f>
        <v>7714552</v>
      </c>
      <c r="D31" s="30">
        <f>SUM(D28,D21,D20,D17,D14)</f>
        <v>8468784</v>
      </c>
      <c r="E31" s="30">
        <f>SUM(E28,E21,E20,E17,E14)</f>
        <v>8230000</v>
      </c>
      <c r="F31" s="65"/>
      <c r="G31" s="70"/>
    </row>
    <row r="32" spans="1:7" ht="27" customHeight="1"/>
    <row r="33" spans="5:5" ht="27" customHeight="1"/>
    <row r="34" spans="5:5" ht="27" customHeight="1"/>
    <row r="35" spans="5:5" ht="27" customHeight="1"/>
    <row r="36" spans="5:5" ht="27" customHeight="1">
      <c r="E36" s="5" t="s">
        <v>105</v>
      </c>
    </row>
    <row r="37" spans="5:5" ht="27" customHeight="1"/>
    <row r="38" spans="5:5" ht="27" customHeight="1"/>
    <row r="39" spans="5:5" ht="27" customHeight="1"/>
    <row r="40" spans="5:5" ht="27" customHeight="1"/>
    <row r="41" spans="5:5" ht="27" customHeight="1"/>
    <row r="42" spans="5:5" ht="27" customHeight="1"/>
    <row r="43" spans="5:5" ht="27" customHeight="1"/>
    <row r="44" spans="5:5" ht="27" customHeight="1"/>
    <row r="45" spans="5:5" ht="27" customHeight="1"/>
    <row r="46" spans="5:5" ht="27" customHeight="1"/>
    <row r="47" spans="5:5" ht="27" customHeight="1"/>
    <row r="48" spans="5:5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mergeCells count="11">
    <mergeCell ref="C1:D1"/>
    <mergeCell ref="C12:C13"/>
    <mergeCell ref="D12:D13"/>
    <mergeCell ref="E12:E13"/>
    <mergeCell ref="F12:F13"/>
    <mergeCell ref="A3:F3"/>
    <mergeCell ref="A4:F4"/>
    <mergeCell ref="A5:F5"/>
    <mergeCell ref="A6:F6"/>
    <mergeCell ref="A7:F7"/>
    <mergeCell ref="A8:F8"/>
  </mergeCells>
  <phoneticPr fontId="2"/>
  <pageMargins left="0.70866141732283472" right="0.70866141732283472" top="0.74803149606299213" bottom="0.74803149606299213" header="0.31496062992125984" footer="0.31496062992125984"/>
  <pageSetup paperSize="9" scale="65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zoomScaleNormal="100" zoomScaleSheetLayoutView="100" workbookViewId="0">
      <selection activeCell="I12" sqref="I12"/>
    </sheetView>
  </sheetViews>
  <sheetFormatPr defaultColWidth="9.125" defaultRowHeight="13.5"/>
  <cols>
    <col min="1" max="1" width="20.375" style="5" customWidth="1"/>
    <col min="2" max="2" width="27.25" style="5" customWidth="1"/>
    <col min="3" max="5" width="14.125" style="5" customWidth="1"/>
    <col min="6" max="6" width="51.375" style="54" customWidth="1"/>
    <col min="7" max="16384" width="9.125" style="5"/>
  </cols>
  <sheetData>
    <row r="1" spans="1:6" ht="27.95" customHeight="1"/>
    <row r="2" spans="1:6" s="1" customFormat="1" ht="27.95" customHeight="1">
      <c r="A2" s="81"/>
      <c r="F2" s="2" t="s">
        <v>3</v>
      </c>
    </row>
    <row r="3" spans="1:6" ht="27.95" customHeight="1">
      <c r="A3" s="3" t="s">
        <v>4</v>
      </c>
      <c r="B3" s="4"/>
      <c r="C3" s="154" t="s">
        <v>5</v>
      </c>
      <c r="D3" s="154" t="s">
        <v>6</v>
      </c>
      <c r="E3" s="154" t="s">
        <v>7</v>
      </c>
      <c r="F3" s="167" t="s">
        <v>8</v>
      </c>
    </row>
    <row r="4" spans="1:6" s="8" customFormat="1" ht="27.95" customHeight="1">
      <c r="A4" s="6" t="s">
        <v>9</v>
      </c>
      <c r="B4" s="7" t="s">
        <v>10</v>
      </c>
      <c r="C4" s="166"/>
      <c r="D4" s="166"/>
      <c r="E4" s="166"/>
      <c r="F4" s="168"/>
    </row>
    <row r="5" spans="1:6" s="8" customFormat="1" ht="27.95" customHeight="1">
      <c r="A5" s="9" t="s">
        <v>11</v>
      </c>
      <c r="B5" s="10"/>
      <c r="C5" s="11">
        <f>SUM(C6:C20)</f>
        <v>8198655</v>
      </c>
      <c r="D5" s="11">
        <f>SUM(D6:D46)</f>
        <v>7933305</v>
      </c>
      <c r="E5" s="11">
        <f>SUM(E6:E46)</f>
        <v>7465500</v>
      </c>
      <c r="F5" s="12"/>
    </row>
    <row r="6" spans="1:6" s="8" customFormat="1" ht="27.95" customHeight="1">
      <c r="A6" s="13" t="s">
        <v>1</v>
      </c>
      <c r="B6" s="140" t="s">
        <v>12</v>
      </c>
      <c r="C6" s="15">
        <v>2713920</v>
      </c>
      <c r="D6" s="15">
        <v>2718890</v>
      </c>
      <c r="E6" s="15">
        <v>2677500</v>
      </c>
      <c r="F6" s="16" t="s">
        <v>211</v>
      </c>
    </row>
    <row r="7" spans="1:6" s="8" customFormat="1" ht="27.95" customHeight="1">
      <c r="A7" s="13"/>
      <c r="B7" s="13" t="s">
        <v>13</v>
      </c>
      <c r="C7" s="17">
        <v>148474</v>
      </c>
      <c r="D7" s="17">
        <v>129181</v>
      </c>
      <c r="E7" s="17">
        <v>142800</v>
      </c>
      <c r="F7" s="18" t="s">
        <v>14</v>
      </c>
    </row>
    <row r="8" spans="1:6" s="8" customFormat="1" ht="27.95" customHeight="1">
      <c r="A8" s="19"/>
      <c r="B8" s="19" t="s">
        <v>15</v>
      </c>
      <c r="C8" s="20">
        <v>279216</v>
      </c>
      <c r="D8" s="20">
        <v>271510</v>
      </c>
      <c r="E8" s="37">
        <v>271150</v>
      </c>
      <c r="F8" s="141" t="s">
        <v>194</v>
      </c>
    </row>
    <row r="9" spans="1:6" s="8" customFormat="1" ht="27.95" customHeight="1">
      <c r="A9" s="13" t="s">
        <v>2</v>
      </c>
      <c r="B9" s="21" t="s">
        <v>16</v>
      </c>
      <c r="C9" s="17">
        <v>2580000</v>
      </c>
      <c r="D9" s="17">
        <v>2966400</v>
      </c>
      <c r="E9" s="17">
        <v>3087000</v>
      </c>
      <c r="F9" s="18" t="s">
        <v>196</v>
      </c>
    </row>
    <row r="10" spans="1:6" s="8" customFormat="1" ht="27.95" customHeight="1">
      <c r="A10" s="22"/>
      <c r="B10" s="21" t="s">
        <v>17</v>
      </c>
      <c r="C10" s="23">
        <v>111429</v>
      </c>
      <c r="D10" s="23">
        <v>156128</v>
      </c>
      <c r="E10" s="23">
        <v>174000</v>
      </c>
      <c r="F10" s="24" t="s">
        <v>204</v>
      </c>
    </row>
    <row r="11" spans="1:6" s="8" customFormat="1" ht="27.95" customHeight="1">
      <c r="A11" s="13"/>
      <c r="B11" s="21" t="s">
        <v>18</v>
      </c>
      <c r="C11" s="17">
        <v>269350</v>
      </c>
      <c r="D11" s="17">
        <v>16400</v>
      </c>
      <c r="E11" s="17">
        <v>30000</v>
      </c>
      <c r="F11" s="24" t="s">
        <v>201</v>
      </c>
    </row>
    <row r="12" spans="1:6" s="8" customFormat="1" ht="27.95" customHeight="1">
      <c r="A12" s="22"/>
      <c r="B12" s="21" t="s">
        <v>19</v>
      </c>
      <c r="C12" s="23">
        <v>503160</v>
      </c>
      <c r="D12" s="23">
        <v>454960</v>
      </c>
      <c r="E12" s="23">
        <v>50000</v>
      </c>
      <c r="F12" s="24" t="s">
        <v>208</v>
      </c>
    </row>
    <row r="13" spans="1:6" s="8" customFormat="1" ht="28.5" customHeight="1">
      <c r="A13" s="22"/>
      <c r="B13" s="21" t="s">
        <v>20</v>
      </c>
      <c r="C13" s="23">
        <v>108276</v>
      </c>
      <c r="D13" s="23">
        <v>101478</v>
      </c>
      <c r="E13" s="23">
        <v>145600</v>
      </c>
      <c r="F13" s="24" t="s">
        <v>205</v>
      </c>
    </row>
    <row r="14" spans="1:6" s="8" customFormat="1" ht="30.75" customHeight="1">
      <c r="A14" s="22"/>
      <c r="B14" s="21" t="s">
        <v>21</v>
      </c>
      <c r="C14" s="23">
        <v>209242</v>
      </c>
      <c r="D14" s="23">
        <v>201301</v>
      </c>
      <c r="E14" s="23">
        <v>185050</v>
      </c>
      <c r="F14" s="24" t="s">
        <v>198</v>
      </c>
    </row>
    <row r="15" spans="1:6" s="8" customFormat="1" ht="35.25" customHeight="1">
      <c r="A15" s="22"/>
      <c r="B15" s="21" t="s">
        <v>184</v>
      </c>
      <c r="C15" s="23">
        <v>284115</v>
      </c>
      <c r="D15" s="23">
        <v>197459</v>
      </c>
      <c r="E15" s="23">
        <v>60800</v>
      </c>
      <c r="F15" s="24" t="s">
        <v>206</v>
      </c>
    </row>
    <row r="16" spans="1:6" s="8" customFormat="1" ht="27.95" customHeight="1">
      <c r="A16" s="22"/>
      <c r="B16" s="21" t="s">
        <v>22</v>
      </c>
      <c r="C16" s="23">
        <v>113742</v>
      </c>
      <c r="D16" s="23">
        <v>114444</v>
      </c>
      <c r="E16" s="23">
        <v>117300</v>
      </c>
      <c r="F16" s="24" t="s">
        <v>185</v>
      </c>
    </row>
    <row r="17" spans="1:6" s="8" customFormat="1" ht="27.95" customHeight="1">
      <c r="A17" s="22"/>
      <c r="B17" s="21" t="s">
        <v>106</v>
      </c>
      <c r="C17" s="23">
        <v>727754</v>
      </c>
      <c r="D17" s="23">
        <v>389222</v>
      </c>
      <c r="E17" s="23">
        <v>310000</v>
      </c>
      <c r="F17" s="24" t="s">
        <v>209</v>
      </c>
    </row>
    <row r="18" spans="1:6" s="8" customFormat="1" ht="27.95" customHeight="1">
      <c r="A18" s="22"/>
      <c r="B18" s="21" t="s">
        <v>23</v>
      </c>
      <c r="C18" s="23">
        <v>95357</v>
      </c>
      <c r="D18" s="23">
        <v>109606</v>
      </c>
      <c r="E18" s="23">
        <v>102000</v>
      </c>
      <c r="F18" s="24" t="s">
        <v>207</v>
      </c>
    </row>
    <row r="19" spans="1:6" s="8" customFormat="1" ht="27.95" customHeight="1">
      <c r="A19" s="22"/>
      <c r="B19" s="21" t="s">
        <v>24</v>
      </c>
      <c r="C19" s="23">
        <v>21671</v>
      </c>
      <c r="D19" s="23">
        <v>15472</v>
      </c>
      <c r="E19" s="23">
        <v>16200</v>
      </c>
      <c r="F19" s="24" t="s">
        <v>177</v>
      </c>
    </row>
    <row r="20" spans="1:6" s="8" customFormat="1" ht="27.95" customHeight="1">
      <c r="A20" s="22"/>
      <c r="B20" s="21" t="s">
        <v>25</v>
      </c>
      <c r="C20" s="23">
        <v>32949</v>
      </c>
      <c r="D20" s="23">
        <v>90854</v>
      </c>
      <c r="E20" s="23">
        <v>96100</v>
      </c>
      <c r="F20" s="18" t="s">
        <v>202</v>
      </c>
    </row>
    <row r="21" spans="1:6" s="8" customFormat="1" ht="27.95" hidden="1" customHeight="1">
      <c r="A21" s="22"/>
      <c r="B21" s="25" t="s">
        <v>26</v>
      </c>
      <c r="C21" s="26"/>
      <c r="D21" s="26"/>
      <c r="E21" s="26"/>
      <c r="F21" s="27" t="s">
        <v>27</v>
      </c>
    </row>
    <row r="22" spans="1:6" s="8" customFormat="1" ht="27.95" hidden="1" customHeight="1">
      <c r="A22" s="22"/>
      <c r="B22" s="140" t="s">
        <v>28</v>
      </c>
      <c r="C22" s="28"/>
      <c r="D22" s="28"/>
      <c r="E22" s="28"/>
      <c r="F22" s="18"/>
    </row>
    <row r="23" spans="1:6" s="8" customFormat="1" ht="27.95" hidden="1" customHeight="1">
      <c r="A23" s="22"/>
      <c r="B23" s="13" t="s">
        <v>29</v>
      </c>
      <c r="C23" s="23"/>
      <c r="D23" s="23"/>
      <c r="E23" s="23"/>
      <c r="F23" s="18"/>
    </row>
    <row r="24" spans="1:6" s="8" customFormat="1" ht="27.95" hidden="1" customHeight="1">
      <c r="A24" s="22"/>
      <c r="B24" s="13" t="s">
        <v>30</v>
      </c>
      <c r="C24" s="23"/>
      <c r="D24" s="23"/>
      <c r="E24" s="23"/>
      <c r="F24" s="18" t="s">
        <v>31</v>
      </c>
    </row>
    <row r="25" spans="1:6" s="8" customFormat="1" ht="27.95" hidden="1" customHeight="1">
      <c r="A25" s="22"/>
      <c r="B25" s="29" t="s">
        <v>32</v>
      </c>
      <c r="C25" s="26"/>
      <c r="D25" s="26"/>
      <c r="E25" s="26"/>
      <c r="F25" s="18" t="s">
        <v>33</v>
      </c>
    </row>
    <row r="26" spans="1:6" s="8" customFormat="1" ht="27.95" hidden="1" customHeight="1">
      <c r="A26" s="13"/>
      <c r="B26" s="6" t="s">
        <v>34</v>
      </c>
      <c r="C26" s="30"/>
      <c r="D26" s="30"/>
      <c r="E26" s="30"/>
      <c r="F26" s="31" t="s">
        <v>35</v>
      </c>
    </row>
    <row r="27" spans="1:6" s="8" customFormat="1" ht="27.95" hidden="1" customHeight="1">
      <c r="A27" s="13"/>
      <c r="B27" s="21" t="s">
        <v>36</v>
      </c>
      <c r="C27" s="17"/>
      <c r="D27" s="17"/>
      <c r="E27" s="17"/>
      <c r="F27" s="24" t="s">
        <v>37</v>
      </c>
    </row>
    <row r="28" spans="1:6" s="8" customFormat="1" ht="27.95" hidden="1" customHeight="1">
      <c r="A28" s="22"/>
      <c r="B28" s="21" t="s">
        <v>38</v>
      </c>
      <c r="C28" s="23"/>
      <c r="D28" s="23"/>
      <c r="E28" s="23"/>
      <c r="F28" s="24" t="s">
        <v>39</v>
      </c>
    </row>
    <row r="29" spans="1:6" s="8" customFormat="1" ht="27.95" hidden="1" customHeight="1">
      <c r="A29" s="22"/>
      <c r="B29" s="21" t="s">
        <v>40</v>
      </c>
      <c r="C29" s="23"/>
      <c r="D29" s="23"/>
      <c r="E29" s="23"/>
      <c r="F29" s="24" t="s">
        <v>41</v>
      </c>
    </row>
    <row r="30" spans="1:6" s="8" customFormat="1" ht="27.95" hidden="1" customHeight="1">
      <c r="A30" s="22"/>
      <c r="B30" s="21" t="s">
        <v>42</v>
      </c>
      <c r="C30" s="23"/>
      <c r="D30" s="23"/>
      <c r="E30" s="23"/>
      <c r="F30" s="24"/>
    </row>
    <row r="31" spans="1:6" s="8" customFormat="1" ht="27.95" hidden="1" customHeight="1">
      <c r="A31" s="22"/>
      <c r="B31" s="21" t="s">
        <v>43</v>
      </c>
      <c r="C31" s="23"/>
      <c r="D31" s="23"/>
      <c r="E31" s="23"/>
      <c r="F31" s="24" t="s">
        <v>44</v>
      </c>
    </row>
    <row r="32" spans="1:6" s="8" customFormat="1" ht="27.95" hidden="1" customHeight="1">
      <c r="A32" s="22"/>
      <c r="B32" s="21" t="s">
        <v>45</v>
      </c>
      <c r="C32" s="23"/>
      <c r="D32" s="23"/>
      <c r="E32" s="23"/>
      <c r="F32" s="24" t="s">
        <v>46</v>
      </c>
    </row>
    <row r="33" spans="1:6" s="8" customFormat="1" ht="27.95" hidden="1" customHeight="1">
      <c r="A33" s="22"/>
      <c r="B33" s="6" t="s">
        <v>47</v>
      </c>
      <c r="C33" s="30"/>
      <c r="D33" s="30"/>
      <c r="E33" s="30"/>
      <c r="F33" s="31"/>
    </row>
    <row r="34" spans="1:6" s="8" customFormat="1" ht="27.95" hidden="1" customHeight="1">
      <c r="A34" s="22"/>
      <c r="B34" s="140" t="s">
        <v>28</v>
      </c>
      <c r="C34" s="28"/>
      <c r="D34" s="28"/>
      <c r="E34" s="28"/>
      <c r="F34" s="32" t="s">
        <v>48</v>
      </c>
    </row>
    <row r="35" spans="1:6" s="8" customFormat="1" ht="27.95" hidden="1" customHeight="1">
      <c r="A35" s="22"/>
      <c r="B35" s="21" t="s">
        <v>49</v>
      </c>
      <c r="C35" s="23"/>
      <c r="D35" s="23"/>
      <c r="E35" s="23"/>
      <c r="F35" s="24" t="s">
        <v>50</v>
      </c>
    </row>
    <row r="36" spans="1:6" s="8" customFormat="1" ht="27.95" hidden="1" customHeight="1">
      <c r="A36" s="22"/>
      <c r="B36" s="21" t="s">
        <v>51</v>
      </c>
      <c r="C36" s="23"/>
      <c r="D36" s="23"/>
      <c r="E36" s="23"/>
      <c r="F36" s="24" t="s">
        <v>52</v>
      </c>
    </row>
    <row r="37" spans="1:6" s="8" customFormat="1" ht="27.95" hidden="1" customHeight="1">
      <c r="A37" s="22"/>
      <c r="B37" s="21" t="s">
        <v>40</v>
      </c>
      <c r="C37" s="23"/>
      <c r="D37" s="23"/>
      <c r="E37" s="23"/>
      <c r="F37" s="24" t="s">
        <v>53</v>
      </c>
    </row>
    <row r="38" spans="1:6" s="8" customFormat="1" ht="27.95" hidden="1" customHeight="1">
      <c r="A38" s="22"/>
      <c r="B38" s="21" t="s">
        <v>30</v>
      </c>
      <c r="C38" s="23"/>
      <c r="D38" s="23"/>
      <c r="E38" s="23"/>
      <c r="F38" s="24" t="s">
        <v>54</v>
      </c>
    </row>
    <row r="39" spans="1:6" s="8" customFormat="1" ht="27.95" hidden="1" customHeight="1">
      <c r="A39" s="22"/>
      <c r="B39" s="21" t="s">
        <v>42</v>
      </c>
      <c r="C39" s="23"/>
      <c r="D39" s="23"/>
      <c r="E39" s="23"/>
      <c r="F39" s="24"/>
    </row>
    <row r="40" spans="1:6" s="8" customFormat="1" ht="27.95" hidden="1" customHeight="1">
      <c r="A40" s="22"/>
      <c r="B40" s="21" t="s">
        <v>43</v>
      </c>
      <c r="C40" s="23"/>
      <c r="D40" s="23"/>
      <c r="E40" s="23"/>
      <c r="F40" s="24" t="s">
        <v>55</v>
      </c>
    </row>
    <row r="41" spans="1:6" s="8" customFormat="1" ht="27.95" hidden="1" customHeight="1">
      <c r="A41" s="22"/>
      <c r="B41" s="21" t="s">
        <v>56</v>
      </c>
      <c r="C41" s="23"/>
      <c r="D41" s="23"/>
      <c r="E41" s="23"/>
      <c r="F41" s="24" t="s">
        <v>57</v>
      </c>
    </row>
    <row r="42" spans="1:6" s="8" customFormat="1" ht="27.95" hidden="1" customHeight="1">
      <c r="A42" s="22"/>
      <c r="B42" s="21" t="s">
        <v>58</v>
      </c>
      <c r="C42" s="23"/>
      <c r="D42" s="23"/>
      <c r="E42" s="23"/>
      <c r="F42" s="24" t="s">
        <v>59</v>
      </c>
    </row>
    <row r="43" spans="1:6" s="8" customFormat="1" ht="27.95" hidden="1" customHeight="1">
      <c r="A43" s="22"/>
      <c r="B43" s="6" t="s">
        <v>60</v>
      </c>
      <c r="C43" s="30"/>
      <c r="D43" s="30"/>
      <c r="E43" s="30"/>
      <c r="F43" s="31"/>
    </row>
    <row r="44" spans="1:6" s="8" customFormat="1" ht="27.95" hidden="1" customHeight="1">
      <c r="A44" s="22"/>
      <c r="B44" s="21" t="s">
        <v>49</v>
      </c>
      <c r="C44" s="23"/>
      <c r="D44" s="23"/>
      <c r="E44" s="23"/>
      <c r="F44" s="24" t="s">
        <v>61</v>
      </c>
    </row>
    <row r="45" spans="1:6" s="8" customFormat="1" ht="27.95" hidden="1" customHeight="1">
      <c r="A45" s="22"/>
      <c r="B45" s="21" t="s">
        <v>43</v>
      </c>
      <c r="C45" s="23"/>
      <c r="D45" s="23"/>
      <c r="E45" s="23"/>
      <c r="F45" s="24" t="s">
        <v>62</v>
      </c>
    </row>
    <row r="46" spans="1:6" s="8" customFormat="1" ht="27.95" hidden="1" customHeight="1">
      <c r="A46" s="22"/>
      <c r="B46" s="21" t="s">
        <v>45</v>
      </c>
      <c r="C46" s="23"/>
      <c r="D46" s="23"/>
      <c r="E46" s="23"/>
      <c r="F46" s="24" t="s">
        <v>63</v>
      </c>
    </row>
    <row r="47" spans="1:6" s="8" customFormat="1" ht="27.95" customHeight="1">
      <c r="A47" s="9" t="s">
        <v>64</v>
      </c>
      <c r="B47" s="9"/>
      <c r="C47" s="33">
        <f>SUM(C48:C65)</f>
        <v>604436</v>
      </c>
      <c r="D47" s="33">
        <f>SUM(D48:D65)</f>
        <v>724431</v>
      </c>
      <c r="E47" s="33">
        <f>SUM(E48:E65)</f>
        <v>764500</v>
      </c>
      <c r="F47" s="34"/>
    </row>
    <row r="48" spans="1:6" s="8" customFormat="1" ht="27.95" customHeight="1">
      <c r="A48" s="13" t="s">
        <v>1</v>
      </c>
      <c r="B48" s="21" t="s">
        <v>12</v>
      </c>
      <c r="C48" s="23">
        <v>370080</v>
      </c>
      <c r="D48" s="23">
        <v>442610</v>
      </c>
      <c r="E48" s="23">
        <v>472500</v>
      </c>
      <c r="F48" s="18" t="s">
        <v>212</v>
      </c>
    </row>
    <row r="49" spans="1:6" s="8" customFormat="1" ht="27.95" customHeight="1">
      <c r="A49" s="22"/>
      <c r="B49" s="13" t="s">
        <v>65</v>
      </c>
      <c r="C49" s="23">
        <v>20246</v>
      </c>
      <c r="D49" s="23">
        <v>21029</v>
      </c>
      <c r="E49" s="23">
        <v>25200</v>
      </c>
      <c r="F49" s="18" t="s">
        <v>66</v>
      </c>
    </row>
    <row r="50" spans="1:6" s="8" customFormat="1" ht="27.95" customHeight="1">
      <c r="A50" s="35"/>
      <c r="B50" s="36" t="s">
        <v>15</v>
      </c>
      <c r="C50" s="37">
        <v>38075</v>
      </c>
      <c r="D50" s="37">
        <v>44199</v>
      </c>
      <c r="E50" s="37">
        <v>47850</v>
      </c>
      <c r="F50" s="141" t="s">
        <v>195</v>
      </c>
    </row>
    <row r="51" spans="1:6" s="8" customFormat="1" ht="27.95" customHeight="1">
      <c r="A51" s="13" t="s">
        <v>2</v>
      </c>
      <c r="B51" s="21" t="s">
        <v>67</v>
      </c>
      <c r="C51" s="23">
        <v>3971</v>
      </c>
      <c r="D51" s="23">
        <v>1985</v>
      </c>
      <c r="E51" s="23">
        <v>9000</v>
      </c>
      <c r="F51" s="24" t="s">
        <v>186</v>
      </c>
    </row>
    <row r="52" spans="1:6" s="8" customFormat="1" ht="27.95" customHeight="1">
      <c r="A52" s="22"/>
      <c r="B52" s="21" t="s">
        <v>20</v>
      </c>
      <c r="C52" s="38">
        <v>6994</v>
      </c>
      <c r="D52" s="38">
        <v>9393</v>
      </c>
      <c r="E52" s="38">
        <v>20400</v>
      </c>
      <c r="F52" s="24" t="s">
        <v>187</v>
      </c>
    </row>
    <row r="53" spans="1:6" s="8" customFormat="1" ht="24">
      <c r="A53" s="22"/>
      <c r="B53" s="21" t="s">
        <v>68</v>
      </c>
      <c r="C53" s="23">
        <v>35822</v>
      </c>
      <c r="D53" s="23">
        <v>34640</v>
      </c>
      <c r="E53" s="23">
        <v>44950</v>
      </c>
      <c r="F53" s="142" t="s">
        <v>199</v>
      </c>
    </row>
    <row r="54" spans="1:6" s="8" customFormat="1" ht="25.5" customHeight="1">
      <c r="A54" s="22"/>
      <c r="B54" s="39" t="s">
        <v>189</v>
      </c>
      <c r="C54" s="38">
        <v>16131</v>
      </c>
      <c r="D54" s="38">
        <v>19182</v>
      </c>
      <c r="E54" s="38">
        <v>7200</v>
      </c>
      <c r="F54" s="24" t="s">
        <v>188</v>
      </c>
    </row>
    <row r="55" spans="1:6" s="8" customFormat="1" ht="27.95" hidden="1" customHeight="1">
      <c r="A55" s="22"/>
      <c r="B55" s="39" t="s">
        <v>107</v>
      </c>
      <c r="C55" s="38"/>
      <c r="D55" s="38"/>
      <c r="E55" s="38"/>
      <c r="F55" s="24"/>
    </row>
    <row r="56" spans="1:6" s="8" customFormat="1" ht="27.95" customHeight="1">
      <c r="A56" s="22"/>
      <c r="B56" s="21" t="s">
        <v>22</v>
      </c>
      <c r="C56" s="38">
        <v>15510</v>
      </c>
      <c r="D56" s="38">
        <v>18631</v>
      </c>
      <c r="E56" s="38">
        <v>20700</v>
      </c>
      <c r="F56" s="18" t="s">
        <v>190</v>
      </c>
    </row>
    <row r="57" spans="1:6" s="8" customFormat="1" ht="27.95" customHeight="1">
      <c r="A57" s="22"/>
      <c r="B57" s="13" t="s">
        <v>69</v>
      </c>
      <c r="C57" s="38">
        <v>0</v>
      </c>
      <c r="D57" s="38">
        <v>280</v>
      </c>
      <c r="E57" s="38">
        <v>0</v>
      </c>
      <c r="F57" s="40" t="s">
        <v>70</v>
      </c>
    </row>
    <row r="58" spans="1:6" s="8" customFormat="1" ht="27.95" customHeight="1">
      <c r="A58" s="22"/>
      <c r="B58" s="21" t="s">
        <v>71</v>
      </c>
      <c r="C58" s="38">
        <v>77760</v>
      </c>
      <c r="D58" s="38">
        <v>77760</v>
      </c>
      <c r="E58" s="38">
        <v>77760</v>
      </c>
      <c r="F58" s="18" t="s">
        <v>200</v>
      </c>
    </row>
    <row r="59" spans="1:6" s="8" customFormat="1" ht="27.95" customHeight="1">
      <c r="A59" s="22"/>
      <c r="B59" s="21" t="s">
        <v>72</v>
      </c>
      <c r="C59" s="38">
        <v>13003</v>
      </c>
      <c r="D59" s="38">
        <v>15170</v>
      </c>
      <c r="E59" s="38">
        <v>18000</v>
      </c>
      <c r="F59" s="18" t="s">
        <v>179</v>
      </c>
    </row>
    <row r="60" spans="1:6" s="8" customFormat="1" ht="27.95" customHeight="1">
      <c r="A60" s="22"/>
      <c r="B60" s="21" t="s">
        <v>73</v>
      </c>
      <c r="C60" s="38">
        <v>5194</v>
      </c>
      <c r="D60" s="38">
        <v>5228</v>
      </c>
      <c r="E60" s="38">
        <v>4800</v>
      </c>
      <c r="F60" s="18" t="s">
        <v>181</v>
      </c>
    </row>
    <row r="61" spans="1:6" s="8" customFormat="1" ht="27.95" customHeight="1">
      <c r="A61" s="22"/>
      <c r="B61" s="21" t="s">
        <v>175</v>
      </c>
      <c r="C61" s="23"/>
      <c r="D61" s="23">
        <v>13725</v>
      </c>
      <c r="E61" s="23">
        <v>4000</v>
      </c>
      <c r="F61" s="24" t="s">
        <v>178</v>
      </c>
    </row>
    <row r="62" spans="1:6" s="8" customFormat="1" ht="27.95" customHeight="1">
      <c r="A62" s="22"/>
      <c r="B62" s="21" t="s">
        <v>176</v>
      </c>
      <c r="C62" s="38"/>
      <c r="D62" s="38">
        <v>3803</v>
      </c>
      <c r="E62" s="38">
        <v>0</v>
      </c>
      <c r="F62" s="18"/>
    </row>
    <row r="63" spans="1:6" s="8" customFormat="1" ht="27.95" customHeight="1">
      <c r="A63" s="22"/>
      <c r="B63" s="21" t="s">
        <v>74</v>
      </c>
      <c r="C63" s="38">
        <v>0</v>
      </c>
      <c r="D63" s="38">
        <v>15600</v>
      </c>
      <c r="E63" s="38">
        <v>0</v>
      </c>
      <c r="F63" s="18"/>
    </row>
    <row r="64" spans="1:6" s="8" customFormat="1" ht="27.95" customHeight="1">
      <c r="A64" s="22"/>
      <c r="B64" s="21" t="s">
        <v>175</v>
      </c>
      <c r="C64" s="38"/>
      <c r="D64" s="38">
        <v>639</v>
      </c>
      <c r="E64" s="38">
        <v>0</v>
      </c>
      <c r="F64" s="18"/>
    </row>
    <row r="65" spans="1:6" s="8" customFormat="1" ht="27.95" customHeight="1">
      <c r="A65" s="41"/>
      <c r="B65" s="29" t="s">
        <v>75</v>
      </c>
      <c r="C65" s="42">
        <v>1650</v>
      </c>
      <c r="D65" s="42">
        <v>557</v>
      </c>
      <c r="E65" s="42">
        <v>12140</v>
      </c>
      <c r="F65" s="143" t="s">
        <v>197</v>
      </c>
    </row>
    <row r="66" spans="1:6" s="8" customFormat="1" ht="27.95" customHeight="1">
      <c r="A66" s="169" t="s">
        <v>76</v>
      </c>
      <c r="B66" s="170"/>
      <c r="C66" s="38">
        <v>0</v>
      </c>
      <c r="D66" s="38">
        <v>0</v>
      </c>
      <c r="E66" s="38">
        <v>0</v>
      </c>
      <c r="F66" s="40"/>
    </row>
    <row r="67" spans="1:6" s="8" customFormat="1" ht="27.95" customHeight="1" thickBot="1">
      <c r="A67" s="43" t="s">
        <v>77</v>
      </c>
      <c r="B67" s="44" t="s">
        <v>78</v>
      </c>
      <c r="C67" s="28">
        <f>SUM(C66,C47,C5)</f>
        <v>8803091</v>
      </c>
      <c r="D67" s="28">
        <f>SUM(D47,D5)</f>
        <v>8657736</v>
      </c>
      <c r="E67" s="28">
        <f>SUM(E47,E5)</f>
        <v>8230000</v>
      </c>
      <c r="F67" s="16"/>
    </row>
    <row r="68" spans="1:6" s="8" customFormat="1" ht="27.95" customHeight="1" thickTop="1">
      <c r="A68" s="45" t="s">
        <v>79</v>
      </c>
      <c r="B68" s="46" t="s">
        <v>80</v>
      </c>
      <c r="C68" s="47">
        <f>収益!C31-費用!C67</f>
        <v>-1088539</v>
      </c>
      <c r="D68" s="47">
        <f>収益!D31-費用!D67</f>
        <v>-188952</v>
      </c>
      <c r="E68" s="47">
        <f>収益!E31-費用!E67</f>
        <v>0</v>
      </c>
      <c r="F68" s="48"/>
    </row>
    <row r="69" spans="1:6" ht="27.95" customHeight="1">
      <c r="A69" s="49"/>
      <c r="B69" s="50"/>
      <c r="C69" s="51"/>
      <c r="D69" s="51"/>
      <c r="E69" s="52"/>
      <c r="F69" s="53"/>
    </row>
    <row r="70" spans="1:6" ht="27.95" customHeight="1">
      <c r="A70" s="49"/>
      <c r="B70" s="50"/>
      <c r="E70" s="52"/>
      <c r="F70" s="53"/>
    </row>
    <row r="71" spans="1:6" ht="27.95" customHeight="1">
      <c r="A71" s="49"/>
      <c r="B71" s="50"/>
      <c r="C71" s="52"/>
      <c r="D71" s="52"/>
      <c r="E71" s="52"/>
      <c r="F71" s="53"/>
    </row>
    <row r="72" spans="1:6" ht="27.95" customHeight="1">
      <c r="A72" s="49"/>
      <c r="B72" s="50"/>
      <c r="C72" s="52"/>
      <c r="D72" s="52"/>
      <c r="E72" s="52"/>
      <c r="F72" s="53"/>
    </row>
    <row r="73" spans="1:6" ht="27.95" customHeight="1">
      <c r="A73" s="49"/>
      <c r="B73" s="50"/>
      <c r="C73" s="52"/>
      <c r="D73" s="52"/>
      <c r="E73" s="52"/>
      <c r="F73" s="53"/>
    </row>
    <row r="74" spans="1:6" ht="27.95" customHeight="1"/>
    <row r="75" spans="1:6" ht="27.95" customHeight="1">
      <c r="A75" s="49"/>
      <c r="B75" s="50"/>
      <c r="C75" s="52"/>
      <c r="D75" s="52"/>
      <c r="E75" s="55"/>
      <c r="F75" s="53"/>
    </row>
    <row r="76" spans="1:6" ht="27.95" customHeight="1">
      <c r="A76" s="49"/>
      <c r="B76" s="50"/>
      <c r="C76" s="52"/>
      <c r="D76" s="52"/>
      <c r="E76" s="52"/>
      <c r="F76" s="53"/>
    </row>
    <row r="77" spans="1:6" ht="27.95" customHeight="1">
      <c r="A77" s="49"/>
      <c r="B77" s="50"/>
      <c r="C77" s="52"/>
      <c r="D77" s="52"/>
      <c r="E77" s="52"/>
      <c r="F77" s="53"/>
    </row>
    <row r="78" spans="1:6" ht="27.95" customHeight="1"/>
    <row r="79" spans="1:6" ht="27.95" customHeight="1"/>
    <row r="80" spans="1:6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</sheetData>
  <mergeCells count="5">
    <mergeCell ref="C3:C4"/>
    <mergeCell ref="D3:D4"/>
    <mergeCell ref="E3:E4"/>
    <mergeCell ref="F3:F4"/>
    <mergeCell ref="A66:B66"/>
  </mergeCells>
  <phoneticPr fontId="2"/>
  <pageMargins left="0.59055118110236227" right="0.59055118110236227" top="0.39370078740157483" bottom="0.19685039370078741" header="0.51181102362204722" footer="0.51181102362204722"/>
  <pageSetup paperSize="9" scale="65" fitToHeight="0" orientation="portrait" horizontalDpi="300" verticalDpi="300" r:id="rId1"/>
  <headerFooter alignWithMargins="0">
    <oddHeader xml:space="preserve">&amp;R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2"/>
  <sheetViews>
    <sheetView tabSelected="1" view="pageLayout" zoomScaleNormal="100" workbookViewId="0">
      <selection activeCell="M7" sqref="M7"/>
    </sheetView>
  </sheetViews>
  <sheetFormatPr defaultRowHeight="13.5"/>
  <cols>
    <col min="1" max="1" width="2.875" style="145" customWidth="1"/>
    <col min="2" max="2" width="22.5" style="138" customWidth="1"/>
    <col min="3" max="6" width="11.25" style="84" customWidth="1"/>
    <col min="7" max="7" width="11.25" style="85" customWidth="1"/>
    <col min="8" max="8" width="11.25" style="82" customWidth="1"/>
    <col min="9" max="12" width="11.25" style="145" customWidth="1"/>
    <col min="13" max="13" width="9" style="145"/>
    <col min="14" max="14" width="9.875" style="145" bestFit="1" customWidth="1"/>
    <col min="15" max="254" width="9" style="145"/>
    <col min="255" max="255" width="2.875" style="145" customWidth="1"/>
    <col min="256" max="256" width="2.75" style="145" customWidth="1"/>
    <col min="257" max="257" width="22.5" style="145" customWidth="1"/>
    <col min="258" max="268" width="11.25" style="145" customWidth="1"/>
    <col min="269" max="510" width="9" style="145"/>
    <col min="511" max="511" width="2.875" style="145" customWidth="1"/>
    <col min="512" max="512" width="2.75" style="145" customWidth="1"/>
    <col min="513" max="513" width="22.5" style="145" customWidth="1"/>
    <col min="514" max="524" width="11.25" style="145" customWidth="1"/>
    <col min="525" max="766" width="9" style="145"/>
    <col min="767" max="767" width="2.875" style="145" customWidth="1"/>
    <col min="768" max="768" width="2.75" style="145" customWidth="1"/>
    <col min="769" max="769" width="22.5" style="145" customWidth="1"/>
    <col min="770" max="780" width="11.25" style="145" customWidth="1"/>
    <col min="781" max="1022" width="9" style="145"/>
    <col min="1023" max="1023" width="2.875" style="145" customWidth="1"/>
    <col min="1024" max="1024" width="2.75" style="145" customWidth="1"/>
    <col min="1025" max="1025" width="22.5" style="145" customWidth="1"/>
    <col min="1026" max="1036" width="11.25" style="145" customWidth="1"/>
    <col min="1037" max="1278" width="9" style="145"/>
    <col min="1279" max="1279" width="2.875" style="145" customWidth="1"/>
    <col min="1280" max="1280" width="2.75" style="145" customWidth="1"/>
    <col min="1281" max="1281" width="22.5" style="145" customWidth="1"/>
    <col min="1282" max="1292" width="11.25" style="145" customWidth="1"/>
    <col min="1293" max="1534" width="9" style="145"/>
    <col min="1535" max="1535" width="2.875" style="145" customWidth="1"/>
    <col min="1536" max="1536" width="2.75" style="145" customWidth="1"/>
    <col min="1537" max="1537" width="22.5" style="145" customWidth="1"/>
    <col min="1538" max="1548" width="11.25" style="145" customWidth="1"/>
    <col min="1549" max="1790" width="9" style="145"/>
    <col min="1791" max="1791" width="2.875" style="145" customWidth="1"/>
    <col min="1792" max="1792" width="2.75" style="145" customWidth="1"/>
    <col min="1793" max="1793" width="22.5" style="145" customWidth="1"/>
    <col min="1794" max="1804" width="11.25" style="145" customWidth="1"/>
    <col min="1805" max="2046" width="9" style="145"/>
    <col min="2047" max="2047" width="2.875" style="145" customWidth="1"/>
    <col min="2048" max="2048" width="2.75" style="145" customWidth="1"/>
    <col min="2049" max="2049" width="22.5" style="145" customWidth="1"/>
    <col min="2050" max="2060" width="11.25" style="145" customWidth="1"/>
    <col min="2061" max="2302" width="9" style="145"/>
    <col min="2303" max="2303" width="2.875" style="145" customWidth="1"/>
    <col min="2304" max="2304" width="2.75" style="145" customWidth="1"/>
    <col min="2305" max="2305" width="22.5" style="145" customWidth="1"/>
    <col min="2306" max="2316" width="11.25" style="145" customWidth="1"/>
    <col min="2317" max="2558" width="9" style="145"/>
    <col min="2559" max="2559" width="2.875" style="145" customWidth="1"/>
    <col min="2560" max="2560" width="2.75" style="145" customWidth="1"/>
    <col min="2561" max="2561" width="22.5" style="145" customWidth="1"/>
    <col min="2562" max="2572" width="11.25" style="145" customWidth="1"/>
    <col min="2573" max="2814" width="9" style="145"/>
    <col min="2815" max="2815" width="2.875" style="145" customWidth="1"/>
    <col min="2816" max="2816" width="2.75" style="145" customWidth="1"/>
    <col min="2817" max="2817" width="22.5" style="145" customWidth="1"/>
    <col min="2818" max="2828" width="11.25" style="145" customWidth="1"/>
    <col min="2829" max="3070" width="9" style="145"/>
    <col min="3071" max="3071" width="2.875" style="145" customWidth="1"/>
    <col min="3072" max="3072" width="2.75" style="145" customWidth="1"/>
    <col min="3073" max="3073" width="22.5" style="145" customWidth="1"/>
    <col min="3074" max="3084" width="11.25" style="145" customWidth="1"/>
    <col min="3085" max="3326" width="9" style="145"/>
    <col min="3327" max="3327" width="2.875" style="145" customWidth="1"/>
    <col min="3328" max="3328" width="2.75" style="145" customWidth="1"/>
    <col min="3329" max="3329" width="22.5" style="145" customWidth="1"/>
    <col min="3330" max="3340" width="11.25" style="145" customWidth="1"/>
    <col min="3341" max="3582" width="9" style="145"/>
    <col min="3583" max="3583" width="2.875" style="145" customWidth="1"/>
    <col min="3584" max="3584" width="2.75" style="145" customWidth="1"/>
    <col min="3585" max="3585" width="22.5" style="145" customWidth="1"/>
    <col min="3586" max="3596" width="11.25" style="145" customWidth="1"/>
    <col min="3597" max="3838" width="9" style="145"/>
    <col min="3839" max="3839" width="2.875" style="145" customWidth="1"/>
    <col min="3840" max="3840" width="2.75" style="145" customWidth="1"/>
    <col min="3841" max="3841" width="22.5" style="145" customWidth="1"/>
    <col min="3842" max="3852" width="11.25" style="145" customWidth="1"/>
    <col min="3853" max="4094" width="9" style="145"/>
    <col min="4095" max="4095" width="2.875" style="145" customWidth="1"/>
    <col min="4096" max="4096" width="2.75" style="145" customWidth="1"/>
    <col min="4097" max="4097" width="22.5" style="145" customWidth="1"/>
    <col min="4098" max="4108" width="11.25" style="145" customWidth="1"/>
    <col min="4109" max="4350" width="9" style="145"/>
    <col min="4351" max="4351" width="2.875" style="145" customWidth="1"/>
    <col min="4352" max="4352" width="2.75" style="145" customWidth="1"/>
    <col min="4353" max="4353" width="22.5" style="145" customWidth="1"/>
    <col min="4354" max="4364" width="11.25" style="145" customWidth="1"/>
    <col min="4365" max="4606" width="9" style="145"/>
    <col min="4607" max="4607" width="2.875" style="145" customWidth="1"/>
    <col min="4608" max="4608" width="2.75" style="145" customWidth="1"/>
    <col min="4609" max="4609" width="22.5" style="145" customWidth="1"/>
    <col min="4610" max="4620" width="11.25" style="145" customWidth="1"/>
    <col min="4621" max="4862" width="9" style="145"/>
    <col min="4863" max="4863" width="2.875" style="145" customWidth="1"/>
    <col min="4864" max="4864" width="2.75" style="145" customWidth="1"/>
    <col min="4865" max="4865" width="22.5" style="145" customWidth="1"/>
    <col min="4866" max="4876" width="11.25" style="145" customWidth="1"/>
    <col min="4877" max="5118" width="9" style="145"/>
    <col min="5119" max="5119" width="2.875" style="145" customWidth="1"/>
    <col min="5120" max="5120" width="2.75" style="145" customWidth="1"/>
    <col min="5121" max="5121" width="22.5" style="145" customWidth="1"/>
    <col min="5122" max="5132" width="11.25" style="145" customWidth="1"/>
    <col min="5133" max="5374" width="9" style="145"/>
    <col min="5375" max="5375" width="2.875" style="145" customWidth="1"/>
    <col min="5376" max="5376" width="2.75" style="145" customWidth="1"/>
    <col min="5377" max="5377" width="22.5" style="145" customWidth="1"/>
    <col min="5378" max="5388" width="11.25" style="145" customWidth="1"/>
    <col min="5389" max="5630" width="9" style="145"/>
    <col min="5631" max="5631" width="2.875" style="145" customWidth="1"/>
    <col min="5632" max="5632" width="2.75" style="145" customWidth="1"/>
    <col min="5633" max="5633" width="22.5" style="145" customWidth="1"/>
    <col min="5634" max="5644" width="11.25" style="145" customWidth="1"/>
    <col min="5645" max="5886" width="9" style="145"/>
    <col min="5887" max="5887" width="2.875" style="145" customWidth="1"/>
    <col min="5888" max="5888" width="2.75" style="145" customWidth="1"/>
    <col min="5889" max="5889" width="22.5" style="145" customWidth="1"/>
    <col min="5890" max="5900" width="11.25" style="145" customWidth="1"/>
    <col min="5901" max="6142" width="9" style="145"/>
    <col min="6143" max="6143" width="2.875" style="145" customWidth="1"/>
    <col min="6144" max="6144" width="2.75" style="145" customWidth="1"/>
    <col min="6145" max="6145" width="22.5" style="145" customWidth="1"/>
    <col min="6146" max="6156" width="11.25" style="145" customWidth="1"/>
    <col min="6157" max="6398" width="9" style="145"/>
    <col min="6399" max="6399" width="2.875" style="145" customWidth="1"/>
    <col min="6400" max="6400" width="2.75" style="145" customWidth="1"/>
    <col min="6401" max="6401" width="22.5" style="145" customWidth="1"/>
    <col min="6402" max="6412" width="11.25" style="145" customWidth="1"/>
    <col min="6413" max="6654" width="9" style="145"/>
    <col min="6655" max="6655" width="2.875" style="145" customWidth="1"/>
    <col min="6656" max="6656" width="2.75" style="145" customWidth="1"/>
    <col min="6657" max="6657" width="22.5" style="145" customWidth="1"/>
    <col min="6658" max="6668" width="11.25" style="145" customWidth="1"/>
    <col min="6669" max="6910" width="9" style="145"/>
    <col min="6911" max="6911" width="2.875" style="145" customWidth="1"/>
    <col min="6912" max="6912" width="2.75" style="145" customWidth="1"/>
    <col min="6913" max="6913" width="22.5" style="145" customWidth="1"/>
    <col min="6914" max="6924" width="11.25" style="145" customWidth="1"/>
    <col min="6925" max="7166" width="9" style="145"/>
    <col min="7167" max="7167" width="2.875" style="145" customWidth="1"/>
    <col min="7168" max="7168" width="2.75" style="145" customWidth="1"/>
    <col min="7169" max="7169" width="22.5" style="145" customWidth="1"/>
    <col min="7170" max="7180" width="11.25" style="145" customWidth="1"/>
    <col min="7181" max="7422" width="9" style="145"/>
    <col min="7423" max="7423" width="2.875" style="145" customWidth="1"/>
    <col min="7424" max="7424" width="2.75" style="145" customWidth="1"/>
    <col min="7425" max="7425" width="22.5" style="145" customWidth="1"/>
    <col min="7426" max="7436" width="11.25" style="145" customWidth="1"/>
    <col min="7437" max="7678" width="9" style="145"/>
    <col min="7679" max="7679" width="2.875" style="145" customWidth="1"/>
    <col min="7680" max="7680" width="2.75" style="145" customWidth="1"/>
    <col min="7681" max="7681" width="22.5" style="145" customWidth="1"/>
    <col min="7682" max="7692" width="11.25" style="145" customWidth="1"/>
    <col min="7693" max="7934" width="9" style="145"/>
    <col min="7935" max="7935" width="2.875" style="145" customWidth="1"/>
    <col min="7936" max="7936" width="2.75" style="145" customWidth="1"/>
    <col min="7937" max="7937" width="22.5" style="145" customWidth="1"/>
    <col min="7938" max="7948" width="11.25" style="145" customWidth="1"/>
    <col min="7949" max="8190" width="9" style="145"/>
    <col min="8191" max="8191" width="2.875" style="145" customWidth="1"/>
    <col min="8192" max="8192" width="2.75" style="145" customWidth="1"/>
    <col min="8193" max="8193" width="22.5" style="145" customWidth="1"/>
    <col min="8194" max="8204" width="11.25" style="145" customWidth="1"/>
    <col min="8205" max="8446" width="9" style="145"/>
    <col min="8447" max="8447" width="2.875" style="145" customWidth="1"/>
    <col min="8448" max="8448" width="2.75" style="145" customWidth="1"/>
    <col min="8449" max="8449" width="22.5" style="145" customWidth="1"/>
    <col min="8450" max="8460" width="11.25" style="145" customWidth="1"/>
    <col min="8461" max="8702" width="9" style="145"/>
    <col min="8703" max="8703" width="2.875" style="145" customWidth="1"/>
    <col min="8704" max="8704" width="2.75" style="145" customWidth="1"/>
    <col min="8705" max="8705" width="22.5" style="145" customWidth="1"/>
    <col min="8706" max="8716" width="11.25" style="145" customWidth="1"/>
    <col min="8717" max="8958" width="9" style="145"/>
    <col min="8959" max="8959" width="2.875" style="145" customWidth="1"/>
    <col min="8960" max="8960" width="2.75" style="145" customWidth="1"/>
    <col min="8961" max="8961" width="22.5" style="145" customWidth="1"/>
    <col min="8962" max="8972" width="11.25" style="145" customWidth="1"/>
    <col min="8973" max="9214" width="9" style="145"/>
    <col min="9215" max="9215" width="2.875" style="145" customWidth="1"/>
    <col min="9216" max="9216" width="2.75" style="145" customWidth="1"/>
    <col min="9217" max="9217" width="22.5" style="145" customWidth="1"/>
    <col min="9218" max="9228" width="11.25" style="145" customWidth="1"/>
    <col min="9229" max="9470" width="9" style="145"/>
    <col min="9471" max="9471" width="2.875" style="145" customWidth="1"/>
    <col min="9472" max="9472" width="2.75" style="145" customWidth="1"/>
    <col min="9473" max="9473" width="22.5" style="145" customWidth="1"/>
    <col min="9474" max="9484" width="11.25" style="145" customWidth="1"/>
    <col min="9485" max="9726" width="9" style="145"/>
    <col min="9727" max="9727" width="2.875" style="145" customWidth="1"/>
    <col min="9728" max="9728" width="2.75" style="145" customWidth="1"/>
    <col min="9729" max="9729" width="22.5" style="145" customWidth="1"/>
    <col min="9730" max="9740" width="11.25" style="145" customWidth="1"/>
    <col min="9741" max="9982" width="9" style="145"/>
    <col min="9983" max="9983" width="2.875" style="145" customWidth="1"/>
    <col min="9984" max="9984" width="2.75" style="145" customWidth="1"/>
    <col min="9985" max="9985" width="22.5" style="145" customWidth="1"/>
    <col min="9986" max="9996" width="11.25" style="145" customWidth="1"/>
    <col min="9997" max="10238" width="9" style="145"/>
    <col min="10239" max="10239" width="2.875" style="145" customWidth="1"/>
    <col min="10240" max="10240" width="2.75" style="145" customWidth="1"/>
    <col min="10241" max="10241" width="22.5" style="145" customWidth="1"/>
    <col min="10242" max="10252" width="11.25" style="145" customWidth="1"/>
    <col min="10253" max="10494" width="9" style="145"/>
    <col min="10495" max="10495" width="2.875" style="145" customWidth="1"/>
    <col min="10496" max="10496" width="2.75" style="145" customWidth="1"/>
    <col min="10497" max="10497" width="22.5" style="145" customWidth="1"/>
    <col min="10498" max="10508" width="11.25" style="145" customWidth="1"/>
    <col min="10509" max="10750" width="9" style="145"/>
    <col min="10751" max="10751" width="2.875" style="145" customWidth="1"/>
    <col min="10752" max="10752" width="2.75" style="145" customWidth="1"/>
    <col min="10753" max="10753" width="22.5" style="145" customWidth="1"/>
    <col min="10754" max="10764" width="11.25" style="145" customWidth="1"/>
    <col min="10765" max="11006" width="9" style="145"/>
    <col min="11007" max="11007" width="2.875" style="145" customWidth="1"/>
    <col min="11008" max="11008" width="2.75" style="145" customWidth="1"/>
    <col min="11009" max="11009" width="22.5" style="145" customWidth="1"/>
    <col min="11010" max="11020" width="11.25" style="145" customWidth="1"/>
    <col min="11021" max="11262" width="9" style="145"/>
    <col min="11263" max="11263" width="2.875" style="145" customWidth="1"/>
    <col min="11264" max="11264" width="2.75" style="145" customWidth="1"/>
    <col min="11265" max="11265" width="22.5" style="145" customWidth="1"/>
    <col min="11266" max="11276" width="11.25" style="145" customWidth="1"/>
    <col min="11277" max="11518" width="9" style="145"/>
    <col min="11519" max="11519" width="2.875" style="145" customWidth="1"/>
    <col min="11520" max="11520" width="2.75" style="145" customWidth="1"/>
    <col min="11521" max="11521" width="22.5" style="145" customWidth="1"/>
    <col min="11522" max="11532" width="11.25" style="145" customWidth="1"/>
    <col min="11533" max="11774" width="9" style="145"/>
    <col min="11775" max="11775" width="2.875" style="145" customWidth="1"/>
    <col min="11776" max="11776" width="2.75" style="145" customWidth="1"/>
    <col min="11777" max="11777" width="22.5" style="145" customWidth="1"/>
    <col min="11778" max="11788" width="11.25" style="145" customWidth="1"/>
    <col min="11789" max="12030" width="9" style="145"/>
    <col min="12031" max="12031" width="2.875" style="145" customWidth="1"/>
    <col min="12032" max="12032" width="2.75" style="145" customWidth="1"/>
    <col min="12033" max="12033" width="22.5" style="145" customWidth="1"/>
    <col min="12034" max="12044" width="11.25" style="145" customWidth="1"/>
    <col min="12045" max="12286" width="9" style="145"/>
    <col min="12287" max="12287" width="2.875" style="145" customWidth="1"/>
    <col min="12288" max="12288" width="2.75" style="145" customWidth="1"/>
    <col min="12289" max="12289" width="22.5" style="145" customWidth="1"/>
    <col min="12290" max="12300" width="11.25" style="145" customWidth="1"/>
    <col min="12301" max="12542" width="9" style="145"/>
    <col min="12543" max="12543" width="2.875" style="145" customWidth="1"/>
    <col min="12544" max="12544" width="2.75" style="145" customWidth="1"/>
    <col min="12545" max="12545" width="22.5" style="145" customWidth="1"/>
    <col min="12546" max="12556" width="11.25" style="145" customWidth="1"/>
    <col min="12557" max="12798" width="9" style="145"/>
    <col min="12799" max="12799" width="2.875" style="145" customWidth="1"/>
    <col min="12800" max="12800" width="2.75" style="145" customWidth="1"/>
    <col min="12801" max="12801" width="22.5" style="145" customWidth="1"/>
    <col min="12802" max="12812" width="11.25" style="145" customWidth="1"/>
    <col min="12813" max="13054" width="9" style="145"/>
    <col min="13055" max="13055" width="2.875" style="145" customWidth="1"/>
    <col min="13056" max="13056" width="2.75" style="145" customWidth="1"/>
    <col min="13057" max="13057" width="22.5" style="145" customWidth="1"/>
    <col min="13058" max="13068" width="11.25" style="145" customWidth="1"/>
    <col min="13069" max="13310" width="9" style="145"/>
    <col min="13311" max="13311" width="2.875" style="145" customWidth="1"/>
    <col min="13312" max="13312" width="2.75" style="145" customWidth="1"/>
    <col min="13313" max="13313" width="22.5" style="145" customWidth="1"/>
    <col min="13314" max="13324" width="11.25" style="145" customWidth="1"/>
    <col min="13325" max="13566" width="9" style="145"/>
    <col min="13567" max="13567" width="2.875" style="145" customWidth="1"/>
    <col min="13568" max="13568" width="2.75" style="145" customWidth="1"/>
    <col min="13569" max="13569" width="22.5" style="145" customWidth="1"/>
    <col min="13570" max="13580" width="11.25" style="145" customWidth="1"/>
    <col min="13581" max="13822" width="9" style="145"/>
    <col min="13823" max="13823" width="2.875" style="145" customWidth="1"/>
    <col min="13824" max="13824" width="2.75" style="145" customWidth="1"/>
    <col min="13825" max="13825" width="22.5" style="145" customWidth="1"/>
    <col min="13826" max="13836" width="11.25" style="145" customWidth="1"/>
    <col min="13837" max="14078" width="9" style="145"/>
    <col min="14079" max="14079" width="2.875" style="145" customWidth="1"/>
    <col min="14080" max="14080" width="2.75" style="145" customWidth="1"/>
    <col min="14081" max="14081" width="22.5" style="145" customWidth="1"/>
    <col min="14082" max="14092" width="11.25" style="145" customWidth="1"/>
    <col min="14093" max="14334" width="9" style="145"/>
    <col min="14335" max="14335" width="2.875" style="145" customWidth="1"/>
    <col min="14336" max="14336" width="2.75" style="145" customWidth="1"/>
    <col min="14337" max="14337" width="22.5" style="145" customWidth="1"/>
    <col min="14338" max="14348" width="11.25" style="145" customWidth="1"/>
    <col min="14349" max="14590" width="9" style="145"/>
    <col min="14591" max="14591" width="2.875" style="145" customWidth="1"/>
    <col min="14592" max="14592" width="2.75" style="145" customWidth="1"/>
    <col min="14593" max="14593" width="22.5" style="145" customWidth="1"/>
    <col min="14594" max="14604" width="11.25" style="145" customWidth="1"/>
    <col min="14605" max="14846" width="9" style="145"/>
    <col min="14847" max="14847" width="2.875" style="145" customWidth="1"/>
    <col min="14848" max="14848" width="2.75" style="145" customWidth="1"/>
    <col min="14849" max="14849" width="22.5" style="145" customWidth="1"/>
    <col min="14850" max="14860" width="11.25" style="145" customWidth="1"/>
    <col min="14861" max="15102" width="9" style="145"/>
    <col min="15103" max="15103" width="2.875" style="145" customWidth="1"/>
    <col min="15104" max="15104" width="2.75" style="145" customWidth="1"/>
    <col min="15105" max="15105" width="22.5" style="145" customWidth="1"/>
    <col min="15106" max="15116" width="11.25" style="145" customWidth="1"/>
    <col min="15117" max="15358" width="9" style="145"/>
    <col min="15359" max="15359" width="2.875" style="145" customWidth="1"/>
    <col min="15360" max="15360" width="2.75" style="145" customWidth="1"/>
    <col min="15361" max="15361" width="22.5" style="145" customWidth="1"/>
    <col min="15362" max="15372" width="11.25" style="145" customWidth="1"/>
    <col min="15373" max="15614" width="9" style="145"/>
    <col min="15615" max="15615" width="2.875" style="145" customWidth="1"/>
    <col min="15616" max="15616" width="2.75" style="145" customWidth="1"/>
    <col min="15617" max="15617" width="22.5" style="145" customWidth="1"/>
    <col min="15618" max="15628" width="11.25" style="145" customWidth="1"/>
    <col min="15629" max="15870" width="9" style="145"/>
    <col min="15871" max="15871" width="2.875" style="145" customWidth="1"/>
    <col min="15872" max="15872" width="2.75" style="145" customWidth="1"/>
    <col min="15873" max="15873" width="22.5" style="145" customWidth="1"/>
    <col min="15874" max="15884" width="11.25" style="145" customWidth="1"/>
    <col min="15885" max="16126" width="9" style="145"/>
    <col min="16127" max="16127" width="2.875" style="145" customWidth="1"/>
    <col min="16128" max="16128" width="2.75" style="145" customWidth="1"/>
    <col min="16129" max="16129" width="22.5" style="145" customWidth="1"/>
    <col min="16130" max="16140" width="11.25" style="145" customWidth="1"/>
    <col min="16141" max="16384" width="9" style="145"/>
  </cols>
  <sheetData>
    <row r="1" spans="2:14" ht="18.75">
      <c r="B1" s="171" t="s">
        <v>214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2:14">
      <c r="B2" s="83"/>
      <c r="F2" s="145"/>
      <c r="K2" s="86"/>
      <c r="L2" s="86" t="s">
        <v>117</v>
      </c>
    </row>
    <row r="3" spans="2:14">
      <c r="B3" s="172" t="s">
        <v>118</v>
      </c>
      <c r="C3" s="172" t="s">
        <v>119</v>
      </c>
      <c r="D3" s="176" t="s">
        <v>120</v>
      </c>
      <c r="E3" s="177"/>
      <c r="F3" s="178" t="s">
        <v>121</v>
      </c>
      <c r="G3" s="179"/>
      <c r="H3" s="179"/>
      <c r="I3" s="180"/>
      <c r="J3" s="146" t="s">
        <v>122</v>
      </c>
      <c r="K3" s="146" t="s">
        <v>123</v>
      </c>
      <c r="L3" s="174" t="s">
        <v>124</v>
      </c>
    </row>
    <row r="4" spans="2:14">
      <c r="B4" s="173"/>
      <c r="C4" s="173"/>
      <c r="D4" s="87" t="s">
        <v>125</v>
      </c>
      <c r="E4" s="87" t="s">
        <v>126</v>
      </c>
      <c r="F4" s="88" t="s">
        <v>127</v>
      </c>
      <c r="G4" s="87" t="s">
        <v>128</v>
      </c>
      <c r="H4" s="87" t="s">
        <v>129</v>
      </c>
      <c r="I4" s="87" t="s">
        <v>130</v>
      </c>
      <c r="J4" s="144" t="s">
        <v>131</v>
      </c>
      <c r="K4" s="147" t="s">
        <v>132</v>
      </c>
      <c r="L4" s="175"/>
    </row>
    <row r="5" spans="2:14">
      <c r="B5" s="89" t="s">
        <v>133</v>
      </c>
      <c r="C5" s="90"/>
      <c r="D5" s="90"/>
      <c r="E5" s="90"/>
      <c r="F5" s="91"/>
      <c r="G5" s="90"/>
      <c r="H5" s="90"/>
      <c r="I5" s="90"/>
      <c r="J5" s="91"/>
      <c r="K5" s="148"/>
      <c r="L5" s="148"/>
    </row>
    <row r="6" spans="2:14">
      <c r="B6" s="89" t="s">
        <v>134</v>
      </c>
      <c r="C6" s="90"/>
      <c r="D6" s="92">
        <v>355000</v>
      </c>
      <c r="E6" s="90"/>
      <c r="F6" s="91"/>
      <c r="G6" s="90"/>
      <c r="H6" s="90"/>
      <c r="I6" s="90"/>
      <c r="J6" s="93">
        <v>355000</v>
      </c>
      <c r="K6" s="94">
        <v>355000</v>
      </c>
      <c r="L6" s="95">
        <f>SUM(J6:K6)</f>
        <v>710000</v>
      </c>
    </row>
    <row r="7" spans="2:14">
      <c r="B7" s="89" t="s">
        <v>135</v>
      </c>
      <c r="C7" s="96">
        <v>3200000</v>
      </c>
      <c r="D7" s="90"/>
      <c r="E7" s="92">
        <v>650000</v>
      </c>
      <c r="F7" s="91"/>
      <c r="G7" s="90"/>
      <c r="H7" s="90"/>
      <c r="I7" s="90"/>
      <c r="J7" s="93">
        <v>3850000</v>
      </c>
      <c r="K7" s="148"/>
      <c r="L7" s="95">
        <f>SUM(J7:K7)</f>
        <v>3850000</v>
      </c>
    </row>
    <row r="8" spans="2:14">
      <c r="B8" s="89" t="s">
        <v>136</v>
      </c>
      <c r="C8" s="92">
        <v>250000</v>
      </c>
      <c r="D8" s="97">
        <v>250000</v>
      </c>
      <c r="E8" s="92">
        <v>500000</v>
      </c>
      <c r="F8" s="93">
        <v>500000</v>
      </c>
      <c r="G8" s="98"/>
      <c r="H8" s="92">
        <v>500000</v>
      </c>
      <c r="I8" s="98"/>
      <c r="J8" s="99">
        <v>2000000</v>
      </c>
      <c r="K8" s="100"/>
      <c r="L8" s="95">
        <f>SUM(J8:K8)</f>
        <v>2000000</v>
      </c>
    </row>
    <row r="9" spans="2:14">
      <c r="B9" s="89" t="s">
        <v>137</v>
      </c>
      <c r="C9" s="98"/>
      <c r="D9" s="98"/>
      <c r="E9" s="92">
        <v>20000</v>
      </c>
      <c r="F9" s="93">
        <v>350000</v>
      </c>
      <c r="G9" s="92">
        <v>700000</v>
      </c>
      <c r="H9" s="92">
        <v>80000</v>
      </c>
      <c r="I9" s="92">
        <v>500000</v>
      </c>
      <c r="J9" s="95">
        <v>1650000</v>
      </c>
      <c r="K9" s="100"/>
      <c r="L9" s="95">
        <f>SUM(J9:K9)</f>
        <v>1650000</v>
      </c>
    </row>
    <row r="10" spans="2:14">
      <c r="B10" s="89" t="s">
        <v>138</v>
      </c>
      <c r="C10" s="98"/>
      <c r="D10" s="98"/>
      <c r="E10" s="98"/>
      <c r="F10" s="101"/>
      <c r="G10" s="98"/>
      <c r="H10" s="98"/>
      <c r="I10" s="98"/>
      <c r="J10" s="102"/>
      <c r="K10" s="95">
        <v>20000</v>
      </c>
      <c r="L10" s="95">
        <f>SUM(J10:K10)</f>
        <v>20000</v>
      </c>
    </row>
    <row r="11" spans="2:14">
      <c r="B11" s="103" t="s">
        <v>139</v>
      </c>
      <c r="C11" s="104">
        <f>SUM(C6:C10)</f>
        <v>3450000</v>
      </c>
      <c r="D11" s="104">
        <f t="shared" ref="D11:K11" si="0">SUM(D6:D10)</f>
        <v>605000</v>
      </c>
      <c r="E11" s="104">
        <f t="shared" si="0"/>
        <v>1170000</v>
      </c>
      <c r="F11" s="104">
        <f t="shared" si="0"/>
        <v>850000</v>
      </c>
      <c r="G11" s="104">
        <f t="shared" si="0"/>
        <v>700000</v>
      </c>
      <c r="H11" s="104">
        <f t="shared" si="0"/>
        <v>580000</v>
      </c>
      <c r="I11" s="104">
        <f t="shared" si="0"/>
        <v>500000</v>
      </c>
      <c r="J11" s="104">
        <f t="shared" si="0"/>
        <v>7855000</v>
      </c>
      <c r="K11" s="104">
        <f t="shared" si="0"/>
        <v>375000</v>
      </c>
      <c r="L11" s="105">
        <f>SUM(L6:L10)</f>
        <v>8230000</v>
      </c>
    </row>
    <row r="12" spans="2:14">
      <c r="B12" s="89" t="s">
        <v>140</v>
      </c>
      <c r="C12" s="90"/>
      <c r="D12" s="90"/>
      <c r="E12" s="90"/>
      <c r="F12" s="91"/>
      <c r="G12" s="90"/>
      <c r="H12" s="90"/>
      <c r="I12" s="90"/>
      <c r="J12" s="91"/>
      <c r="K12" s="148"/>
      <c r="L12" s="148"/>
    </row>
    <row r="13" spans="2:14">
      <c r="B13" s="106" t="s">
        <v>141</v>
      </c>
      <c r="C13" s="107"/>
      <c r="D13" s="107"/>
      <c r="E13" s="107"/>
      <c r="F13" s="108"/>
      <c r="G13" s="107"/>
      <c r="H13" s="107"/>
      <c r="I13" s="107"/>
      <c r="J13" s="108"/>
      <c r="K13" s="148"/>
      <c r="L13" s="148"/>
      <c r="N13" s="149"/>
    </row>
    <row r="14" spans="2:14">
      <c r="B14" s="106" t="s">
        <v>142</v>
      </c>
      <c r="C14" s="109">
        <f t="shared" ref="C14:I14" si="1">$J$14*C43</f>
        <v>669375</v>
      </c>
      <c r="D14" s="109">
        <f t="shared" si="1"/>
        <v>348075</v>
      </c>
      <c r="E14" s="109">
        <f t="shared" si="1"/>
        <v>455175.00000000006</v>
      </c>
      <c r="F14" s="109">
        <f t="shared" si="1"/>
        <v>401625</v>
      </c>
      <c r="G14" s="109">
        <f t="shared" si="1"/>
        <v>535500</v>
      </c>
      <c r="H14" s="109">
        <f t="shared" si="1"/>
        <v>133875</v>
      </c>
      <c r="I14" s="109">
        <f t="shared" si="1"/>
        <v>133875</v>
      </c>
      <c r="J14" s="110">
        <v>2677500</v>
      </c>
      <c r="K14" s="111">
        <v>472500</v>
      </c>
      <c r="L14" s="111">
        <f>SUM(J14:K14)</f>
        <v>3150000</v>
      </c>
    </row>
    <row r="15" spans="2:14">
      <c r="B15" s="106" t="s">
        <v>143</v>
      </c>
      <c r="C15" s="109">
        <f t="shared" ref="C15:I15" si="2">$J$15*C43</f>
        <v>35700</v>
      </c>
      <c r="D15" s="109">
        <f t="shared" si="2"/>
        <v>18564</v>
      </c>
      <c r="E15" s="109">
        <f t="shared" si="2"/>
        <v>24276</v>
      </c>
      <c r="F15" s="109">
        <f t="shared" si="2"/>
        <v>21420</v>
      </c>
      <c r="G15" s="109">
        <f t="shared" si="2"/>
        <v>28560</v>
      </c>
      <c r="H15" s="109">
        <f t="shared" si="2"/>
        <v>7140</v>
      </c>
      <c r="I15" s="109">
        <f t="shared" si="2"/>
        <v>7140</v>
      </c>
      <c r="J15" s="110">
        <v>142800</v>
      </c>
      <c r="K15" s="111">
        <v>25200</v>
      </c>
      <c r="L15" s="111">
        <f>SUM(J15:K15)</f>
        <v>168000</v>
      </c>
    </row>
    <row r="16" spans="2:14">
      <c r="B16" s="106" t="s">
        <v>144</v>
      </c>
      <c r="C16" s="112">
        <f t="shared" ref="C16:I16" si="3">$J$16*C43</f>
        <v>67787.5</v>
      </c>
      <c r="D16" s="112">
        <f t="shared" si="3"/>
        <v>35249.5</v>
      </c>
      <c r="E16" s="112">
        <f t="shared" si="3"/>
        <v>46095.5</v>
      </c>
      <c r="F16" s="112">
        <f t="shared" si="3"/>
        <v>40672.5</v>
      </c>
      <c r="G16" s="112">
        <f t="shared" si="3"/>
        <v>54230</v>
      </c>
      <c r="H16" s="112">
        <f t="shared" si="3"/>
        <v>13557.5</v>
      </c>
      <c r="I16" s="112">
        <f t="shared" si="3"/>
        <v>13557.5</v>
      </c>
      <c r="J16" s="113">
        <v>271150</v>
      </c>
      <c r="K16" s="111">
        <v>47850</v>
      </c>
      <c r="L16" s="111">
        <f>SUM(J16:K16)</f>
        <v>319000</v>
      </c>
    </row>
    <row r="17" spans="2:12">
      <c r="B17" s="107" t="s">
        <v>145</v>
      </c>
      <c r="C17" s="114">
        <f>SUM(C14:C16)</f>
        <v>772862.5</v>
      </c>
      <c r="D17" s="114">
        <f t="shared" ref="D17:L17" si="4">SUM(D14:D16)</f>
        <v>401888.5</v>
      </c>
      <c r="E17" s="114">
        <f t="shared" si="4"/>
        <v>525546.5</v>
      </c>
      <c r="F17" s="114">
        <f t="shared" si="4"/>
        <v>463717.5</v>
      </c>
      <c r="G17" s="114">
        <f t="shared" si="4"/>
        <v>618290</v>
      </c>
      <c r="H17" s="114">
        <f t="shared" si="4"/>
        <v>154572.5</v>
      </c>
      <c r="I17" s="114">
        <f t="shared" si="4"/>
        <v>154572.5</v>
      </c>
      <c r="J17" s="114">
        <f t="shared" si="4"/>
        <v>3091450</v>
      </c>
      <c r="K17" s="114">
        <f t="shared" si="4"/>
        <v>545550</v>
      </c>
      <c r="L17" s="115">
        <f t="shared" si="4"/>
        <v>3637000</v>
      </c>
    </row>
    <row r="18" spans="2:12">
      <c r="B18" s="106" t="s">
        <v>146</v>
      </c>
      <c r="C18" s="109"/>
      <c r="D18" s="109"/>
      <c r="E18" s="109"/>
      <c r="F18" s="110"/>
      <c r="G18" s="109"/>
      <c r="H18" s="109"/>
      <c r="I18" s="109"/>
      <c r="J18" s="110"/>
      <c r="K18" s="148"/>
      <c r="L18" s="148"/>
    </row>
    <row r="19" spans="2:12">
      <c r="B19" s="106" t="s">
        <v>147</v>
      </c>
      <c r="C19" s="109"/>
      <c r="D19" s="109"/>
      <c r="E19" s="109">
        <v>10000</v>
      </c>
      <c r="F19" s="110"/>
      <c r="G19" s="109"/>
      <c r="H19" s="109">
        <v>300000</v>
      </c>
      <c r="I19" s="109"/>
      <c r="J19" s="110">
        <v>310000</v>
      </c>
      <c r="K19" s="148"/>
      <c r="L19" s="111">
        <f t="shared" ref="L19:L34" si="5">SUM(J19:K19)</f>
        <v>310000</v>
      </c>
    </row>
    <row r="20" spans="2:12">
      <c r="B20" s="106" t="s">
        <v>148</v>
      </c>
      <c r="C20" s="109">
        <f>C47</f>
        <v>38900</v>
      </c>
      <c r="D20" s="109">
        <f t="shared" ref="D20:J20" si="6">D47</f>
        <v>25028</v>
      </c>
      <c r="E20" s="109">
        <f t="shared" si="6"/>
        <v>29652</v>
      </c>
      <c r="F20" s="109">
        <f t="shared" si="6"/>
        <v>17340</v>
      </c>
      <c r="G20" s="109">
        <f t="shared" si="6"/>
        <v>23120</v>
      </c>
      <c r="H20" s="109">
        <f t="shared" si="6"/>
        <v>5780</v>
      </c>
      <c r="I20" s="109">
        <f t="shared" si="6"/>
        <v>5780</v>
      </c>
      <c r="J20" s="109">
        <f t="shared" si="6"/>
        <v>145600</v>
      </c>
      <c r="K20" s="94">
        <v>20400</v>
      </c>
      <c r="L20" s="111">
        <f t="shared" si="5"/>
        <v>166000</v>
      </c>
    </row>
    <row r="21" spans="2:12">
      <c r="B21" s="106" t="s">
        <v>149</v>
      </c>
      <c r="C21" s="109">
        <f>C50</f>
        <v>40750</v>
      </c>
      <c r="D21" s="109">
        <f t="shared" ref="D21:J21" si="7">D50</f>
        <v>6630</v>
      </c>
      <c r="E21" s="109">
        <f t="shared" si="7"/>
        <v>28670</v>
      </c>
      <c r="F21" s="109">
        <f t="shared" si="7"/>
        <v>37650</v>
      </c>
      <c r="G21" s="109">
        <f t="shared" si="7"/>
        <v>10200</v>
      </c>
      <c r="H21" s="109">
        <f t="shared" si="7"/>
        <v>47550</v>
      </c>
      <c r="I21" s="109">
        <f t="shared" si="7"/>
        <v>2550</v>
      </c>
      <c r="J21" s="109">
        <f t="shared" si="7"/>
        <v>174000</v>
      </c>
      <c r="K21" s="94">
        <v>9000</v>
      </c>
      <c r="L21" s="111">
        <f t="shared" si="5"/>
        <v>183000</v>
      </c>
    </row>
    <row r="22" spans="2:12">
      <c r="B22" s="106" t="s">
        <v>150</v>
      </c>
      <c r="C22" s="109">
        <f>C53</f>
        <v>47512.5</v>
      </c>
      <c r="D22" s="109">
        <f t="shared" ref="D22:J22" si="8">D53</f>
        <v>26906.5</v>
      </c>
      <c r="E22" s="109">
        <f t="shared" si="8"/>
        <v>22108.5</v>
      </c>
      <c r="F22" s="109">
        <f t="shared" si="8"/>
        <v>19507.5</v>
      </c>
      <c r="G22" s="109">
        <f t="shared" si="8"/>
        <v>56010</v>
      </c>
      <c r="H22" s="109">
        <f t="shared" si="8"/>
        <v>6502.5</v>
      </c>
      <c r="I22" s="109">
        <f t="shared" si="8"/>
        <v>6502.5</v>
      </c>
      <c r="J22" s="109">
        <f t="shared" si="8"/>
        <v>185050</v>
      </c>
      <c r="K22" s="94">
        <v>44950</v>
      </c>
      <c r="L22" s="111">
        <f t="shared" si="5"/>
        <v>230000</v>
      </c>
    </row>
    <row r="23" spans="2:12">
      <c r="B23" s="106" t="s">
        <v>151</v>
      </c>
      <c r="C23" s="109">
        <f>C56</f>
        <v>10200</v>
      </c>
      <c r="D23" s="109">
        <f t="shared" ref="D23:J23" si="9">D56</f>
        <v>5304</v>
      </c>
      <c r="E23" s="109">
        <f t="shared" si="9"/>
        <v>16936</v>
      </c>
      <c r="F23" s="109">
        <f t="shared" si="9"/>
        <v>6120</v>
      </c>
      <c r="G23" s="109">
        <f t="shared" si="9"/>
        <v>18160</v>
      </c>
      <c r="H23" s="109">
        <f t="shared" si="9"/>
        <v>2040</v>
      </c>
      <c r="I23" s="109">
        <f t="shared" si="9"/>
        <v>2040</v>
      </c>
      <c r="J23" s="109">
        <f t="shared" si="9"/>
        <v>60800</v>
      </c>
      <c r="K23" s="94">
        <v>7200</v>
      </c>
      <c r="L23" s="111">
        <f t="shared" si="5"/>
        <v>68000</v>
      </c>
    </row>
    <row r="24" spans="2:12">
      <c r="B24" s="106" t="s">
        <v>152</v>
      </c>
      <c r="C24" s="109">
        <f t="shared" ref="C24:I24" si="10">$J$24*C43</f>
        <v>29325</v>
      </c>
      <c r="D24" s="109">
        <f t="shared" si="10"/>
        <v>15249</v>
      </c>
      <c r="E24" s="109">
        <f t="shared" si="10"/>
        <v>19941</v>
      </c>
      <c r="F24" s="109">
        <f t="shared" si="10"/>
        <v>17595</v>
      </c>
      <c r="G24" s="109">
        <f t="shared" si="10"/>
        <v>23460</v>
      </c>
      <c r="H24" s="109">
        <f t="shared" si="10"/>
        <v>5865</v>
      </c>
      <c r="I24" s="109">
        <f t="shared" si="10"/>
        <v>5865</v>
      </c>
      <c r="J24" s="110">
        <v>117300</v>
      </c>
      <c r="K24" s="116">
        <v>20700</v>
      </c>
      <c r="L24" s="94">
        <f t="shared" si="5"/>
        <v>138000</v>
      </c>
    </row>
    <row r="25" spans="2:12">
      <c r="B25" s="106" t="s">
        <v>153</v>
      </c>
      <c r="C25" s="109"/>
      <c r="D25" s="109"/>
      <c r="E25" s="109"/>
      <c r="F25" s="109"/>
      <c r="G25" s="109"/>
      <c r="H25" s="109"/>
      <c r="I25" s="109"/>
      <c r="J25" s="109"/>
      <c r="K25" s="94">
        <v>4000</v>
      </c>
      <c r="L25" s="94">
        <f t="shared" si="5"/>
        <v>4000</v>
      </c>
    </row>
    <row r="26" spans="2:12">
      <c r="B26" s="106" t="s">
        <v>154</v>
      </c>
      <c r="C26" s="109">
        <f>C62</f>
        <v>5550</v>
      </c>
      <c r="D26" s="109">
        <f t="shared" ref="D26:J26" si="11">D62</f>
        <v>1326</v>
      </c>
      <c r="E26" s="109">
        <f t="shared" si="11"/>
        <v>4734</v>
      </c>
      <c r="F26" s="109">
        <f t="shared" si="11"/>
        <v>1530</v>
      </c>
      <c r="G26" s="109">
        <f t="shared" si="11"/>
        <v>2040</v>
      </c>
      <c r="H26" s="109">
        <f t="shared" si="11"/>
        <v>510</v>
      </c>
      <c r="I26" s="109">
        <f t="shared" si="11"/>
        <v>510</v>
      </c>
      <c r="J26" s="109">
        <f t="shared" si="11"/>
        <v>16200</v>
      </c>
      <c r="K26" s="94">
        <v>4800</v>
      </c>
      <c r="L26" s="94">
        <f t="shared" si="5"/>
        <v>21000</v>
      </c>
    </row>
    <row r="27" spans="2:12">
      <c r="B27" s="106" t="s">
        <v>155</v>
      </c>
      <c r="C27" s="109">
        <v>2600000</v>
      </c>
      <c r="D27" s="109"/>
      <c r="E27" s="109">
        <v>487000</v>
      </c>
      <c r="F27" s="110"/>
      <c r="G27" s="109"/>
      <c r="H27" s="109"/>
      <c r="I27" s="109"/>
      <c r="J27" s="110">
        <v>3087000</v>
      </c>
      <c r="K27" s="117"/>
      <c r="L27" s="94">
        <f t="shared" si="5"/>
        <v>3087000</v>
      </c>
    </row>
    <row r="28" spans="2:12">
      <c r="B28" s="106" t="s">
        <v>191</v>
      </c>
      <c r="C28" s="109">
        <v>20000</v>
      </c>
      <c r="D28" s="109"/>
      <c r="E28" s="109">
        <v>70000</v>
      </c>
      <c r="F28" s="110"/>
      <c r="G28" s="109"/>
      <c r="H28" s="109"/>
      <c r="I28" s="109"/>
      <c r="J28" s="110">
        <v>96100</v>
      </c>
      <c r="K28" s="150">
        <v>12140</v>
      </c>
      <c r="L28" s="94">
        <f t="shared" si="5"/>
        <v>108240</v>
      </c>
    </row>
    <row r="29" spans="2:12">
      <c r="B29" s="106" t="s">
        <v>192</v>
      </c>
      <c r="C29" s="109">
        <v>30000</v>
      </c>
      <c r="D29" s="109"/>
      <c r="E29" s="109"/>
      <c r="F29" s="110"/>
      <c r="G29" s="109"/>
      <c r="H29" s="109"/>
      <c r="I29" s="109"/>
      <c r="J29" s="110">
        <v>30000</v>
      </c>
      <c r="K29" s="117"/>
      <c r="L29" s="94">
        <f t="shared" si="5"/>
        <v>30000</v>
      </c>
    </row>
    <row r="30" spans="2:12">
      <c r="B30" s="106" t="s">
        <v>156</v>
      </c>
      <c r="C30" s="109">
        <f>C68</f>
        <v>25500</v>
      </c>
      <c r="D30" s="109">
        <f t="shared" ref="D30:J30" si="12">D68</f>
        <v>13260</v>
      </c>
      <c r="E30" s="109">
        <f t="shared" si="12"/>
        <v>17340</v>
      </c>
      <c r="F30" s="109">
        <f t="shared" si="12"/>
        <v>15300</v>
      </c>
      <c r="G30" s="109">
        <f t="shared" si="12"/>
        <v>20400</v>
      </c>
      <c r="H30" s="109">
        <f t="shared" si="12"/>
        <v>5100</v>
      </c>
      <c r="I30" s="109">
        <f t="shared" si="12"/>
        <v>5100</v>
      </c>
      <c r="J30" s="109">
        <f t="shared" si="12"/>
        <v>102000</v>
      </c>
      <c r="K30" s="94">
        <v>18000</v>
      </c>
      <c r="L30" s="94">
        <f t="shared" si="5"/>
        <v>120000</v>
      </c>
    </row>
    <row r="31" spans="2:12">
      <c r="B31" s="106" t="s">
        <v>193</v>
      </c>
      <c r="C31" s="109"/>
      <c r="D31" s="109">
        <v>0</v>
      </c>
      <c r="E31" s="109">
        <v>50000</v>
      </c>
      <c r="F31" s="110"/>
      <c r="G31" s="109"/>
      <c r="H31" s="109"/>
      <c r="I31" s="109"/>
      <c r="J31" s="110">
        <v>50000</v>
      </c>
      <c r="K31" s="94"/>
      <c r="L31" s="94">
        <f t="shared" si="5"/>
        <v>50000</v>
      </c>
    </row>
    <row r="32" spans="2:12">
      <c r="B32" s="106" t="s">
        <v>157</v>
      </c>
      <c r="C32" s="109"/>
      <c r="D32" s="109"/>
      <c r="E32" s="109"/>
      <c r="F32" s="110"/>
      <c r="G32" s="109"/>
      <c r="H32" s="109"/>
      <c r="I32" s="109"/>
      <c r="J32" s="110"/>
      <c r="K32" s="94">
        <v>77760</v>
      </c>
      <c r="L32" s="94">
        <f t="shared" si="5"/>
        <v>77760</v>
      </c>
    </row>
    <row r="33" spans="2:12">
      <c r="B33" s="106" t="s">
        <v>158</v>
      </c>
      <c r="C33" s="109"/>
      <c r="D33" s="109"/>
      <c r="E33" s="109"/>
      <c r="F33" s="110"/>
      <c r="G33" s="109"/>
      <c r="H33" s="109"/>
      <c r="I33" s="109"/>
      <c r="J33" s="110"/>
      <c r="K33" s="94"/>
      <c r="L33" s="94">
        <f t="shared" si="5"/>
        <v>0</v>
      </c>
    </row>
    <row r="34" spans="2:12">
      <c r="B34" s="106" t="s">
        <v>159</v>
      </c>
      <c r="C34" s="112"/>
      <c r="D34" s="112"/>
      <c r="E34" s="112"/>
      <c r="F34" s="113"/>
      <c r="G34" s="112"/>
      <c r="H34" s="112"/>
      <c r="I34" s="112"/>
      <c r="J34" s="113"/>
      <c r="K34" s="94"/>
      <c r="L34" s="94">
        <f t="shared" si="5"/>
        <v>0</v>
      </c>
    </row>
    <row r="35" spans="2:12">
      <c r="B35" s="107" t="s">
        <v>160</v>
      </c>
      <c r="C35" s="114">
        <f>SUM(C18:C34)</f>
        <v>2847737.5</v>
      </c>
      <c r="D35" s="114">
        <f t="shared" ref="D35:J35" si="13">SUM(D18:D34)</f>
        <v>93703.5</v>
      </c>
      <c r="E35" s="114">
        <f t="shared" si="13"/>
        <v>756381.5</v>
      </c>
      <c r="F35" s="114">
        <f t="shared" si="13"/>
        <v>115042.5</v>
      </c>
      <c r="G35" s="114">
        <f t="shared" si="13"/>
        <v>153390</v>
      </c>
      <c r="H35" s="114">
        <f t="shared" si="13"/>
        <v>373347.5</v>
      </c>
      <c r="I35" s="114">
        <f t="shared" si="13"/>
        <v>28347.5</v>
      </c>
      <c r="J35" s="114">
        <f t="shared" si="13"/>
        <v>4374050</v>
      </c>
      <c r="K35" s="114">
        <f>SUM(K18:K34)</f>
        <v>218950</v>
      </c>
      <c r="L35" s="115">
        <f>SUM(L18:L34)</f>
        <v>4593000</v>
      </c>
    </row>
    <row r="36" spans="2:12">
      <c r="B36" s="118" t="s">
        <v>161</v>
      </c>
      <c r="C36" s="119">
        <f>SUM(C35,C17)</f>
        <v>3620600</v>
      </c>
      <c r="D36" s="119">
        <f t="shared" ref="D36:L36" si="14">SUM(D35,D17)</f>
        <v>495592</v>
      </c>
      <c r="E36" s="119">
        <f t="shared" si="14"/>
        <v>1281928</v>
      </c>
      <c r="F36" s="119">
        <f t="shared" si="14"/>
        <v>578760</v>
      </c>
      <c r="G36" s="119">
        <f t="shared" si="14"/>
        <v>771680</v>
      </c>
      <c r="H36" s="119">
        <f t="shared" si="14"/>
        <v>527920</v>
      </c>
      <c r="I36" s="119">
        <f t="shared" si="14"/>
        <v>182920</v>
      </c>
      <c r="J36" s="119">
        <f t="shared" si="14"/>
        <v>7465500</v>
      </c>
      <c r="K36" s="119">
        <f t="shared" si="14"/>
        <v>764500</v>
      </c>
      <c r="L36" s="115">
        <f t="shared" si="14"/>
        <v>8230000</v>
      </c>
    </row>
    <row r="37" spans="2:12">
      <c r="B37" s="120" t="s">
        <v>162</v>
      </c>
      <c r="C37" s="121">
        <f>C11-C36</f>
        <v>-170600</v>
      </c>
      <c r="D37" s="121">
        <f t="shared" ref="D37:L37" si="15">D11-D36</f>
        <v>109408</v>
      </c>
      <c r="E37" s="121">
        <f t="shared" si="15"/>
        <v>-111928</v>
      </c>
      <c r="F37" s="121">
        <f t="shared" si="15"/>
        <v>271240</v>
      </c>
      <c r="G37" s="121">
        <f t="shared" si="15"/>
        <v>-71680</v>
      </c>
      <c r="H37" s="121">
        <f t="shared" si="15"/>
        <v>52080</v>
      </c>
      <c r="I37" s="121">
        <f t="shared" si="15"/>
        <v>317080</v>
      </c>
      <c r="J37" s="121">
        <f t="shared" si="15"/>
        <v>389500</v>
      </c>
      <c r="K37" s="121">
        <f t="shared" si="15"/>
        <v>-389500</v>
      </c>
      <c r="L37" s="121">
        <f t="shared" si="15"/>
        <v>0</v>
      </c>
    </row>
    <row r="38" spans="2:12">
      <c r="B38" s="122" t="s">
        <v>163</v>
      </c>
      <c r="C38" s="123"/>
      <c r="D38" s="123"/>
      <c r="E38" s="123"/>
      <c r="F38" s="123"/>
      <c r="G38" s="145"/>
      <c r="H38" s="123"/>
      <c r="I38" s="123"/>
      <c r="J38" s="123"/>
      <c r="K38" s="123"/>
      <c r="L38" s="123"/>
    </row>
    <row r="39" spans="2:12">
      <c r="B39" s="122"/>
      <c r="C39" s="123"/>
      <c r="D39" s="123"/>
      <c r="E39" s="123"/>
      <c r="F39" s="123"/>
      <c r="G39" s="145"/>
      <c r="H39" s="123"/>
      <c r="I39" s="123"/>
      <c r="J39" s="123"/>
      <c r="K39" s="123"/>
      <c r="L39" s="123"/>
    </row>
    <row r="40" spans="2:12">
      <c r="B40" s="122"/>
      <c r="C40" s="123"/>
      <c r="D40" s="123"/>
      <c r="E40" s="123"/>
      <c r="F40" s="123"/>
      <c r="G40" s="145"/>
      <c r="H40" s="123"/>
      <c r="I40" s="123"/>
      <c r="J40" s="123"/>
      <c r="K40" s="123"/>
      <c r="L40" s="123"/>
    </row>
    <row r="41" spans="2:12">
      <c r="B41" s="122"/>
      <c r="C41" s="123"/>
      <c r="D41" s="123"/>
      <c r="E41" s="123"/>
      <c r="F41" s="123"/>
      <c r="G41" s="145"/>
      <c r="H41" s="123"/>
      <c r="I41" s="123"/>
      <c r="J41" s="123"/>
      <c r="K41" s="123"/>
      <c r="L41" s="123"/>
    </row>
    <row r="42" spans="2:12">
      <c r="B42" s="124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2:12" s="151" customFormat="1">
      <c r="B43" s="126" t="s">
        <v>164</v>
      </c>
      <c r="C43" s="126">
        <v>0.25</v>
      </c>
      <c r="D43" s="126">
        <v>0.13</v>
      </c>
      <c r="E43" s="126">
        <v>0.17</v>
      </c>
      <c r="F43" s="126">
        <v>0.15</v>
      </c>
      <c r="G43" s="126">
        <v>0.2</v>
      </c>
      <c r="H43" s="127">
        <v>0.05</v>
      </c>
      <c r="I43" s="127">
        <v>0.05</v>
      </c>
      <c r="J43" s="125">
        <f>SUM(C43:I43)</f>
        <v>1.0000000000000002</v>
      </c>
    </row>
    <row r="44" spans="2:12" s="151" customFormat="1">
      <c r="B44" s="126"/>
      <c r="C44" s="126"/>
      <c r="D44" s="126"/>
      <c r="E44" s="126"/>
      <c r="F44" s="126"/>
      <c r="G44" s="126"/>
      <c r="H44" s="125"/>
      <c r="I44" s="127"/>
    </row>
    <row r="45" spans="2:12" s="151" customFormat="1">
      <c r="B45" s="128" t="s">
        <v>165</v>
      </c>
      <c r="C45" s="129">
        <v>10000</v>
      </c>
      <c r="D45" s="129">
        <v>10000</v>
      </c>
      <c r="E45" s="129">
        <v>10000</v>
      </c>
      <c r="F45" s="131"/>
      <c r="G45" s="131"/>
      <c r="H45" s="132"/>
      <c r="I45" s="133"/>
      <c r="J45" s="139">
        <f>SUM(C45:I45)</f>
        <v>30000</v>
      </c>
      <c r="K45" s="152"/>
      <c r="L45" s="152"/>
    </row>
    <row r="46" spans="2:12" s="151" customFormat="1">
      <c r="B46" s="134" t="s">
        <v>166</v>
      </c>
      <c r="C46" s="131">
        <f t="shared" ref="C46:I46" si="16">$J$46*C43</f>
        <v>28900</v>
      </c>
      <c r="D46" s="131">
        <f t="shared" si="16"/>
        <v>15028</v>
      </c>
      <c r="E46" s="131">
        <f t="shared" si="16"/>
        <v>19652</v>
      </c>
      <c r="F46" s="131">
        <f t="shared" si="16"/>
        <v>17340</v>
      </c>
      <c r="G46" s="131">
        <f t="shared" si="16"/>
        <v>23120</v>
      </c>
      <c r="H46" s="131">
        <f t="shared" si="16"/>
        <v>5780</v>
      </c>
      <c r="I46" s="131">
        <f t="shared" si="16"/>
        <v>5780</v>
      </c>
      <c r="J46" s="133">
        <v>115600</v>
      </c>
    </row>
    <row r="47" spans="2:12" s="151" customFormat="1">
      <c r="B47" s="134" t="s">
        <v>124</v>
      </c>
      <c r="C47" s="131">
        <f>SUM(C45:C46)</f>
        <v>38900</v>
      </c>
      <c r="D47" s="131">
        <f t="shared" ref="D47:J47" si="17">SUM(D45:D46)</f>
        <v>25028</v>
      </c>
      <c r="E47" s="131">
        <f t="shared" si="17"/>
        <v>29652</v>
      </c>
      <c r="F47" s="131">
        <f t="shared" si="17"/>
        <v>17340</v>
      </c>
      <c r="G47" s="131">
        <f t="shared" si="17"/>
        <v>23120</v>
      </c>
      <c r="H47" s="131">
        <f t="shared" si="17"/>
        <v>5780</v>
      </c>
      <c r="I47" s="131">
        <f t="shared" si="17"/>
        <v>5780</v>
      </c>
      <c r="J47" s="131">
        <f t="shared" si="17"/>
        <v>145600</v>
      </c>
    </row>
    <row r="48" spans="2:12" s="151" customFormat="1">
      <c r="B48" s="126" t="s">
        <v>167</v>
      </c>
      <c r="C48" s="131">
        <v>28000</v>
      </c>
      <c r="E48" s="131">
        <v>20000</v>
      </c>
      <c r="F48" s="131">
        <v>30000</v>
      </c>
      <c r="G48" s="131"/>
      <c r="H48" s="133">
        <v>45000</v>
      </c>
      <c r="I48" s="133"/>
      <c r="J48" s="133">
        <f>SUM(C48:I48)</f>
        <v>123000</v>
      </c>
    </row>
    <row r="49" spans="2:10" s="151" customFormat="1">
      <c r="B49" s="134" t="s">
        <v>166</v>
      </c>
      <c r="C49" s="131">
        <f t="shared" ref="C49:I49" si="18">$J$49*C43</f>
        <v>12750</v>
      </c>
      <c r="D49" s="131">
        <f t="shared" si="18"/>
        <v>6630</v>
      </c>
      <c r="E49" s="131">
        <f t="shared" si="18"/>
        <v>8670</v>
      </c>
      <c r="F49" s="131">
        <f t="shared" si="18"/>
        <v>7650</v>
      </c>
      <c r="G49" s="131">
        <f t="shared" si="18"/>
        <v>10200</v>
      </c>
      <c r="H49" s="131">
        <f t="shared" si="18"/>
        <v>2550</v>
      </c>
      <c r="I49" s="131">
        <f t="shared" si="18"/>
        <v>2550</v>
      </c>
      <c r="J49" s="133">
        <v>51000</v>
      </c>
    </row>
    <row r="50" spans="2:10" s="151" customFormat="1">
      <c r="B50" s="134" t="s">
        <v>124</v>
      </c>
      <c r="C50" s="131">
        <f>SUM(C48:C49)</f>
        <v>40750</v>
      </c>
      <c r="D50" s="131">
        <f t="shared" ref="D50:I50" si="19">SUM(D48:D49)</f>
        <v>6630</v>
      </c>
      <c r="E50" s="131">
        <f t="shared" si="19"/>
        <v>28670</v>
      </c>
      <c r="F50" s="131">
        <f t="shared" si="19"/>
        <v>37650</v>
      </c>
      <c r="G50" s="131">
        <f t="shared" si="19"/>
        <v>10200</v>
      </c>
      <c r="H50" s="131">
        <f t="shared" si="19"/>
        <v>47550</v>
      </c>
      <c r="I50" s="131">
        <f t="shared" si="19"/>
        <v>2550</v>
      </c>
      <c r="J50" s="133">
        <f>SUM(J48:J49)</f>
        <v>174000</v>
      </c>
    </row>
    <row r="51" spans="2:10" s="151" customFormat="1">
      <c r="B51" s="126" t="s">
        <v>168</v>
      </c>
      <c r="C51" s="131">
        <v>15000</v>
      </c>
      <c r="D51" s="131">
        <v>10000</v>
      </c>
      <c r="E51" s="131"/>
      <c r="F51" s="131"/>
      <c r="G51" s="131">
        <v>30000</v>
      </c>
      <c r="I51" s="133"/>
      <c r="J51" s="133">
        <f>SUM(C51:I51)</f>
        <v>55000</v>
      </c>
    </row>
    <row r="52" spans="2:10" s="151" customFormat="1">
      <c r="B52" s="134" t="s">
        <v>166</v>
      </c>
      <c r="C52" s="131">
        <f t="shared" ref="C52:I52" si="20">$J$52*C43</f>
        <v>32512.5</v>
      </c>
      <c r="D52" s="131">
        <f t="shared" si="20"/>
        <v>16906.5</v>
      </c>
      <c r="E52" s="131">
        <f t="shared" si="20"/>
        <v>22108.5</v>
      </c>
      <c r="F52" s="131">
        <f t="shared" si="20"/>
        <v>19507.5</v>
      </c>
      <c r="G52" s="131">
        <f t="shared" si="20"/>
        <v>26010</v>
      </c>
      <c r="H52" s="131">
        <f t="shared" si="20"/>
        <v>6502.5</v>
      </c>
      <c r="I52" s="131">
        <f t="shared" si="20"/>
        <v>6502.5</v>
      </c>
      <c r="J52" s="133">
        <v>130050</v>
      </c>
    </row>
    <row r="53" spans="2:10" s="151" customFormat="1">
      <c r="B53" s="134" t="s">
        <v>124</v>
      </c>
      <c r="C53" s="131">
        <f>SUM(C51:C52)</f>
        <v>47512.5</v>
      </c>
      <c r="D53" s="131">
        <f t="shared" ref="D53:I53" si="21">SUM(D51:D52)</f>
        <v>26906.5</v>
      </c>
      <c r="E53" s="131">
        <f t="shared" si="21"/>
        <v>22108.5</v>
      </c>
      <c r="F53" s="131">
        <f t="shared" si="21"/>
        <v>19507.5</v>
      </c>
      <c r="G53" s="131">
        <f t="shared" si="21"/>
        <v>56010</v>
      </c>
      <c r="H53" s="131">
        <f t="shared" si="21"/>
        <v>6502.5</v>
      </c>
      <c r="I53" s="131">
        <f t="shared" si="21"/>
        <v>6502.5</v>
      </c>
      <c r="J53" s="133">
        <f>SUM(J51:J52)</f>
        <v>185050</v>
      </c>
    </row>
    <row r="54" spans="2:10" s="151" customFormat="1">
      <c r="B54" s="135" t="s">
        <v>169</v>
      </c>
      <c r="C54" s="131"/>
      <c r="D54" s="131"/>
      <c r="E54" s="131">
        <v>10000</v>
      </c>
      <c r="F54" s="131"/>
      <c r="G54" s="131">
        <v>10000</v>
      </c>
      <c r="H54" s="133"/>
      <c r="I54" s="133"/>
      <c r="J54" s="133">
        <f>SUM(C54:I54)</f>
        <v>20000</v>
      </c>
    </row>
    <row r="55" spans="2:10" s="151" customFormat="1">
      <c r="B55" s="134" t="s">
        <v>166</v>
      </c>
      <c r="C55" s="131">
        <f t="shared" ref="C55:I55" si="22">$J$55*C43</f>
        <v>10200</v>
      </c>
      <c r="D55" s="131">
        <f t="shared" si="22"/>
        <v>5304</v>
      </c>
      <c r="E55" s="131">
        <f t="shared" si="22"/>
        <v>6936.0000000000009</v>
      </c>
      <c r="F55" s="131">
        <f t="shared" si="22"/>
        <v>6120</v>
      </c>
      <c r="G55" s="131">
        <f t="shared" si="22"/>
        <v>8160</v>
      </c>
      <c r="H55" s="131">
        <f t="shared" si="22"/>
        <v>2040</v>
      </c>
      <c r="I55" s="131">
        <f t="shared" si="22"/>
        <v>2040</v>
      </c>
      <c r="J55" s="133">
        <v>40800</v>
      </c>
    </row>
    <row r="56" spans="2:10" s="151" customFormat="1">
      <c r="B56" s="134" t="s">
        <v>124</v>
      </c>
      <c r="C56" s="131">
        <f>SUM(C54:C55)</f>
        <v>10200</v>
      </c>
      <c r="D56" s="131">
        <f t="shared" ref="D56:I56" si="23">SUM(D54:D55)</f>
        <v>5304</v>
      </c>
      <c r="E56" s="131">
        <f t="shared" si="23"/>
        <v>16936</v>
      </c>
      <c r="F56" s="131">
        <f t="shared" si="23"/>
        <v>6120</v>
      </c>
      <c r="G56" s="131">
        <f t="shared" si="23"/>
        <v>18160</v>
      </c>
      <c r="H56" s="131">
        <f t="shared" si="23"/>
        <v>2040</v>
      </c>
      <c r="I56" s="131">
        <f t="shared" si="23"/>
        <v>2040</v>
      </c>
      <c r="J56" s="133">
        <f>SUM(J54:J55)</f>
        <v>60800</v>
      </c>
    </row>
    <row r="57" spans="2:10" s="151" customFormat="1">
      <c r="B57" s="135" t="s">
        <v>170</v>
      </c>
      <c r="C57" s="131"/>
      <c r="D57" s="131"/>
      <c r="E57" s="131"/>
      <c r="F57" s="131"/>
      <c r="G57" s="131"/>
      <c r="H57" s="133"/>
      <c r="I57" s="133"/>
      <c r="J57" s="133">
        <f>SUM(C57:I57)</f>
        <v>0</v>
      </c>
    </row>
    <row r="58" spans="2:10" s="151" customFormat="1">
      <c r="B58" s="134" t="s">
        <v>166</v>
      </c>
      <c r="C58" s="131">
        <f t="shared" ref="C58:I58" si="24">$J$58*C43</f>
        <v>1000</v>
      </c>
      <c r="D58" s="131">
        <f t="shared" si="24"/>
        <v>520</v>
      </c>
      <c r="E58" s="131">
        <f t="shared" si="24"/>
        <v>680</v>
      </c>
      <c r="F58" s="131">
        <f t="shared" si="24"/>
        <v>600</v>
      </c>
      <c r="G58" s="131">
        <f t="shared" si="24"/>
        <v>800</v>
      </c>
      <c r="H58" s="131">
        <f t="shared" si="24"/>
        <v>200</v>
      </c>
      <c r="I58" s="131">
        <f t="shared" si="24"/>
        <v>200</v>
      </c>
      <c r="J58" s="133">
        <v>4000</v>
      </c>
    </row>
    <row r="59" spans="2:10" s="151" customFormat="1">
      <c r="B59" s="134" t="s">
        <v>124</v>
      </c>
      <c r="C59" s="131">
        <f>SUM(C57:C58)</f>
        <v>1000</v>
      </c>
      <c r="D59" s="131">
        <f t="shared" ref="D59:I59" si="25">SUM(D57:D58)</f>
        <v>520</v>
      </c>
      <c r="E59" s="131">
        <f t="shared" si="25"/>
        <v>680</v>
      </c>
      <c r="F59" s="131">
        <f t="shared" si="25"/>
        <v>600</v>
      </c>
      <c r="G59" s="131">
        <f t="shared" si="25"/>
        <v>800</v>
      </c>
      <c r="H59" s="131">
        <f t="shared" si="25"/>
        <v>200</v>
      </c>
      <c r="I59" s="131">
        <f t="shared" si="25"/>
        <v>200</v>
      </c>
      <c r="J59" s="133">
        <f>SUM(J57:J58)</f>
        <v>4000</v>
      </c>
    </row>
    <row r="60" spans="2:10" s="151" customFormat="1">
      <c r="B60" s="135" t="s">
        <v>171</v>
      </c>
      <c r="C60" s="131">
        <v>3000</v>
      </c>
      <c r="D60" s="131"/>
      <c r="E60" s="131">
        <v>3000</v>
      </c>
      <c r="F60" s="131"/>
      <c r="G60" s="131"/>
      <c r="H60" s="131"/>
      <c r="I60" s="131"/>
      <c r="J60" s="133">
        <f>SUM(C60:I60)</f>
        <v>6000</v>
      </c>
    </row>
    <row r="61" spans="2:10" s="151" customFormat="1">
      <c r="B61" s="134" t="s">
        <v>166</v>
      </c>
      <c r="C61" s="131">
        <f t="shared" ref="C61:I61" si="26">$J$61*C43</f>
        <v>2550</v>
      </c>
      <c r="D61" s="131">
        <f t="shared" si="26"/>
        <v>1326</v>
      </c>
      <c r="E61" s="131">
        <f t="shared" si="26"/>
        <v>1734.0000000000002</v>
      </c>
      <c r="F61" s="131">
        <f t="shared" si="26"/>
        <v>1530</v>
      </c>
      <c r="G61" s="131">
        <f t="shared" si="26"/>
        <v>2040</v>
      </c>
      <c r="H61" s="131">
        <f t="shared" si="26"/>
        <v>510</v>
      </c>
      <c r="I61" s="131">
        <f t="shared" si="26"/>
        <v>510</v>
      </c>
      <c r="J61" s="133">
        <v>10200</v>
      </c>
    </row>
    <row r="62" spans="2:10" s="151" customFormat="1">
      <c r="B62" s="134" t="s">
        <v>124</v>
      </c>
      <c r="C62" s="131">
        <f>SUM(C60:C61)</f>
        <v>5550</v>
      </c>
      <c r="D62" s="131">
        <f t="shared" ref="D62:I62" si="27">SUM(D60:D61)</f>
        <v>1326</v>
      </c>
      <c r="E62" s="131">
        <f t="shared" si="27"/>
        <v>4734</v>
      </c>
      <c r="F62" s="131">
        <f t="shared" si="27"/>
        <v>1530</v>
      </c>
      <c r="G62" s="131">
        <f t="shared" si="27"/>
        <v>2040</v>
      </c>
      <c r="H62" s="131">
        <f t="shared" si="27"/>
        <v>510</v>
      </c>
      <c r="I62" s="131">
        <f t="shared" si="27"/>
        <v>510</v>
      </c>
      <c r="J62" s="133">
        <f>SUM(J60:J61)</f>
        <v>16200</v>
      </c>
    </row>
    <row r="63" spans="2:10" s="151" customFormat="1">
      <c r="B63" s="135" t="s">
        <v>172</v>
      </c>
      <c r="C63" s="131">
        <v>20000</v>
      </c>
      <c r="D63" s="131"/>
      <c r="E63" s="131">
        <v>70000</v>
      </c>
      <c r="F63" s="131"/>
      <c r="G63" s="131"/>
      <c r="H63" s="131"/>
      <c r="I63" s="131"/>
      <c r="J63" s="133">
        <f>SUM(C63:I63)</f>
        <v>90000</v>
      </c>
    </row>
    <row r="64" spans="2:10" s="151" customFormat="1">
      <c r="B64" s="134" t="s">
        <v>166</v>
      </c>
      <c r="C64" s="131">
        <f t="shared" ref="C64:I64" si="28">$J$64*C43</f>
        <v>0</v>
      </c>
      <c r="D64" s="131">
        <f t="shared" si="28"/>
        <v>0</v>
      </c>
      <c r="E64" s="131">
        <f t="shared" si="28"/>
        <v>0</v>
      </c>
      <c r="F64" s="131">
        <f t="shared" si="28"/>
        <v>0</v>
      </c>
      <c r="G64" s="131">
        <f t="shared" si="28"/>
        <v>0</v>
      </c>
      <c r="H64" s="131">
        <f t="shared" si="28"/>
        <v>0</v>
      </c>
      <c r="I64" s="131">
        <f t="shared" si="28"/>
        <v>0</v>
      </c>
      <c r="J64" s="133">
        <v>0</v>
      </c>
    </row>
    <row r="65" spans="2:11" s="151" customFormat="1">
      <c r="B65" s="134" t="s">
        <v>124</v>
      </c>
      <c r="C65" s="131">
        <f>SUM(C63:C64)</f>
        <v>20000</v>
      </c>
      <c r="D65" s="131">
        <f t="shared" ref="D65:I65" si="29">SUM(D63:D64)</f>
        <v>0</v>
      </c>
      <c r="E65" s="131">
        <f t="shared" si="29"/>
        <v>70000</v>
      </c>
      <c r="F65" s="131">
        <f t="shared" si="29"/>
        <v>0</v>
      </c>
      <c r="G65" s="131">
        <f t="shared" si="29"/>
        <v>0</v>
      </c>
      <c r="H65" s="131">
        <f t="shared" si="29"/>
        <v>0</v>
      </c>
      <c r="I65" s="131">
        <f t="shared" si="29"/>
        <v>0</v>
      </c>
      <c r="J65" s="133">
        <f>SUM(J63:J64)</f>
        <v>90000</v>
      </c>
    </row>
    <row r="66" spans="2:11" s="151" customFormat="1">
      <c r="B66" s="126" t="s">
        <v>173</v>
      </c>
      <c r="C66" s="131"/>
      <c r="D66" s="131"/>
      <c r="E66" s="131"/>
      <c r="F66" s="131"/>
      <c r="G66" s="131"/>
      <c r="H66" s="133"/>
      <c r="I66" s="133"/>
      <c r="J66" s="133">
        <f>SUM(E66:I66)</f>
        <v>0</v>
      </c>
    </row>
    <row r="67" spans="2:11">
      <c r="B67" s="136" t="s">
        <v>166</v>
      </c>
      <c r="C67" s="84">
        <f t="shared" ref="C67:I67" si="30">$J$67*C43</f>
        <v>25500</v>
      </c>
      <c r="D67" s="84">
        <f t="shared" si="30"/>
        <v>13260</v>
      </c>
      <c r="E67" s="84">
        <f t="shared" si="30"/>
        <v>17340</v>
      </c>
      <c r="F67" s="84">
        <f t="shared" si="30"/>
        <v>15300</v>
      </c>
      <c r="G67" s="84">
        <f t="shared" si="30"/>
        <v>20400</v>
      </c>
      <c r="H67" s="84">
        <f t="shared" si="30"/>
        <v>5100</v>
      </c>
      <c r="I67" s="84">
        <f t="shared" si="30"/>
        <v>5100</v>
      </c>
      <c r="J67" s="130">
        <v>102000</v>
      </c>
      <c r="K67" s="153"/>
    </row>
    <row r="68" spans="2:11">
      <c r="B68" s="136" t="s">
        <v>124</v>
      </c>
      <c r="C68" s="84">
        <f>SUM(C66:C67)</f>
        <v>25500</v>
      </c>
      <c r="D68" s="84">
        <f t="shared" ref="D68:I68" si="31">SUM(D66:D67)</f>
        <v>13260</v>
      </c>
      <c r="E68" s="84">
        <f t="shared" si="31"/>
        <v>17340</v>
      </c>
      <c r="F68" s="84">
        <f t="shared" si="31"/>
        <v>15300</v>
      </c>
      <c r="G68" s="84">
        <f t="shared" si="31"/>
        <v>20400</v>
      </c>
      <c r="H68" s="84">
        <f t="shared" si="31"/>
        <v>5100</v>
      </c>
      <c r="I68" s="84">
        <f t="shared" si="31"/>
        <v>5100</v>
      </c>
      <c r="J68" s="133">
        <f>SUM(J66:J67)</f>
        <v>102000</v>
      </c>
    </row>
    <row r="69" spans="2:11">
      <c r="B69" s="137" t="s">
        <v>174</v>
      </c>
      <c r="E69" s="84">
        <v>50000</v>
      </c>
      <c r="G69" s="84"/>
      <c r="H69" s="84"/>
      <c r="I69" s="84"/>
      <c r="J69" s="133">
        <f>SUM(C69:I69)</f>
        <v>50000</v>
      </c>
    </row>
    <row r="70" spans="2:11">
      <c r="B70" s="136" t="s">
        <v>166</v>
      </c>
      <c r="C70" s="84">
        <f t="shared" ref="C70:I70" si="32">$J$70*C43</f>
        <v>0</v>
      </c>
      <c r="D70" s="84">
        <f t="shared" si="32"/>
        <v>0</v>
      </c>
      <c r="E70" s="84">
        <f t="shared" si="32"/>
        <v>0</v>
      </c>
      <c r="F70" s="84">
        <f t="shared" si="32"/>
        <v>0</v>
      </c>
      <c r="G70" s="84">
        <f t="shared" si="32"/>
        <v>0</v>
      </c>
      <c r="H70" s="84">
        <f t="shared" si="32"/>
        <v>0</v>
      </c>
      <c r="I70" s="84">
        <f t="shared" si="32"/>
        <v>0</v>
      </c>
      <c r="J70" s="133">
        <v>0</v>
      </c>
    </row>
    <row r="71" spans="2:11">
      <c r="B71" s="136" t="s">
        <v>124</v>
      </c>
      <c r="C71" s="84">
        <f>SUM(C69:C70)</f>
        <v>0</v>
      </c>
      <c r="D71" s="84">
        <f t="shared" ref="D71:I71" si="33">SUM(D69:D70)</f>
        <v>0</v>
      </c>
      <c r="E71" s="84">
        <f t="shared" si="33"/>
        <v>50000</v>
      </c>
      <c r="F71" s="84">
        <f t="shared" si="33"/>
        <v>0</v>
      </c>
      <c r="G71" s="84">
        <f t="shared" si="33"/>
        <v>0</v>
      </c>
      <c r="H71" s="84">
        <f t="shared" si="33"/>
        <v>0</v>
      </c>
      <c r="I71" s="84">
        <f t="shared" si="33"/>
        <v>0</v>
      </c>
      <c r="J71" s="133">
        <f>SUM(J69:J70)</f>
        <v>50000</v>
      </c>
    </row>
    <row r="72" spans="2:11">
      <c r="B72" s="136"/>
      <c r="G72" s="84"/>
      <c r="H72" s="84"/>
      <c r="I72" s="84"/>
      <c r="J72" s="133"/>
    </row>
  </sheetData>
  <mergeCells count="6">
    <mergeCell ref="B1:L1"/>
    <mergeCell ref="B3:B4"/>
    <mergeCell ref="C3:C4"/>
    <mergeCell ref="L3:L4"/>
    <mergeCell ref="D3:E3"/>
    <mergeCell ref="F3:I3"/>
  </mergeCells>
  <phoneticPr fontId="2"/>
  <pageMargins left="0.59055118110236227" right="0.59055118110236227" top="0.78740157480314965" bottom="0.78740157480314965" header="0.51181102362204722" footer="0.51181102362204722"/>
  <pageSetup paperSize="9" scale="9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収益</vt:lpstr>
      <vt:lpstr>費用</vt:lpstr>
      <vt:lpstr>事業費の内訳（別紙）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E</dc:creator>
  <cp:lastModifiedBy>Satoshi E</cp:lastModifiedBy>
  <cp:lastPrinted>2018-06-26T02:14:20Z</cp:lastPrinted>
  <dcterms:created xsi:type="dcterms:W3CDTF">2015-04-14T07:56:03Z</dcterms:created>
  <dcterms:modified xsi:type="dcterms:W3CDTF">2018-06-26T02:14:31Z</dcterms:modified>
</cp:coreProperties>
</file>