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F674A357-8841-4314-9153-AE867366202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第一号第一様式" sheetId="1" r:id="rId1"/>
    <sheet name="第二号第一様式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2" l="1"/>
  <c r="F62" i="2"/>
  <c r="F61" i="2"/>
  <c r="F60" i="2"/>
  <c r="F58" i="2"/>
  <c r="E56" i="2"/>
  <c r="D56" i="2"/>
  <c r="F56" i="2" s="1"/>
  <c r="E55" i="2"/>
  <c r="D55" i="2"/>
  <c r="F55" i="2" s="1"/>
  <c r="F54" i="2"/>
  <c r="F53" i="2"/>
  <c r="F52" i="2"/>
  <c r="F51" i="2"/>
  <c r="F50" i="2"/>
  <c r="F49" i="2"/>
  <c r="F48" i="2"/>
  <c r="F47" i="2"/>
  <c r="F46" i="2"/>
  <c r="E45" i="2"/>
  <c r="D45" i="2"/>
  <c r="F45" i="2" s="1"/>
  <c r="F44" i="2"/>
  <c r="F43" i="2"/>
  <c r="F42" i="2"/>
  <c r="F41" i="2"/>
  <c r="F40" i="2"/>
  <c r="F39" i="2"/>
  <c r="E36" i="2"/>
  <c r="D36" i="2"/>
  <c r="F36" i="2" s="1"/>
  <c r="F35" i="2"/>
  <c r="E34" i="2"/>
  <c r="E37" i="2" s="1"/>
  <c r="D34" i="2"/>
  <c r="F34" i="2" s="1"/>
  <c r="F33" i="2"/>
  <c r="F32" i="2"/>
  <c r="E30" i="2"/>
  <c r="D30" i="2"/>
  <c r="F30" i="2" s="1"/>
  <c r="F29" i="2"/>
  <c r="F28" i="2"/>
  <c r="F27" i="2"/>
  <c r="F26" i="2"/>
  <c r="F25" i="2"/>
  <c r="F24" i="2"/>
  <c r="F23" i="2"/>
  <c r="F22" i="2"/>
  <c r="F21" i="2"/>
  <c r="F20" i="2"/>
  <c r="F19" i="2"/>
  <c r="F18" i="2"/>
  <c r="E17" i="2"/>
  <c r="E31" i="2" s="1"/>
  <c r="E38" i="2" s="1"/>
  <c r="E57" i="2" s="1"/>
  <c r="E59" i="2" s="1"/>
  <c r="E64" i="2" s="1"/>
  <c r="D17" i="2"/>
  <c r="F17" i="2" s="1"/>
  <c r="F16" i="2"/>
  <c r="F15" i="2"/>
  <c r="F14" i="2"/>
  <c r="F13" i="2"/>
  <c r="F12" i="2"/>
  <c r="F11" i="2"/>
  <c r="F10" i="2"/>
  <c r="F9" i="2"/>
  <c r="F8" i="2"/>
  <c r="D31" i="2" l="1"/>
  <c r="D37" i="2"/>
  <c r="F37" i="2" s="1"/>
  <c r="F31" i="2" l="1"/>
  <c r="D38" i="2"/>
  <c r="D57" i="2" l="1"/>
  <c r="F38" i="2"/>
  <c r="F57" i="2" l="1"/>
  <c r="D59" i="2"/>
  <c r="F59" i="2" l="1"/>
  <c r="D64" i="2"/>
  <c r="F64" i="2" s="1"/>
  <c r="F55" i="1" l="1"/>
  <c r="F52" i="1"/>
  <c r="E51" i="1"/>
  <c r="E50" i="1"/>
  <c r="D50" i="1"/>
  <c r="F50" i="1" s="1"/>
  <c r="F49" i="1"/>
  <c r="F48" i="1"/>
  <c r="F47" i="1"/>
  <c r="E46" i="1"/>
  <c r="D46" i="1"/>
  <c r="D51" i="1" s="1"/>
  <c r="F51" i="1" s="1"/>
  <c r="F45" i="1"/>
  <c r="F44" i="1"/>
  <c r="F43" i="1"/>
  <c r="D42" i="1"/>
  <c r="E41" i="1"/>
  <c r="E42" i="1" s="1"/>
  <c r="D41" i="1"/>
  <c r="F40" i="1"/>
  <c r="F39" i="1"/>
  <c r="F38" i="1"/>
  <c r="F37" i="1"/>
  <c r="F36" i="1"/>
  <c r="E36" i="1"/>
  <c r="D36" i="1"/>
  <c r="F35" i="1"/>
  <c r="F34" i="1"/>
  <c r="F33" i="1"/>
  <c r="E31" i="1"/>
  <c r="D31" i="1"/>
  <c r="D32" i="1" s="1"/>
  <c r="F30" i="1"/>
  <c r="F29" i="1"/>
  <c r="F28" i="1"/>
  <c r="F27" i="1"/>
  <c r="F26" i="1"/>
  <c r="F25" i="1"/>
  <c r="F24" i="1"/>
  <c r="F23" i="1"/>
  <c r="F22" i="1"/>
  <c r="F21" i="1"/>
  <c r="F20" i="1"/>
  <c r="E19" i="1"/>
  <c r="E32" i="1" s="1"/>
  <c r="E54" i="1" s="1"/>
  <c r="E56" i="1" s="1"/>
  <c r="D19" i="1"/>
  <c r="F18" i="1"/>
  <c r="F17" i="1"/>
  <c r="F16" i="1"/>
  <c r="F15" i="1"/>
  <c r="F14" i="1"/>
  <c r="F13" i="1"/>
  <c r="F12" i="1"/>
  <c r="F11" i="1"/>
  <c r="F10" i="1"/>
  <c r="F9" i="1"/>
  <c r="F8" i="1"/>
  <c r="D54" i="1" l="1"/>
  <c r="F32" i="1"/>
  <c r="F42" i="1"/>
  <c r="F19" i="1"/>
  <c r="F41" i="1"/>
  <c r="F31" i="1"/>
  <c r="F46" i="1"/>
  <c r="F54" i="1" l="1"/>
  <c r="D56" i="1"/>
  <c r="F56" i="1" s="1"/>
</calcChain>
</file>

<file path=xl/sharedStrings.xml><?xml version="1.0" encoding="utf-8"?>
<sst xmlns="http://schemas.openxmlformats.org/spreadsheetml/2006/main" count="141" uniqueCount="129">
  <si>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3"/>
  </si>
  <si>
    <t>法人単位資金収支計算書</t>
    <rPh sb="0" eb="2">
      <t>ホウジン</t>
    </rPh>
    <rPh sb="2" eb="4">
      <t>タンイ</t>
    </rPh>
    <phoneticPr fontId="3"/>
  </si>
  <si>
    <t>（自）平成31年4月1日  （至）令和2年3月31日</t>
    <phoneticPr fontId="3"/>
  </si>
  <si>
    <t>（単位：円）</t>
    <phoneticPr fontId="3"/>
  </si>
  <si>
    <t>勘定科目</t>
    <rPh sb="0" eb="2">
      <t>カンジョウ</t>
    </rPh>
    <rPh sb="2" eb="4">
      <t>カモク</t>
    </rPh>
    <phoneticPr fontId="3"/>
  </si>
  <si>
    <t>予算(A)</t>
    <rPh sb="0" eb="2">
      <t>ヨサン</t>
    </rPh>
    <phoneticPr fontId="3"/>
  </si>
  <si>
    <t>決算(B)</t>
    <rPh sb="0" eb="2">
      <t>ケッサン</t>
    </rPh>
    <phoneticPr fontId="3"/>
  </si>
  <si>
    <t>差異(A)-(B)</t>
    <rPh sb="0" eb="2">
      <t>サイ</t>
    </rPh>
    <phoneticPr fontId="3"/>
  </si>
  <si>
    <t>備考</t>
    <rPh sb="0" eb="2">
      <t>ビコウ</t>
    </rPh>
    <phoneticPr fontId="3"/>
  </si>
  <si>
    <t>事業活動による収支</t>
  </si>
  <si>
    <t>収入</t>
  </si>
  <si>
    <t>介護保険事業収入</t>
  </si>
  <si>
    <t>障害福祉サービス等事業収入</t>
  </si>
  <si>
    <t>会費収入</t>
  </si>
  <si>
    <t>寄付金収入</t>
  </si>
  <si>
    <t>経常経費補助金収入</t>
  </si>
  <si>
    <t>受託金収入</t>
  </si>
  <si>
    <t>貸付事業収入</t>
  </si>
  <si>
    <t>事業収入</t>
  </si>
  <si>
    <t>負担金収入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</si>
  <si>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</si>
  <si>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</si>
  <si>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</si>
  <si>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</si>
  <si>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</si>
  <si>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</si>
  <si>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</si>
  <si>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</si>
  <si>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貸付事業支出</t>
  </si>
  <si>
    <t>助成金支出</t>
  </si>
  <si>
    <t>分担金支出</t>
  </si>
  <si>
    <t>負担金支出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</si>
  <si>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</si>
  <si>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</si>
  <si>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</si>
  <si>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</si>
  <si>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</si>
  <si>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</si>
  <si>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</si>
  <si>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</si>
  <si>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固定資産売却収入</t>
  </si>
  <si>
    <t>施設整備等収入計（４）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</si>
  <si>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</si>
  <si>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</si>
  <si>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</si>
  <si>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</si>
  <si>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</si>
  <si>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</si>
  <si>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</si>
  <si>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基金積立資産取崩収入</t>
  </si>
  <si>
    <t>積立資産取崩収入</t>
  </si>
  <si>
    <t>その他の活動による収入</t>
  </si>
  <si>
    <t>その他の活動収入計（７）</t>
  </si>
  <si>
    <t>基金積立資産支出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</si>
  <si>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</si>
  <si>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</si>
  <si>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</si>
  <si>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</si>
  <si>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</si>
  <si>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</si>
  <si>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</si>
  <si>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</si>
  <si>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3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</si>
  <si>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3"/>
  </si>
  <si>
    <t>当年度決算(A)</t>
    <rPh sb="0" eb="1">
      <t>トウ</t>
    </rPh>
    <rPh sb="1" eb="3">
      <t>ネンド</t>
    </rPh>
    <rPh sb="3" eb="5">
      <t>ケッサン</t>
    </rPh>
    <phoneticPr fontId="3"/>
  </si>
  <si>
    <t>前年度決算(B)</t>
    <rPh sb="0" eb="3">
      <t>ゼンネンド</t>
    </rPh>
    <rPh sb="3" eb="5">
      <t>ケッサン</t>
    </rPh>
    <phoneticPr fontId="3"/>
  </si>
  <si>
    <t>増減(A)-(B)</t>
    <phoneticPr fontId="3"/>
  </si>
  <si>
    <t>サービス活動増減の部</t>
  </si>
  <si>
    <t>収益</t>
  </si>
  <si>
    <t>介護保険事業収益</t>
  </si>
  <si>
    <t>障害福祉サービス等事業収益</t>
  </si>
  <si>
    <t>会費収益</t>
  </si>
  <si>
    <t>寄付金収益</t>
  </si>
  <si>
    <t>経常経費補助金収益</t>
  </si>
  <si>
    <t>受託金収益</t>
  </si>
  <si>
    <t>事業収益</t>
  </si>
  <si>
    <t>負担金収益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</si>
  <si>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</si>
  <si>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</si>
  <si>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</si>
  <si>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</si>
  <si>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</si>
  <si>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</si>
  <si>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分担金費用</t>
  </si>
  <si>
    <t>助成金費用</t>
  </si>
  <si>
    <t>基金組入額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</si>
  <si>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</si>
  <si>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</si>
  <si>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</si>
  <si>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</si>
  <si>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</si>
  <si>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</si>
  <si>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</si>
  <si>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</si>
  <si>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</si>
  <si>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</si>
  <si>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</si>
  <si>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</si>
  <si>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</si>
  <si>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</si>
  <si>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</si>
  <si>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</si>
  <si>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</si>
  <si>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</si>
  <si>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固定資産受贈額</t>
  </si>
  <si>
    <t>固定資産売却益</t>
  </si>
  <si>
    <t>サービス区分間繰入金収益</t>
  </si>
  <si>
    <t>サービス区分間固定資産移管収益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</si>
  <si>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</si>
  <si>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</si>
  <si>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</si>
  <si>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</si>
  <si>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</si>
  <si>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</si>
  <si>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</si>
  <si>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サービス区分間繰入金費用</t>
  </si>
  <si>
    <t>サービス区分間固定資産移管費用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</si>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</sst>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>
    <font>
      <sz val="11"/>
      <color theme="1"/>
      <name val="Yu Gothic"/>
      <family val="2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7" fillId="0" borderId="0">
      <alignment horizontal="left" vertical="top"/>
    </xf>
  </cellStyleXfs>
  <cellXfs count="59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2" xfId="2" applyNumberFormat="1" applyFont="1" applyFill="1" applyBorder="1" applyAlignment="1">
      <alignment vertical="center" shrinkToFit="1"/>
    </xf>
    <xf numFmtId="176" fontId="8" fillId="0" borderId="2" xfId="0" applyNumberFormat="1" applyFont="1" applyFill="1" applyBorder="1" applyAlignment="1" applyProtection="1">
      <alignment vertical="center"/>
      <protection locked="0"/>
    </xf>
    <xf numFmtId="176" fontId="8" fillId="0" borderId="2" xfId="2" applyNumberFormat="1" applyFont="1" applyFill="1" applyBorder="1" applyAlignment="1" applyProtection="1">
      <alignment vertical="center" shrinkToFit="1"/>
      <protection locked="0"/>
    </xf>
    <xf numFmtId="0" fontId="6" fillId="0" borderId="3" xfId="2" applyNumberFormat="1" applyFont="1" applyFill="1" applyBorder="1" applyAlignment="1">
      <alignment vertical="center" shrinkToFit="1"/>
    </xf>
    <xf numFmtId="176" fontId="8" fillId="0" borderId="3" xfId="0" applyNumberFormat="1" applyFont="1" applyFill="1" applyBorder="1" applyAlignment="1" applyProtection="1">
      <alignment vertical="center"/>
      <protection locked="0"/>
    </xf>
    <xf numFmtId="176" fontId="8" fillId="0" borderId="3" xfId="2" applyNumberFormat="1" applyFont="1" applyFill="1" applyBorder="1" applyAlignment="1" applyProtection="1">
      <alignment vertical="center" shrinkToFit="1"/>
      <protection locked="0"/>
    </xf>
    <xf numFmtId="176" fontId="8" fillId="0" borderId="4" xfId="0" applyNumberFormat="1" applyFont="1" applyFill="1" applyBorder="1" applyAlignment="1" applyProtection="1">
      <alignment vertical="center"/>
      <protection locked="0"/>
    </xf>
    <xf numFmtId="0" fontId="6" fillId="0" borderId="1" xfId="2" applyNumberFormat="1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 applyProtection="1">
      <alignment vertical="center"/>
      <protection locked="0"/>
    </xf>
    <xf numFmtId="176" fontId="8" fillId="0" borderId="1" xfId="2" applyNumberFormat="1" applyFont="1" applyFill="1" applyBorder="1" applyAlignment="1" applyProtection="1">
      <alignment vertical="center" shrinkToFit="1"/>
      <protection locked="0"/>
    </xf>
    <xf numFmtId="0" fontId="6" fillId="0" borderId="5" xfId="2" applyNumberFormat="1" applyFont="1" applyFill="1" applyBorder="1" applyAlignment="1">
      <alignment vertical="center"/>
    </xf>
    <xf numFmtId="0" fontId="6" fillId="0" borderId="6" xfId="2" applyNumberFormat="1" applyFont="1" applyFill="1" applyBorder="1" applyAlignment="1">
      <alignment vertical="center" shrinkToFit="1"/>
    </xf>
    <xf numFmtId="176" fontId="8" fillId="0" borderId="6" xfId="2" applyNumberFormat="1" applyFont="1" applyFill="1" applyBorder="1" applyAlignment="1" applyProtection="1">
      <alignment vertical="center" shrinkToFit="1"/>
      <protection locked="0"/>
    </xf>
    <xf numFmtId="0" fontId="6" fillId="0" borderId="7" xfId="2" applyNumberFormat="1" applyFont="1" applyFill="1" applyBorder="1" applyAlignment="1">
      <alignment vertical="center"/>
    </xf>
    <xf numFmtId="0" fontId="6" fillId="0" borderId="3" xfId="2" applyNumberFormat="1" applyFont="1" applyFill="1" applyBorder="1" applyAlignment="1">
      <alignment vertical="top" shrinkToFit="1"/>
    </xf>
    <xf numFmtId="176" fontId="8" fillId="0" borderId="3" xfId="2" applyNumberFormat="1" applyFont="1" applyFill="1" applyBorder="1" applyAlignment="1" applyProtection="1">
      <alignment vertical="top" shrinkToFit="1"/>
      <protection locked="0"/>
    </xf>
    <xf numFmtId="0" fontId="6" fillId="0" borderId="1" xfId="2" applyNumberFormat="1" applyFont="1" applyFill="1" applyBorder="1" applyAlignment="1">
      <alignment vertical="top" shrinkToFit="1"/>
    </xf>
    <xf numFmtId="176" fontId="8" fillId="0" borderId="1" xfId="2" applyNumberFormat="1" applyFont="1" applyFill="1" applyBorder="1" applyAlignment="1" applyProtection="1">
      <alignment vertical="top" shrinkToFit="1"/>
      <protection locked="0"/>
    </xf>
    <xf numFmtId="0" fontId="6" fillId="0" borderId="8" xfId="2" applyNumberFormat="1" applyFont="1" applyFill="1" applyBorder="1" applyAlignment="1">
      <alignment vertical="center"/>
    </xf>
    <xf numFmtId="0" fontId="6" fillId="0" borderId="9" xfId="2" applyNumberFormat="1" applyFont="1" applyFill="1" applyBorder="1" applyAlignment="1">
      <alignment vertical="center"/>
    </xf>
    <xf numFmtId="0" fontId="6" fillId="0" borderId="10" xfId="2" applyNumberFormat="1" applyFont="1" applyFill="1" applyBorder="1" applyAlignment="1">
      <alignment vertical="center" shrinkToFit="1"/>
    </xf>
    <xf numFmtId="176" fontId="8" fillId="0" borderId="10" xfId="2" applyNumberFormat="1" applyFont="1" applyFill="1" applyBorder="1" applyAlignment="1" applyProtection="1">
      <alignment vertical="center" shrinkToFit="1"/>
      <protection locked="0"/>
    </xf>
    <xf numFmtId="0" fontId="6" fillId="0" borderId="11" xfId="2" applyNumberFormat="1" applyFont="1" applyFill="1" applyBorder="1" applyAlignment="1">
      <alignment vertical="center" textRotation="255"/>
    </xf>
    <xf numFmtId="0" fontId="6" fillId="0" borderId="12" xfId="2" applyNumberFormat="1" applyFont="1" applyFill="1" applyBorder="1" applyAlignment="1">
      <alignment vertical="center"/>
    </xf>
    <xf numFmtId="0" fontId="6" fillId="0" borderId="13" xfId="2" applyNumberFormat="1" applyFont="1" applyFill="1" applyBorder="1" applyAlignment="1">
      <alignment vertical="center" shrinkToFit="1"/>
    </xf>
    <xf numFmtId="176" fontId="8" fillId="0" borderId="4" xfId="2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6" fillId="0" borderId="2" xfId="2" applyNumberFormat="1" applyFont="1" applyFill="1" applyBorder="1" applyAlignment="1">
      <alignment vertical="center" textRotation="255"/>
    </xf>
    <xf numFmtId="0" fontId="6" fillId="0" borderId="3" xfId="2" applyNumberFormat="1" applyFont="1" applyFill="1" applyBorder="1" applyAlignment="1">
      <alignment vertical="center" textRotation="255"/>
    </xf>
    <xf numFmtId="0" fontId="6" fillId="0" borderId="4" xfId="2" applyNumberFormat="1" applyFont="1" applyFill="1" applyBorder="1" applyAlignment="1">
      <alignment vertical="center" textRotation="255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6" fillId="0" borderId="2" xfId="2" applyNumberFormat="1" applyFont="1" applyFill="1" applyBorder="1" applyAlignment="1">
      <alignment horizontal="left" vertical="center" textRotation="255"/>
    </xf>
    <xf numFmtId="0" fontId="6" fillId="0" borderId="2" xfId="2" applyNumberFormat="1" applyFont="1" applyFill="1" applyBorder="1" applyAlignment="1">
      <alignment horizontal="left" vertical="top" shrinkToFit="1"/>
    </xf>
    <xf numFmtId="176" fontId="8" fillId="0" borderId="2" xfId="2" applyNumberFormat="1" applyFont="1" applyFill="1" applyBorder="1" applyAlignment="1" applyProtection="1">
      <alignment vertical="top" shrinkToFit="1"/>
      <protection locked="0"/>
    </xf>
    <xf numFmtId="0" fontId="6" fillId="0" borderId="3" xfId="2" applyNumberFormat="1" applyFont="1" applyFill="1" applyBorder="1" applyAlignment="1">
      <alignment horizontal="left" vertical="center" textRotation="255"/>
    </xf>
    <xf numFmtId="0" fontId="6" fillId="0" borderId="3" xfId="2" applyNumberFormat="1" applyFont="1" applyFill="1" applyBorder="1" applyAlignment="1">
      <alignment horizontal="left" vertical="top" shrinkToFit="1"/>
    </xf>
    <xf numFmtId="0" fontId="6" fillId="0" borderId="4" xfId="2" applyNumberFormat="1" applyFont="1" applyFill="1" applyBorder="1" applyAlignment="1">
      <alignment horizontal="left" vertical="center" textRotation="255"/>
    </xf>
    <xf numFmtId="0" fontId="6" fillId="0" borderId="1" xfId="2" applyNumberFormat="1" applyFont="1" applyFill="1" applyBorder="1" applyAlignment="1">
      <alignment horizontal="left" vertical="top" shrinkToFit="1"/>
    </xf>
    <xf numFmtId="176" fontId="8" fillId="0" borderId="13" xfId="2" applyNumberFormat="1" applyFont="1" applyFill="1" applyBorder="1" applyAlignment="1" applyProtection="1">
      <alignment vertical="center" shrinkToFit="1"/>
      <protection locked="0"/>
    </xf>
    <xf numFmtId="0" fontId="6" fillId="0" borderId="14" xfId="2" applyNumberFormat="1" applyFont="1" applyFill="1" applyBorder="1" applyAlignment="1">
      <alignment horizontal="left" vertical="top" shrinkToFit="1"/>
    </xf>
    <xf numFmtId="176" fontId="8" fillId="0" borderId="14" xfId="2" applyNumberFormat="1" applyFont="1" applyFill="1" applyBorder="1" applyAlignment="1" applyProtection="1">
      <alignment vertical="top" shrinkToFit="1"/>
      <protection locked="0"/>
    </xf>
    <xf numFmtId="0" fontId="6" fillId="0" borderId="7" xfId="2" applyNumberFormat="1" applyFont="1" applyFill="1" applyBorder="1">
      <alignment horizontal="left" vertical="top"/>
    </xf>
    <xf numFmtId="0" fontId="6" fillId="0" borderId="6" xfId="2" applyNumberFormat="1" applyFont="1" applyFill="1" applyBorder="1" applyAlignment="1">
      <alignment horizontal="left" vertical="top" shrinkToFit="1"/>
    </xf>
    <xf numFmtId="176" fontId="8" fillId="0" borderId="6" xfId="2" applyNumberFormat="1" applyFont="1" applyFill="1" applyBorder="1" applyAlignment="1" applyProtection="1">
      <alignment vertical="top" shrinkToFit="1"/>
      <protection locked="0"/>
    </xf>
    <xf numFmtId="0" fontId="6" fillId="0" borderId="2" xfId="2" applyNumberFormat="1" applyFont="1" applyFill="1" applyBorder="1" applyAlignment="1">
      <alignment vertical="center" textRotation="255" shrinkToFit="1"/>
    </xf>
    <xf numFmtId="0" fontId="6" fillId="0" borderId="3" xfId="2" applyNumberFormat="1" applyFont="1" applyFill="1" applyBorder="1" applyAlignment="1">
      <alignment vertical="center" textRotation="255" shrinkToFit="1"/>
    </xf>
    <xf numFmtId="0" fontId="6" fillId="0" borderId="4" xfId="2" applyNumberFormat="1" applyFont="1" applyFill="1" applyBorder="1" applyAlignment="1">
      <alignment vertical="center" textRotation="255" shrinkToFit="1"/>
    </xf>
  </cellXfs>
  <cellStyles count="3">
    <cellStyle name="標準" xfId="0" builtinId="0"/>
    <cellStyle name="標準 2" xfId="2" xr:uid="{11E3CBD2-E86B-4927-9A9B-810DE122B5EE}"/>
    <cellStyle name="標準 3" xfId="1" xr:uid="{213CB5F0-FC20-4C0E-BB82-6FBCF3E6FB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showGridLines="0" tabSelected="1" zoomScaleNormal="100" workbookViewId="0">
      <selection activeCell="C26" sqref="C26"/>
    </sheetView>
  </sheetViews>
  <sheetFormatPr defaultRowHeight="18.75"/>
  <cols>
    <col min="1" max="2" width="2.875" style="34" customWidth="1"/>
    <col min="3" max="3" width="51.125" style="34" customWidth="1"/>
    <col min="4" max="7" width="20.75" style="34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21">
      <c r="A2" s="2"/>
      <c r="B2" s="2"/>
      <c r="C2" s="2"/>
      <c r="D2" s="3"/>
      <c r="E2" s="3"/>
      <c r="F2" s="4"/>
      <c r="G2" s="4" t="s">
        <v>0</v>
      </c>
    </row>
    <row r="3" spans="1:7" ht="21">
      <c r="A3" s="38" t="s">
        <v>1</v>
      </c>
      <c r="B3" s="38"/>
      <c r="C3" s="38"/>
      <c r="D3" s="38"/>
      <c r="E3" s="38"/>
      <c r="F3" s="38"/>
      <c r="G3" s="38"/>
    </row>
    <row r="4" spans="1:7" ht="21">
      <c r="A4" s="2"/>
      <c r="B4" s="2"/>
      <c r="C4" s="2"/>
      <c r="D4" s="2"/>
      <c r="E4" s="2"/>
      <c r="F4" s="3"/>
      <c r="G4" s="3"/>
    </row>
    <row r="5" spans="1:7" ht="21">
      <c r="A5" s="39" t="s">
        <v>2</v>
      </c>
      <c r="B5" s="39"/>
      <c r="C5" s="39"/>
      <c r="D5" s="39"/>
      <c r="E5" s="39"/>
      <c r="F5" s="39"/>
      <c r="G5" s="39"/>
    </row>
    <row r="6" spans="1:7">
      <c r="A6" s="6"/>
      <c r="B6" s="6"/>
      <c r="C6" s="6"/>
      <c r="D6" s="6"/>
      <c r="E6" s="3"/>
      <c r="F6" s="3"/>
      <c r="G6" s="6" t="s">
        <v>3</v>
      </c>
    </row>
    <row r="7" spans="1:7">
      <c r="A7" s="40" t="s">
        <v>4</v>
      </c>
      <c r="B7" s="40"/>
      <c r="C7" s="40"/>
      <c r="D7" s="7" t="s">
        <v>5</v>
      </c>
      <c r="E7" s="7" t="s">
        <v>6</v>
      </c>
      <c r="F7" s="7" t="s">
        <v>7</v>
      </c>
      <c r="G7" s="7" t="s">
        <v>8</v>
      </c>
    </row>
    <row r="8" spans="1:7">
      <c r="A8" s="35" t="s">
        <v>9</v>
      </c>
      <c r="B8" s="35" t="s">
        <v>10</v>
      </c>
      <c r="C8" s="8" t="s">
        <v>11</v>
      </c>
      <c r="D8" s="9">
        <v>301871000</v>
      </c>
      <c r="E8" s="10">
        <v>304505542</v>
      </c>
      <c r="F8" s="10">
        <f>D8-E8</f>
        <v>-2634542</v>
      </c>
      <c r="G8" s="10"/>
    </row>
    <row r="9" spans="1:7">
      <c r="A9" s="36"/>
      <c r="B9" s="36"/>
      <c r="C9" s="11" t="s">
        <v>12</v>
      </c>
      <c r="D9" s="12">
        <v>12360000</v>
      </c>
      <c r="E9" s="13">
        <v>14352612</v>
      </c>
      <c r="F9" s="13">
        <f t="shared" ref="F9:F56" si="0">D9-E9</f>
        <v>-1992612</v>
      </c>
      <c r="G9" s="13"/>
    </row>
    <row r="10" spans="1:7">
      <c r="A10" s="36"/>
      <c r="B10" s="36"/>
      <c r="C10" s="11" t="s">
        <v>13</v>
      </c>
      <c r="D10" s="12">
        <v>31640000</v>
      </c>
      <c r="E10" s="13">
        <v>27655929</v>
      </c>
      <c r="F10" s="13">
        <f t="shared" si="0"/>
        <v>3984071</v>
      </c>
      <c r="G10" s="13"/>
    </row>
    <row r="11" spans="1:7">
      <c r="A11" s="36"/>
      <c r="B11" s="36"/>
      <c r="C11" s="11" t="s">
        <v>14</v>
      </c>
      <c r="D11" s="12">
        <v>28820000</v>
      </c>
      <c r="E11" s="13">
        <v>28286776</v>
      </c>
      <c r="F11" s="13">
        <f t="shared" si="0"/>
        <v>533224</v>
      </c>
      <c r="G11" s="13"/>
    </row>
    <row r="12" spans="1:7">
      <c r="A12" s="36"/>
      <c r="B12" s="36"/>
      <c r="C12" s="11" t="s">
        <v>15</v>
      </c>
      <c r="D12" s="12">
        <v>196641000</v>
      </c>
      <c r="E12" s="13">
        <v>194416838</v>
      </c>
      <c r="F12" s="13">
        <f t="shared" si="0"/>
        <v>2224162</v>
      </c>
      <c r="G12" s="13"/>
    </row>
    <row r="13" spans="1:7">
      <c r="A13" s="36"/>
      <c r="B13" s="36"/>
      <c r="C13" s="11" t="s">
        <v>16</v>
      </c>
      <c r="D13" s="12">
        <v>517199000</v>
      </c>
      <c r="E13" s="13">
        <v>505366864</v>
      </c>
      <c r="F13" s="13">
        <f t="shared" si="0"/>
        <v>11832136</v>
      </c>
      <c r="G13" s="13"/>
    </row>
    <row r="14" spans="1:7">
      <c r="A14" s="36"/>
      <c r="B14" s="36"/>
      <c r="C14" s="11" t="s">
        <v>17</v>
      </c>
      <c r="D14" s="12">
        <v>4000000</v>
      </c>
      <c r="E14" s="13">
        <v>461180</v>
      </c>
      <c r="F14" s="13">
        <f t="shared" si="0"/>
        <v>3538820</v>
      </c>
      <c r="G14" s="13"/>
    </row>
    <row r="15" spans="1:7">
      <c r="A15" s="36"/>
      <c r="B15" s="36"/>
      <c r="C15" s="11" t="s">
        <v>18</v>
      </c>
      <c r="D15" s="12">
        <v>14788000</v>
      </c>
      <c r="E15" s="13">
        <v>15321212</v>
      </c>
      <c r="F15" s="13">
        <f t="shared" si="0"/>
        <v>-533212</v>
      </c>
      <c r="G15" s="13"/>
    </row>
    <row r="16" spans="1:7">
      <c r="A16" s="36"/>
      <c r="B16" s="36"/>
      <c r="C16" s="11" t="s">
        <v>19</v>
      </c>
      <c r="D16" s="12">
        <v>3027000</v>
      </c>
      <c r="E16" s="13">
        <v>3125430</v>
      </c>
      <c r="F16" s="13">
        <f t="shared" si="0"/>
        <v>-98430</v>
      </c>
      <c r="G16" s="13"/>
    </row>
    <row r="17" spans="1:7">
      <c r="A17" s="36"/>
      <c r="B17" s="36"/>
      <c r="C17" s="11" t="s">
        <v>20</v>
      </c>
      <c r="D17" s="12">
        <v>187000</v>
      </c>
      <c r="E17" s="13">
        <v>154235</v>
      </c>
      <c r="F17" s="13">
        <f t="shared" si="0"/>
        <v>32765</v>
      </c>
      <c r="G17" s="13"/>
    </row>
    <row r="18" spans="1:7">
      <c r="A18" s="36"/>
      <c r="B18" s="36"/>
      <c r="C18" s="11" t="s">
        <v>21</v>
      </c>
      <c r="D18" s="14">
        <v>17601000</v>
      </c>
      <c r="E18" s="13">
        <v>18920136</v>
      </c>
      <c r="F18" s="13">
        <f t="shared" si="0"/>
        <v>-1319136</v>
      </c>
      <c r="G18" s="13"/>
    </row>
    <row r="19" spans="1:7">
      <c r="A19" s="36"/>
      <c r="B19" s="37"/>
      <c r="C19" s="15" t="s">
        <v>22</v>
      </c>
      <c r="D19" s="16">
        <f>+D8+D9+D10+D11+D12+D13+D14+D15+D16+D17+D18</f>
        <v>1128134000</v>
      </c>
      <c r="E19" s="17">
        <f>+E8+E9+E10+E11+E12+E13+E14+E15+E16+E17+E18</f>
        <v>1112566754</v>
      </c>
      <c r="F19" s="17">
        <f t="shared" si="0"/>
        <v>15567246</v>
      </c>
      <c r="G19" s="17"/>
    </row>
    <row r="20" spans="1:7">
      <c r="A20" s="36"/>
      <c r="B20" s="35" t="s">
        <v>23</v>
      </c>
      <c r="C20" s="11" t="s">
        <v>24</v>
      </c>
      <c r="D20" s="9">
        <v>839538079</v>
      </c>
      <c r="E20" s="13">
        <v>828559180</v>
      </c>
      <c r="F20" s="13">
        <f t="shared" si="0"/>
        <v>10978899</v>
      </c>
      <c r="G20" s="13"/>
    </row>
    <row r="21" spans="1:7">
      <c r="A21" s="36"/>
      <c r="B21" s="36"/>
      <c r="C21" s="11" t="s">
        <v>25</v>
      </c>
      <c r="D21" s="12">
        <v>238903018</v>
      </c>
      <c r="E21" s="13">
        <v>213697717</v>
      </c>
      <c r="F21" s="13">
        <f t="shared" si="0"/>
        <v>25205301</v>
      </c>
      <c r="G21" s="13"/>
    </row>
    <row r="22" spans="1:7">
      <c r="A22" s="36"/>
      <c r="B22" s="36"/>
      <c r="C22" s="11" t="s">
        <v>26</v>
      </c>
      <c r="D22" s="12">
        <v>46051427</v>
      </c>
      <c r="E22" s="13">
        <v>40736821</v>
      </c>
      <c r="F22" s="13">
        <f t="shared" si="0"/>
        <v>5314606</v>
      </c>
      <c r="G22" s="13"/>
    </row>
    <row r="23" spans="1:7">
      <c r="A23" s="36"/>
      <c r="B23" s="36"/>
      <c r="C23" s="11" t="s">
        <v>27</v>
      </c>
      <c r="D23" s="12">
        <v>158000</v>
      </c>
      <c r="E23" s="13">
        <v>140164</v>
      </c>
      <c r="F23" s="13">
        <f t="shared" si="0"/>
        <v>17836</v>
      </c>
      <c r="G23" s="13"/>
    </row>
    <row r="24" spans="1:7">
      <c r="A24" s="36"/>
      <c r="B24" s="36"/>
      <c r="C24" s="11" t="s">
        <v>28</v>
      </c>
      <c r="D24" s="12">
        <v>4000000</v>
      </c>
      <c r="E24" s="13">
        <v>290000</v>
      </c>
      <c r="F24" s="13">
        <f t="shared" si="0"/>
        <v>3710000</v>
      </c>
      <c r="G24" s="13"/>
    </row>
    <row r="25" spans="1:7">
      <c r="A25" s="36"/>
      <c r="B25" s="36"/>
      <c r="C25" s="11" t="s">
        <v>29</v>
      </c>
      <c r="D25" s="12">
        <v>49442000</v>
      </c>
      <c r="E25" s="13">
        <v>48865651</v>
      </c>
      <c r="F25" s="13">
        <f t="shared" si="0"/>
        <v>576349</v>
      </c>
      <c r="G25" s="13"/>
    </row>
    <row r="26" spans="1:7">
      <c r="A26" s="36"/>
      <c r="B26" s="36"/>
      <c r="C26" s="11" t="s">
        <v>30</v>
      </c>
      <c r="D26" s="12">
        <v>0</v>
      </c>
      <c r="E26" s="13">
        <v>0</v>
      </c>
      <c r="F26" s="13">
        <f t="shared" si="0"/>
        <v>0</v>
      </c>
      <c r="G26" s="13"/>
    </row>
    <row r="27" spans="1:7">
      <c r="A27" s="36"/>
      <c r="B27" s="36"/>
      <c r="C27" s="11" t="s">
        <v>31</v>
      </c>
      <c r="D27" s="12"/>
      <c r="E27" s="13">
        <v>0</v>
      </c>
      <c r="F27" s="13">
        <f t="shared" si="0"/>
        <v>0</v>
      </c>
      <c r="G27" s="13"/>
    </row>
    <row r="28" spans="1:7">
      <c r="A28" s="36"/>
      <c r="B28" s="36"/>
      <c r="C28" s="11" t="s">
        <v>32</v>
      </c>
      <c r="D28" s="12">
        <v>0</v>
      </c>
      <c r="E28" s="13">
        <v>0</v>
      </c>
      <c r="F28" s="13">
        <f t="shared" si="0"/>
        <v>0</v>
      </c>
      <c r="G28" s="13"/>
    </row>
    <row r="29" spans="1:7">
      <c r="A29" s="36"/>
      <c r="B29" s="36"/>
      <c r="C29" s="11" t="s">
        <v>33</v>
      </c>
      <c r="D29" s="12">
        <v>50000</v>
      </c>
      <c r="E29" s="13">
        <v>49930</v>
      </c>
      <c r="F29" s="13">
        <f t="shared" si="0"/>
        <v>70</v>
      </c>
      <c r="G29" s="13"/>
    </row>
    <row r="30" spans="1:7">
      <c r="A30" s="36"/>
      <c r="B30" s="36"/>
      <c r="C30" s="11" t="s">
        <v>34</v>
      </c>
      <c r="D30" s="14">
        <v>0</v>
      </c>
      <c r="E30" s="13">
        <v>0</v>
      </c>
      <c r="F30" s="13">
        <f t="shared" si="0"/>
        <v>0</v>
      </c>
      <c r="G30" s="13"/>
    </row>
    <row r="31" spans="1:7">
      <c r="A31" s="36"/>
      <c r="B31" s="37"/>
      <c r="C31" s="15" t="s">
        <v>35</v>
      </c>
      <c r="D31" s="16">
        <f>+D20+D21+D22+D23+D24+D25+D26+D27+D28+D29+D30</f>
        <v>1178142524</v>
      </c>
      <c r="E31" s="17">
        <f>+E20+E21+E22+E23+E24+E25+E26+E27+E28+E29+E30</f>
        <v>1132339463</v>
      </c>
      <c r="F31" s="17">
        <f t="shared" si="0"/>
        <v>45803061</v>
      </c>
      <c r="G31" s="17"/>
    </row>
    <row r="32" spans="1:7">
      <c r="A32" s="37"/>
      <c r="B32" s="18" t="s">
        <v>36</v>
      </c>
      <c r="C32" s="19"/>
      <c r="D32" s="16">
        <f xml:space="preserve"> +D19 - D31</f>
        <v>-50008524</v>
      </c>
      <c r="E32" s="20">
        <f xml:space="preserve"> +E19 - E31</f>
        <v>-19772709</v>
      </c>
      <c r="F32" s="20">
        <f t="shared" si="0"/>
        <v>-30235815</v>
      </c>
      <c r="G32" s="20"/>
    </row>
    <row r="33" spans="1:7">
      <c r="A33" s="35" t="s">
        <v>37</v>
      </c>
      <c r="B33" s="35" t="s">
        <v>10</v>
      </c>
      <c r="C33" s="11" t="s">
        <v>38</v>
      </c>
      <c r="D33" s="9">
        <v>0</v>
      </c>
      <c r="E33" s="13">
        <v>0</v>
      </c>
      <c r="F33" s="13">
        <f t="shared" si="0"/>
        <v>0</v>
      </c>
      <c r="G33" s="13"/>
    </row>
    <row r="34" spans="1:7">
      <c r="A34" s="36"/>
      <c r="B34" s="36"/>
      <c r="C34" s="11" t="s">
        <v>39</v>
      </c>
      <c r="D34" s="12">
        <v>0</v>
      </c>
      <c r="E34" s="13">
        <v>0</v>
      </c>
      <c r="F34" s="13">
        <f t="shared" si="0"/>
        <v>0</v>
      </c>
      <c r="G34" s="13"/>
    </row>
    <row r="35" spans="1:7">
      <c r="A35" s="36"/>
      <c r="B35" s="36"/>
      <c r="C35" s="11" t="s">
        <v>40</v>
      </c>
      <c r="D35" s="14">
        <v>0</v>
      </c>
      <c r="E35" s="13">
        <v>0</v>
      </c>
      <c r="F35" s="13">
        <f t="shared" si="0"/>
        <v>0</v>
      </c>
      <c r="G35" s="13"/>
    </row>
    <row r="36" spans="1:7">
      <c r="A36" s="36"/>
      <c r="B36" s="37"/>
      <c r="C36" s="15" t="s">
        <v>41</v>
      </c>
      <c r="D36" s="16">
        <f>+D33+D34+D35</f>
        <v>0</v>
      </c>
      <c r="E36" s="17">
        <f>+E33+E34+E35</f>
        <v>0</v>
      </c>
      <c r="F36" s="17">
        <f t="shared" si="0"/>
        <v>0</v>
      </c>
      <c r="G36" s="17"/>
    </row>
    <row r="37" spans="1:7">
      <c r="A37" s="36"/>
      <c r="B37" s="35" t="s">
        <v>23</v>
      </c>
      <c r="C37" s="11" t="s">
        <v>42</v>
      </c>
      <c r="D37" s="9">
        <v>1699000</v>
      </c>
      <c r="E37" s="13">
        <v>1653250</v>
      </c>
      <c r="F37" s="13">
        <f t="shared" si="0"/>
        <v>45750</v>
      </c>
      <c r="G37" s="13"/>
    </row>
    <row r="38" spans="1:7">
      <c r="A38" s="36"/>
      <c r="B38" s="36"/>
      <c r="C38" s="11" t="s">
        <v>43</v>
      </c>
      <c r="D38" s="12">
        <v>0</v>
      </c>
      <c r="E38" s="13">
        <v>0</v>
      </c>
      <c r="F38" s="13">
        <f t="shared" si="0"/>
        <v>0</v>
      </c>
      <c r="G38" s="13"/>
    </row>
    <row r="39" spans="1:7">
      <c r="A39" s="36"/>
      <c r="B39" s="36"/>
      <c r="C39" s="11" t="s">
        <v>44</v>
      </c>
      <c r="D39" s="12">
        <v>0</v>
      </c>
      <c r="E39" s="13">
        <v>0</v>
      </c>
      <c r="F39" s="13">
        <f t="shared" si="0"/>
        <v>0</v>
      </c>
      <c r="G39" s="13"/>
    </row>
    <row r="40" spans="1:7">
      <c r="A40" s="36"/>
      <c r="B40" s="36"/>
      <c r="C40" s="11" t="s">
        <v>45</v>
      </c>
      <c r="D40" s="14">
        <v>0</v>
      </c>
      <c r="E40" s="13">
        <v>0</v>
      </c>
      <c r="F40" s="13">
        <f t="shared" si="0"/>
        <v>0</v>
      </c>
      <c r="G40" s="13"/>
    </row>
    <row r="41" spans="1:7">
      <c r="A41" s="36"/>
      <c r="B41" s="37"/>
      <c r="C41" s="15" t="s">
        <v>46</v>
      </c>
      <c r="D41" s="16">
        <f>+D37+D38+D39+D40</f>
        <v>1699000</v>
      </c>
      <c r="E41" s="17">
        <f>+E37+E38+E39+E40</f>
        <v>1653250</v>
      </c>
      <c r="F41" s="17">
        <f t="shared" si="0"/>
        <v>45750</v>
      </c>
      <c r="G41" s="17"/>
    </row>
    <row r="42" spans="1:7">
      <c r="A42" s="37"/>
      <c r="B42" s="21" t="s">
        <v>47</v>
      </c>
      <c r="C42" s="19"/>
      <c r="D42" s="16">
        <f xml:space="preserve"> +D36 - D41</f>
        <v>-1699000</v>
      </c>
      <c r="E42" s="20">
        <f xml:space="preserve"> +E36 - E41</f>
        <v>-1653250</v>
      </c>
      <c r="F42" s="20">
        <f t="shared" si="0"/>
        <v>-45750</v>
      </c>
      <c r="G42" s="20"/>
    </row>
    <row r="43" spans="1:7">
      <c r="A43" s="35" t="s">
        <v>48</v>
      </c>
      <c r="B43" s="35" t="s">
        <v>10</v>
      </c>
      <c r="C43" s="11" t="s">
        <v>49</v>
      </c>
      <c r="D43" s="9">
        <v>38098000</v>
      </c>
      <c r="E43" s="13">
        <v>25800000</v>
      </c>
      <c r="F43" s="13">
        <f t="shared" si="0"/>
        <v>12298000</v>
      </c>
      <c r="G43" s="13"/>
    </row>
    <row r="44" spans="1:7">
      <c r="A44" s="36"/>
      <c r="B44" s="36"/>
      <c r="C44" s="11" t="s">
        <v>50</v>
      </c>
      <c r="D44" s="12">
        <v>36798000</v>
      </c>
      <c r="E44" s="13">
        <v>24500000</v>
      </c>
      <c r="F44" s="13">
        <f t="shared" si="0"/>
        <v>12298000</v>
      </c>
      <c r="G44" s="13"/>
    </row>
    <row r="45" spans="1:7">
      <c r="A45" s="36"/>
      <c r="B45" s="36"/>
      <c r="C45" s="11" t="s">
        <v>51</v>
      </c>
      <c r="D45" s="14">
        <v>38126000</v>
      </c>
      <c r="E45" s="13">
        <v>38199340</v>
      </c>
      <c r="F45" s="13">
        <f t="shared" si="0"/>
        <v>-73340</v>
      </c>
      <c r="G45" s="13"/>
    </row>
    <row r="46" spans="1:7">
      <c r="A46" s="36"/>
      <c r="B46" s="37"/>
      <c r="C46" s="15" t="s">
        <v>52</v>
      </c>
      <c r="D46" s="16">
        <f>+D43+D44+D45</f>
        <v>113022000</v>
      </c>
      <c r="E46" s="17">
        <f>+E43+E44+E45</f>
        <v>88499340</v>
      </c>
      <c r="F46" s="17">
        <f t="shared" si="0"/>
        <v>24522660</v>
      </c>
      <c r="G46" s="17"/>
    </row>
    <row r="47" spans="1:7">
      <c r="A47" s="36"/>
      <c r="B47" s="35" t="s">
        <v>23</v>
      </c>
      <c r="C47" s="11" t="s">
        <v>53</v>
      </c>
      <c r="D47" s="9">
        <v>36798000</v>
      </c>
      <c r="E47" s="13">
        <v>24500000</v>
      </c>
      <c r="F47" s="13">
        <f t="shared" si="0"/>
        <v>12298000</v>
      </c>
      <c r="G47" s="13"/>
    </row>
    <row r="48" spans="1:7">
      <c r="A48" s="36"/>
      <c r="B48" s="36"/>
      <c r="C48" s="11" t="s">
        <v>54</v>
      </c>
      <c r="D48" s="12">
        <v>0</v>
      </c>
      <c r="E48" s="13">
        <v>0</v>
      </c>
      <c r="F48" s="13">
        <f t="shared" si="0"/>
        <v>0</v>
      </c>
      <c r="G48" s="13"/>
    </row>
    <row r="49" spans="1:7">
      <c r="A49" s="36"/>
      <c r="B49" s="36"/>
      <c r="C49" s="22" t="s">
        <v>55</v>
      </c>
      <c r="D49" s="14">
        <v>26304000</v>
      </c>
      <c r="E49" s="23">
        <v>26302530</v>
      </c>
      <c r="F49" s="23">
        <f t="shared" si="0"/>
        <v>1470</v>
      </c>
      <c r="G49" s="23"/>
    </row>
    <row r="50" spans="1:7">
      <c r="A50" s="36"/>
      <c r="B50" s="37"/>
      <c r="C50" s="24" t="s">
        <v>56</v>
      </c>
      <c r="D50" s="16">
        <f>+D47+D48+D49</f>
        <v>63102000</v>
      </c>
      <c r="E50" s="25">
        <f>+E47+E48+E49</f>
        <v>50802530</v>
      </c>
      <c r="F50" s="25">
        <f t="shared" si="0"/>
        <v>12299470</v>
      </c>
      <c r="G50" s="25"/>
    </row>
    <row r="51" spans="1:7">
      <c r="A51" s="37"/>
      <c r="B51" s="21" t="s">
        <v>57</v>
      </c>
      <c r="C51" s="19"/>
      <c r="D51" s="16">
        <f xml:space="preserve"> +D46 - D50</f>
        <v>49920000</v>
      </c>
      <c r="E51" s="20">
        <f xml:space="preserve"> +E46 - E50</f>
        <v>37696810</v>
      </c>
      <c r="F51" s="20">
        <f t="shared" si="0"/>
        <v>12223190</v>
      </c>
      <c r="G51" s="20"/>
    </row>
    <row r="52" spans="1:7">
      <c r="A52" s="26" t="s">
        <v>58</v>
      </c>
      <c r="B52" s="27"/>
      <c r="C52" s="28"/>
      <c r="D52" s="9"/>
      <c r="E52" s="29"/>
      <c r="F52" s="29">
        <f>D52 + D53</f>
        <v>0</v>
      </c>
      <c r="G52" s="29"/>
    </row>
    <row r="53" spans="1:7">
      <c r="A53" s="30"/>
      <c r="B53" s="31"/>
      <c r="C53" s="32"/>
      <c r="D53" s="14"/>
      <c r="E53" s="33"/>
      <c r="F53" s="33"/>
      <c r="G53" s="33"/>
    </row>
    <row r="54" spans="1:7">
      <c r="A54" s="21" t="s">
        <v>59</v>
      </c>
      <c r="B54" s="18"/>
      <c r="C54" s="19"/>
      <c r="D54" s="16">
        <f xml:space="preserve"> +D32 +D42 +D51 - (D52 + D53)</f>
        <v>-1787524</v>
      </c>
      <c r="E54" s="20">
        <f xml:space="preserve"> +E32 +E42 +E51 - (E52 + E53)</f>
        <v>16270851</v>
      </c>
      <c r="F54" s="20">
        <f t="shared" si="0"/>
        <v>-18058375</v>
      </c>
      <c r="G54" s="20"/>
    </row>
    <row r="55" spans="1:7">
      <c r="A55" s="21" t="s">
        <v>60</v>
      </c>
      <c r="B55" s="18"/>
      <c r="C55" s="19"/>
      <c r="D55" s="16">
        <v>107460000</v>
      </c>
      <c r="E55" s="20">
        <v>107468769</v>
      </c>
      <c r="F55" s="20">
        <f t="shared" si="0"/>
        <v>-8769</v>
      </c>
      <c r="G55" s="20"/>
    </row>
    <row r="56" spans="1:7">
      <c r="A56" s="21" t="s">
        <v>61</v>
      </c>
      <c r="B56" s="18"/>
      <c r="C56" s="19"/>
      <c r="D56" s="16">
        <f xml:space="preserve"> +D54 +D55</f>
        <v>105672476</v>
      </c>
      <c r="E56" s="20">
        <f xml:space="preserve"> +E54 +E55</f>
        <v>123739620</v>
      </c>
      <c r="F56" s="20">
        <f t="shared" si="0"/>
        <v>-18067144</v>
      </c>
      <c r="G56" s="20"/>
    </row>
  </sheetData>
  <mergeCells count="12">
    <mergeCell ref="A3:G3"/>
    <mergeCell ref="A5:G5"/>
    <mergeCell ref="A7:C7"/>
    <mergeCell ref="A8:A32"/>
    <mergeCell ref="B8:B19"/>
    <mergeCell ref="B20:B31"/>
    <mergeCell ref="A33:A42"/>
    <mergeCell ref="B33:B36"/>
    <mergeCell ref="B37:B41"/>
    <mergeCell ref="A43:A51"/>
    <mergeCell ref="B43:B46"/>
    <mergeCell ref="B47:B50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FEBB9-AE32-44AD-AEE5-3A4CBDD2E0E8}">
  <dimension ref="A1:F64"/>
  <sheetViews>
    <sheetView showGridLines="0" workbookViewId="0">
      <selection activeCell="C22" sqref="C22"/>
    </sheetView>
  </sheetViews>
  <sheetFormatPr defaultRowHeight="18.75"/>
  <cols>
    <col min="1" max="2" width="2.875" style="34" customWidth="1"/>
    <col min="3" max="3" width="60.25" style="34" customWidth="1"/>
    <col min="4" max="6" width="20.75" style="34" customWidth="1"/>
  </cols>
  <sheetData>
    <row r="1" spans="1:6">
      <c r="A1" s="41"/>
      <c r="B1" s="41"/>
      <c r="C1" s="41"/>
      <c r="D1" s="41"/>
      <c r="E1" s="41"/>
      <c r="F1" s="41"/>
    </row>
    <row r="2" spans="1:6" ht="21">
      <c r="A2" s="5"/>
      <c r="B2" s="5"/>
      <c r="C2" s="5"/>
      <c r="D2" s="3"/>
      <c r="E2" s="3"/>
      <c r="F2" s="4" t="s">
        <v>62</v>
      </c>
    </row>
    <row r="3" spans="1:6" ht="21">
      <c r="A3" s="38" t="s">
        <v>63</v>
      </c>
      <c r="B3" s="38"/>
      <c r="C3" s="38"/>
      <c r="D3" s="38"/>
      <c r="E3" s="38"/>
      <c r="F3" s="38"/>
    </row>
    <row r="4" spans="1:6">
      <c r="A4" s="42"/>
      <c r="B4" s="42"/>
      <c r="C4" s="42"/>
      <c r="D4" s="42"/>
      <c r="E4" s="42"/>
      <c r="F4" s="3"/>
    </row>
    <row r="5" spans="1:6" ht="21">
      <c r="A5" s="39" t="s">
        <v>2</v>
      </c>
      <c r="B5" s="39"/>
      <c r="C5" s="39"/>
      <c r="D5" s="39"/>
      <c r="E5" s="39"/>
      <c r="F5" s="39"/>
    </row>
    <row r="6" spans="1:6">
      <c r="A6" s="6"/>
      <c r="B6" s="6"/>
      <c r="C6" s="6"/>
      <c r="D6" s="6"/>
      <c r="E6" s="3"/>
      <c r="F6" s="6" t="s">
        <v>3</v>
      </c>
    </row>
    <row r="7" spans="1:6">
      <c r="A7" s="40" t="s">
        <v>4</v>
      </c>
      <c r="B7" s="40"/>
      <c r="C7" s="40"/>
      <c r="D7" s="7" t="s">
        <v>64</v>
      </c>
      <c r="E7" s="7" t="s">
        <v>65</v>
      </c>
      <c r="F7" s="7" t="s">
        <v>66</v>
      </c>
    </row>
    <row r="8" spans="1:6">
      <c r="A8" s="43" t="s">
        <v>67</v>
      </c>
      <c r="B8" s="43" t="s">
        <v>68</v>
      </c>
      <c r="C8" s="44" t="s">
        <v>69</v>
      </c>
      <c r="D8" s="45">
        <v>304505542</v>
      </c>
      <c r="E8" s="9">
        <v>285016810</v>
      </c>
      <c r="F8" s="45">
        <f>D8-E8</f>
        <v>19488732</v>
      </c>
    </row>
    <row r="9" spans="1:6">
      <c r="A9" s="46"/>
      <c r="B9" s="46"/>
      <c r="C9" s="47" t="s">
        <v>70</v>
      </c>
      <c r="D9" s="23">
        <v>14352612</v>
      </c>
      <c r="E9" s="12">
        <v>14181268</v>
      </c>
      <c r="F9" s="23">
        <f t="shared" ref="F9:F64" si="0">D9-E9</f>
        <v>171344</v>
      </c>
    </row>
    <row r="10" spans="1:6">
      <c r="A10" s="46"/>
      <c r="B10" s="46"/>
      <c r="C10" s="47" t="s">
        <v>71</v>
      </c>
      <c r="D10" s="23">
        <v>27655929</v>
      </c>
      <c r="E10" s="12">
        <v>28664712</v>
      </c>
      <c r="F10" s="23">
        <f t="shared" si="0"/>
        <v>-1008783</v>
      </c>
    </row>
    <row r="11" spans="1:6">
      <c r="A11" s="46"/>
      <c r="B11" s="46"/>
      <c r="C11" s="47" t="s">
        <v>72</v>
      </c>
      <c r="D11" s="23">
        <v>28286776</v>
      </c>
      <c r="E11" s="12">
        <v>36724740</v>
      </c>
      <c r="F11" s="23">
        <f t="shared" si="0"/>
        <v>-8437964</v>
      </c>
    </row>
    <row r="12" spans="1:6">
      <c r="A12" s="46"/>
      <c r="B12" s="46"/>
      <c r="C12" s="47" t="s">
        <v>73</v>
      </c>
      <c r="D12" s="23">
        <v>194416838</v>
      </c>
      <c r="E12" s="12">
        <v>189439655</v>
      </c>
      <c r="F12" s="23">
        <f t="shared" si="0"/>
        <v>4977183</v>
      </c>
    </row>
    <row r="13" spans="1:6">
      <c r="A13" s="46"/>
      <c r="B13" s="46"/>
      <c r="C13" s="47" t="s">
        <v>74</v>
      </c>
      <c r="D13" s="23">
        <v>505366864</v>
      </c>
      <c r="E13" s="12">
        <v>515951318</v>
      </c>
      <c r="F13" s="23">
        <f t="shared" si="0"/>
        <v>-10584454</v>
      </c>
    </row>
    <row r="14" spans="1:6">
      <c r="A14" s="46"/>
      <c r="B14" s="46"/>
      <c r="C14" s="47" t="s">
        <v>75</v>
      </c>
      <c r="D14" s="23">
        <v>15321212</v>
      </c>
      <c r="E14" s="12">
        <v>14715046</v>
      </c>
      <c r="F14" s="23">
        <f t="shared" si="0"/>
        <v>606166</v>
      </c>
    </row>
    <row r="15" spans="1:6">
      <c r="A15" s="46"/>
      <c r="B15" s="46"/>
      <c r="C15" s="47" t="s">
        <v>76</v>
      </c>
      <c r="D15" s="23">
        <v>3125430</v>
      </c>
      <c r="E15" s="12">
        <v>3531320</v>
      </c>
      <c r="F15" s="23">
        <f t="shared" si="0"/>
        <v>-405890</v>
      </c>
    </row>
    <row r="16" spans="1:6">
      <c r="A16" s="46"/>
      <c r="B16" s="46"/>
      <c r="C16" s="47" t="s">
        <v>77</v>
      </c>
      <c r="D16" s="23">
        <v>18168026</v>
      </c>
      <c r="E16" s="14">
        <v>12354415</v>
      </c>
      <c r="F16" s="23">
        <f t="shared" si="0"/>
        <v>5813611</v>
      </c>
    </row>
    <row r="17" spans="1:6">
      <c r="A17" s="46"/>
      <c r="B17" s="48"/>
      <c r="C17" s="49" t="s">
        <v>78</v>
      </c>
      <c r="D17" s="25">
        <f>+D8+D9+D10+D11+D12+D13+D14+D15+D16</f>
        <v>1111199229</v>
      </c>
      <c r="E17" s="16">
        <f>+E8+E9+E10+E11+E12+E13+E14+E15+E16</f>
        <v>1100579284</v>
      </c>
      <c r="F17" s="25">
        <f t="shared" si="0"/>
        <v>10619945</v>
      </c>
    </row>
    <row r="18" spans="1:6">
      <c r="A18" s="46"/>
      <c r="B18" s="43" t="s">
        <v>79</v>
      </c>
      <c r="C18" s="47" t="s">
        <v>80</v>
      </c>
      <c r="D18" s="23">
        <v>834884800</v>
      </c>
      <c r="E18" s="9">
        <v>803016170</v>
      </c>
      <c r="F18" s="23">
        <f t="shared" si="0"/>
        <v>31868630</v>
      </c>
    </row>
    <row r="19" spans="1:6">
      <c r="A19" s="46"/>
      <c r="B19" s="46"/>
      <c r="C19" s="47" t="s">
        <v>81</v>
      </c>
      <c r="D19" s="23">
        <v>213697717</v>
      </c>
      <c r="E19" s="12">
        <v>205124856</v>
      </c>
      <c r="F19" s="23">
        <f t="shared" si="0"/>
        <v>8572861</v>
      </c>
    </row>
    <row r="20" spans="1:6">
      <c r="A20" s="46"/>
      <c r="B20" s="46"/>
      <c r="C20" s="47" t="s">
        <v>82</v>
      </c>
      <c r="D20" s="23">
        <v>40736821</v>
      </c>
      <c r="E20" s="12">
        <v>41512122</v>
      </c>
      <c r="F20" s="23">
        <f t="shared" si="0"/>
        <v>-775301</v>
      </c>
    </row>
    <row r="21" spans="1:6">
      <c r="A21" s="46"/>
      <c r="B21" s="46"/>
      <c r="C21" s="47" t="s">
        <v>27</v>
      </c>
      <c r="D21" s="23">
        <v>140164</v>
      </c>
      <c r="E21" s="12">
        <v>141665</v>
      </c>
      <c r="F21" s="23">
        <f t="shared" si="0"/>
        <v>-1501</v>
      </c>
    </row>
    <row r="22" spans="1:6">
      <c r="A22" s="46"/>
      <c r="B22" s="46"/>
      <c r="C22" s="47" t="s">
        <v>83</v>
      </c>
      <c r="D22" s="23">
        <v>0</v>
      </c>
      <c r="E22" s="12">
        <v>30000</v>
      </c>
      <c r="F22" s="23">
        <f t="shared" si="0"/>
        <v>-30000</v>
      </c>
    </row>
    <row r="23" spans="1:6">
      <c r="A23" s="46"/>
      <c r="B23" s="46"/>
      <c r="C23" s="47" t="s">
        <v>84</v>
      </c>
      <c r="D23" s="23">
        <v>48865651</v>
      </c>
      <c r="E23" s="12">
        <v>51871384</v>
      </c>
      <c r="F23" s="23">
        <f t="shared" si="0"/>
        <v>-3005733</v>
      </c>
    </row>
    <row r="24" spans="1:6">
      <c r="A24" s="46"/>
      <c r="B24" s="46"/>
      <c r="C24" s="47" t="s">
        <v>85</v>
      </c>
      <c r="D24" s="23">
        <v>24500000</v>
      </c>
      <c r="E24" s="12">
        <v>0</v>
      </c>
      <c r="F24" s="23">
        <f t="shared" si="0"/>
        <v>24500000</v>
      </c>
    </row>
    <row r="25" spans="1:6">
      <c r="A25" s="46"/>
      <c r="B25" s="46"/>
      <c r="C25" s="47" t="s">
        <v>86</v>
      </c>
      <c r="D25" s="23">
        <v>8490107</v>
      </c>
      <c r="E25" s="12">
        <v>8823225</v>
      </c>
      <c r="F25" s="23">
        <f t="shared" si="0"/>
        <v>-333118</v>
      </c>
    </row>
    <row r="26" spans="1:6">
      <c r="A26" s="46"/>
      <c r="B26" s="46"/>
      <c r="C26" s="47" t="s">
        <v>87</v>
      </c>
      <c r="D26" s="23">
        <v>-713016</v>
      </c>
      <c r="E26" s="12">
        <v>-713016</v>
      </c>
      <c r="F26" s="23">
        <f t="shared" si="0"/>
        <v>0</v>
      </c>
    </row>
    <row r="27" spans="1:6">
      <c r="A27" s="46"/>
      <c r="B27" s="46"/>
      <c r="C27" s="47" t="s">
        <v>88</v>
      </c>
      <c r="D27" s="23">
        <v>0</v>
      </c>
      <c r="E27" s="12">
        <v>0</v>
      </c>
      <c r="F27" s="23">
        <f t="shared" si="0"/>
        <v>0</v>
      </c>
    </row>
    <row r="28" spans="1:6">
      <c r="A28" s="46"/>
      <c r="B28" s="46"/>
      <c r="C28" s="47" t="s">
        <v>89</v>
      </c>
      <c r="D28" s="23">
        <v>0</v>
      </c>
      <c r="E28" s="12">
        <v>0</v>
      </c>
      <c r="F28" s="23">
        <f t="shared" si="0"/>
        <v>0</v>
      </c>
    </row>
    <row r="29" spans="1:6">
      <c r="A29" s="46"/>
      <c r="B29" s="46"/>
      <c r="C29" s="47" t="s">
        <v>90</v>
      </c>
      <c r="D29" s="23">
        <v>49930</v>
      </c>
      <c r="E29" s="14">
        <v>0</v>
      </c>
      <c r="F29" s="23">
        <f t="shared" si="0"/>
        <v>49930</v>
      </c>
    </row>
    <row r="30" spans="1:6">
      <c r="A30" s="46"/>
      <c r="B30" s="48"/>
      <c r="C30" s="49" t="s">
        <v>91</v>
      </c>
      <c r="D30" s="25">
        <f>+D18+D19+D20+D21+D22+D23+D24+D25+D26+D27+D28+D29</f>
        <v>1170652174</v>
      </c>
      <c r="E30" s="16">
        <f>+E18+E19+E20+E21+E22+E23+E24+E25+E26+E27+E28+E29</f>
        <v>1109806406</v>
      </c>
      <c r="F30" s="25">
        <f t="shared" si="0"/>
        <v>60845768</v>
      </c>
    </row>
    <row r="31" spans="1:6">
      <c r="A31" s="48"/>
      <c r="B31" s="21" t="s">
        <v>92</v>
      </c>
      <c r="C31" s="19"/>
      <c r="D31" s="20">
        <f xml:space="preserve"> +D17 - D30</f>
        <v>-59452945</v>
      </c>
      <c r="E31" s="16">
        <f xml:space="preserve"> +E17 - E30</f>
        <v>-9227122</v>
      </c>
      <c r="F31" s="20">
        <f t="shared" si="0"/>
        <v>-50225823</v>
      </c>
    </row>
    <row r="32" spans="1:6">
      <c r="A32" s="43" t="s">
        <v>93</v>
      </c>
      <c r="B32" s="43" t="s">
        <v>68</v>
      </c>
      <c r="C32" s="47" t="s">
        <v>94</v>
      </c>
      <c r="D32" s="23">
        <v>154235</v>
      </c>
      <c r="E32" s="9">
        <v>187961</v>
      </c>
      <c r="F32" s="23">
        <f t="shared" si="0"/>
        <v>-33726</v>
      </c>
    </row>
    <row r="33" spans="1:6">
      <c r="A33" s="46"/>
      <c r="B33" s="46"/>
      <c r="C33" s="47" t="s">
        <v>95</v>
      </c>
      <c r="D33" s="23">
        <v>752110</v>
      </c>
      <c r="E33" s="14">
        <v>751820</v>
      </c>
      <c r="F33" s="23">
        <f t="shared" si="0"/>
        <v>290</v>
      </c>
    </row>
    <row r="34" spans="1:6">
      <c r="A34" s="46"/>
      <c r="B34" s="48"/>
      <c r="C34" s="49" t="s">
        <v>96</v>
      </c>
      <c r="D34" s="25">
        <f>+D32+D33</f>
        <v>906345</v>
      </c>
      <c r="E34" s="16">
        <f>+E32+E33</f>
        <v>939781</v>
      </c>
      <c r="F34" s="25">
        <f t="shared" si="0"/>
        <v>-33436</v>
      </c>
    </row>
    <row r="35" spans="1:6">
      <c r="A35" s="46"/>
      <c r="B35" s="43" t="s">
        <v>79</v>
      </c>
      <c r="C35" s="47" t="s">
        <v>97</v>
      </c>
      <c r="D35" s="23">
        <v>0</v>
      </c>
      <c r="E35" s="16">
        <v>0</v>
      </c>
      <c r="F35" s="23">
        <f t="shared" si="0"/>
        <v>0</v>
      </c>
    </row>
    <row r="36" spans="1:6">
      <c r="A36" s="46"/>
      <c r="B36" s="48"/>
      <c r="C36" s="49" t="s">
        <v>98</v>
      </c>
      <c r="D36" s="25">
        <f>+D35</f>
        <v>0</v>
      </c>
      <c r="E36" s="16">
        <f>+E35</f>
        <v>0</v>
      </c>
      <c r="F36" s="25">
        <f t="shared" si="0"/>
        <v>0</v>
      </c>
    </row>
    <row r="37" spans="1:6">
      <c r="A37" s="48"/>
      <c r="B37" s="21" t="s">
        <v>99</v>
      </c>
      <c r="C37" s="32"/>
      <c r="D37" s="50">
        <f xml:space="preserve"> +D34 - D36</f>
        <v>906345</v>
      </c>
      <c r="E37" s="16">
        <f xml:space="preserve"> +E34 - E36</f>
        <v>939781</v>
      </c>
      <c r="F37" s="50">
        <f t="shared" si="0"/>
        <v>-33436</v>
      </c>
    </row>
    <row r="38" spans="1:6">
      <c r="A38" s="21" t="s">
        <v>100</v>
      </c>
      <c r="B38" s="18"/>
      <c r="C38" s="19"/>
      <c r="D38" s="20">
        <f xml:space="preserve"> +D31 +D37</f>
        <v>-58546600</v>
      </c>
      <c r="E38" s="16">
        <f xml:space="preserve"> +E31 +E37</f>
        <v>-8287341</v>
      </c>
      <c r="F38" s="20">
        <f t="shared" si="0"/>
        <v>-50259259</v>
      </c>
    </row>
    <row r="39" spans="1:6">
      <c r="A39" s="43" t="s">
        <v>101</v>
      </c>
      <c r="B39" s="43" t="s">
        <v>68</v>
      </c>
      <c r="C39" s="47" t="s">
        <v>102</v>
      </c>
      <c r="D39" s="23">
        <v>0</v>
      </c>
      <c r="E39" s="9">
        <v>0</v>
      </c>
      <c r="F39" s="23">
        <f t="shared" si="0"/>
        <v>0</v>
      </c>
    </row>
    <row r="40" spans="1:6">
      <c r="A40" s="46"/>
      <c r="B40" s="46"/>
      <c r="C40" s="47" t="s">
        <v>103</v>
      </c>
      <c r="D40" s="23">
        <v>0</v>
      </c>
      <c r="E40" s="12">
        <v>0</v>
      </c>
      <c r="F40" s="23">
        <f t="shared" si="0"/>
        <v>0</v>
      </c>
    </row>
    <row r="41" spans="1:6">
      <c r="A41" s="46"/>
      <c r="B41" s="46"/>
      <c r="C41" s="47" t="s">
        <v>104</v>
      </c>
      <c r="D41" s="23">
        <v>0</v>
      </c>
      <c r="E41" s="12">
        <v>0</v>
      </c>
      <c r="F41" s="23">
        <f t="shared" si="0"/>
        <v>0</v>
      </c>
    </row>
    <row r="42" spans="1:6">
      <c r="A42" s="46"/>
      <c r="B42" s="46"/>
      <c r="C42" s="47" t="s">
        <v>105</v>
      </c>
      <c r="D42" s="23">
        <v>0</v>
      </c>
      <c r="E42" s="12">
        <v>19998</v>
      </c>
      <c r="F42" s="23">
        <f t="shared" si="0"/>
        <v>-19998</v>
      </c>
    </row>
    <row r="43" spans="1:6">
      <c r="A43" s="46"/>
      <c r="B43" s="46"/>
      <c r="C43" s="47" t="s">
        <v>106</v>
      </c>
      <c r="D43" s="23">
        <v>0</v>
      </c>
      <c r="E43" s="12">
        <v>0</v>
      </c>
      <c r="F43" s="23">
        <f t="shared" si="0"/>
        <v>0</v>
      </c>
    </row>
    <row r="44" spans="1:6">
      <c r="A44" s="46"/>
      <c r="B44" s="46"/>
      <c r="C44" s="47" t="s">
        <v>107</v>
      </c>
      <c r="D44" s="23">
        <v>0</v>
      </c>
      <c r="E44" s="14">
        <v>0</v>
      </c>
      <c r="F44" s="23">
        <f t="shared" si="0"/>
        <v>0</v>
      </c>
    </row>
    <row r="45" spans="1:6">
      <c r="A45" s="46"/>
      <c r="B45" s="48"/>
      <c r="C45" s="49" t="s">
        <v>108</v>
      </c>
      <c r="D45" s="25">
        <f>+D39+D40+D41+D42+D43+D44</f>
        <v>0</v>
      </c>
      <c r="E45" s="16">
        <f>+E39+E40+E41+E42+E43+E44</f>
        <v>19998</v>
      </c>
      <c r="F45" s="25">
        <f t="shared" si="0"/>
        <v>-19998</v>
      </c>
    </row>
    <row r="46" spans="1:6">
      <c r="A46" s="46"/>
      <c r="B46" s="43" t="s">
        <v>79</v>
      </c>
      <c r="C46" s="47" t="s">
        <v>109</v>
      </c>
      <c r="D46" s="23">
        <v>0</v>
      </c>
      <c r="E46" s="9">
        <v>0</v>
      </c>
      <c r="F46" s="23">
        <f t="shared" si="0"/>
        <v>0</v>
      </c>
    </row>
    <row r="47" spans="1:6">
      <c r="A47" s="46"/>
      <c r="B47" s="46"/>
      <c r="C47" s="47" t="s">
        <v>110</v>
      </c>
      <c r="D47" s="23">
        <v>0</v>
      </c>
      <c r="E47" s="12">
        <v>0</v>
      </c>
      <c r="F47" s="23">
        <f t="shared" si="0"/>
        <v>0</v>
      </c>
    </row>
    <row r="48" spans="1:6">
      <c r="A48" s="46"/>
      <c r="B48" s="46"/>
      <c r="C48" s="47" t="s">
        <v>111</v>
      </c>
      <c r="D48" s="23">
        <v>102322</v>
      </c>
      <c r="E48" s="12">
        <v>15</v>
      </c>
      <c r="F48" s="23">
        <f t="shared" si="0"/>
        <v>102307</v>
      </c>
    </row>
    <row r="49" spans="1:6">
      <c r="A49" s="46"/>
      <c r="B49" s="46"/>
      <c r="C49" s="47" t="s">
        <v>112</v>
      </c>
      <c r="D49" s="23">
        <v>0</v>
      </c>
      <c r="E49" s="12">
        <v>0</v>
      </c>
      <c r="F49" s="23">
        <f t="shared" si="0"/>
        <v>0</v>
      </c>
    </row>
    <row r="50" spans="1:6">
      <c r="A50" s="46"/>
      <c r="B50" s="46"/>
      <c r="C50" s="47" t="s">
        <v>113</v>
      </c>
      <c r="D50" s="23">
        <v>0</v>
      </c>
      <c r="E50" s="12">
        <v>0</v>
      </c>
      <c r="F50" s="23">
        <f t="shared" si="0"/>
        <v>0</v>
      </c>
    </row>
    <row r="51" spans="1:6">
      <c r="A51" s="46"/>
      <c r="B51" s="46"/>
      <c r="C51" s="47" t="s">
        <v>114</v>
      </c>
      <c r="D51" s="23">
        <v>0</v>
      </c>
      <c r="E51" s="12">
        <v>0</v>
      </c>
      <c r="F51" s="23">
        <f t="shared" si="0"/>
        <v>0</v>
      </c>
    </row>
    <row r="52" spans="1:6">
      <c r="A52" s="46"/>
      <c r="B52" s="46"/>
      <c r="C52" s="47" t="s">
        <v>115</v>
      </c>
      <c r="D52" s="23">
        <v>0</v>
      </c>
      <c r="E52" s="12">
        <v>0</v>
      </c>
      <c r="F52" s="23">
        <f t="shared" si="0"/>
        <v>0</v>
      </c>
    </row>
    <row r="53" spans="1:6">
      <c r="A53" s="46"/>
      <c r="B53" s="46"/>
      <c r="C53" s="47" t="s">
        <v>116</v>
      </c>
      <c r="D53" s="23">
        <v>0</v>
      </c>
      <c r="E53" s="12">
        <v>0</v>
      </c>
      <c r="F53" s="23">
        <f t="shared" si="0"/>
        <v>0</v>
      </c>
    </row>
    <row r="54" spans="1:6">
      <c r="A54" s="46"/>
      <c r="B54" s="46"/>
      <c r="C54" s="47" t="s">
        <v>117</v>
      </c>
      <c r="D54" s="23">
        <v>0</v>
      </c>
      <c r="E54" s="14">
        <v>0</v>
      </c>
      <c r="F54" s="23">
        <f t="shared" si="0"/>
        <v>0</v>
      </c>
    </row>
    <row r="55" spans="1:6">
      <c r="A55" s="46"/>
      <c r="B55" s="48"/>
      <c r="C55" s="49" t="s">
        <v>118</v>
      </c>
      <c r="D55" s="25">
        <f>+D46+D47+D48+D49+D50+D51+D52+D53+D54</f>
        <v>102322</v>
      </c>
      <c r="E55" s="16">
        <f>+E46+E47+E48+E49+E50+E51+E52+E53+E54</f>
        <v>15</v>
      </c>
      <c r="F55" s="25">
        <f t="shared" si="0"/>
        <v>102307</v>
      </c>
    </row>
    <row r="56" spans="1:6">
      <c r="A56" s="48"/>
      <c r="B56" s="26" t="s">
        <v>119</v>
      </c>
      <c r="C56" s="51"/>
      <c r="D56" s="52">
        <f xml:space="preserve"> +D45 - D55</f>
        <v>-102322</v>
      </c>
      <c r="E56" s="16">
        <f xml:space="preserve"> +E45 - E55</f>
        <v>19983</v>
      </c>
      <c r="F56" s="52">
        <f t="shared" si="0"/>
        <v>-122305</v>
      </c>
    </row>
    <row r="57" spans="1:6">
      <c r="A57" s="21" t="s">
        <v>120</v>
      </c>
      <c r="B57" s="53"/>
      <c r="C57" s="54"/>
      <c r="D57" s="55">
        <f xml:space="preserve"> +D38 +D56</f>
        <v>-58648922</v>
      </c>
      <c r="E57" s="16">
        <f xml:space="preserve"> +E38 +E56</f>
        <v>-8267358</v>
      </c>
      <c r="F57" s="55">
        <f t="shared" si="0"/>
        <v>-50381564</v>
      </c>
    </row>
    <row r="58" spans="1:6">
      <c r="A58" s="56" t="s">
        <v>121</v>
      </c>
      <c r="B58" s="53" t="s">
        <v>122</v>
      </c>
      <c r="C58" s="54"/>
      <c r="D58" s="55">
        <v>89379948</v>
      </c>
      <c r="E58" s="16">
        <v>88647306</v>
      </c>
      <c r="F58" s="55">
        <f t="shared" si="0"/>
        <v>732642</v>
      </c>
    </row>
    <row r="59" spans="1:6">
      <c r="A59" s="57"/>
      <c r="B59" s="53" t="s">
        <v>123</v>
      </c>
      <c r="C59" s="54"/>
      <c r="D59" s="55">
        <f xml:space="preserve"> +D57 +D58</f>
        <v>30731026</v>
      </c>
      <c r="E59" s="16">
        <f xml:space="preserve"> +E57 +E58</f>
        <v>80379948</v>
      </c>
      <c r="F59" s="55">
        <f t="shared" si="0"/>
        <v>-49648922</v>
      </c>
    </row>
    <row r="60" spans="1:6">
      <c r="A60" s="57"/>
      <c r="B60" s="53" t="s">
        <v>124</v>
      </c>
      <c r="C60" s="54"/>
      <c r="D60" s="55">
        <v>0</v>
      </c>
      <c r="E60" s="16">
        <v>0</v>
      </c>
      <c r="F60" s="55">
        <f t="shared" si="0"/>
        <v>0</v>
      </c>
    </row>
    <row r="61" spans="1:6">
      <c r="A61" s="57"/>
      <c r="B61" s="53" t="s">
        <v>125</v>
      </c>
      <c r="C61" s="54"/>
      <c r="D61" s="55">
        <v>25800000</v>
      </c>
      <c r="E61" s="16">
        <v>9000000</v>
      </c>
      <c r="F61" s="55">
        <f t="shared" si="0"/>
        <v>16800000</v>
      </c>
    </row>
    <row r="62" spans="1:6">
      <c r="A62" s="57"/>
      <c r="B62" s="53" t="s">
        <v>126</v>
      </c>
      <c r="C62" s="54"/>
      <c r="D62" s="55">
        <v>24500000</v>
      </c>
      <c r="E62" s="16">
        <v>0</v>
      </c>
      <c r="F62" s="55">
        <f t="shared" si="0"/>
        <v>24500000</v>
      </c>
    </row>
    <row r="63" spans="1:6">
      <c r="A63" s="57"/>
      <c r="B63" s="53" t="s">
        <v>127</v>
      </c>
      <c r="C63" s="54"/>
      <c r="D63" s="55">
        <v>0</v>
      </c>
      <c r="E63" s="16">
        <v>0</v>
      </c>
      <c r="F63" s="55">
        <f t="shared" si="0"/>
        <v>0</v>
      </c>
    </row>
    <row r="64" spans="1:6">
      <c r="A64" s="58"/>
      <c r="B64" s="53" t="s">
        <v>128</v>
      </c>
      <c r="C64" s="54"/>
      <c r="D64" s="55">
        <f xml:space="preserve"> +D59 +D60 +D61 +D62 - D63</f>
        <v>81031026</v>
      </c>
      <c r="E64" s="16">
        <f xml:space="preserve"> +E59 +E60 +E61 +E62 - E63</f>
        <v>89379948</v>
      </c>
      <c r="F64" s="55">
        <f t="shared" si="0"/>
        <v>-8348922</v>
      </c>
    </row>
  </sheetData>
  <mergeCells count="13">
    <mergeCell ref="A58:A64"/>
    <mergeCell ref="A32:A37"/>
    <mergeCell ref="B32:B34"/>
    <mergeCell ref="B35:B36"/>
    <mergeCell ref="A39:A56"/>
    <mergeCell ref="B39:B45"/>
    <mergeCell ref="B46:B55"/>
    <mergeCell ref="A3:F3"/>
    <mergeCell ref="A5:F5"/>
    <mergeCell ref="A7:C7"/>
    <mergeCell ref="A8:A31"/>
    <mergeCell ref="B8:B17"/>
    <mergeCell ref="B18:B30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第一号第一様式</vt:lpstr>
      <vt:lpstr>第二号第一様式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2020-08-26T05:53:38Z</dcterms:modified>
</cp:coreProperties>
</file>