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ealize09\共有フォルダ\部門別フォルダ\（部門00）管理運営\（新規8）総会・理事会\総会\2018（通常総会・改選総会)\2018年総会準備\本部部門\会計資料\2018年度予算\"/>
    </mc:Choice>
  </mc:AlternateContent>
  <bookViews>
    <workbookView xWindow="0" yWindow="0" windowWidth="24000" windowHeight="9750"/>
  </bookViews>
  <sheets>
    <sheet name="2018年度予算" sheetId="1" r:id="rId1"/>
  </sheets>
  <definedNames>
    <definedName name="_xlnm.Print_Titles" localSheetId="0">'2018年度予算'!$1:$3</definedName>
  </definedNames>
  <calcPr calcId="152511"/>
</workbook>
</file>

<file path=xl/calcChain.xml><?xml version="1.0" encoding="utf-8"?>
<calcChain xmlns="http://schemas.openxmlformats.org/spreadsheetml/2006/main">
  <c r="B99" i="1" l="1"/>
  <c r="B97" i="1" l="1"/>
  <c r="C93" i="1" l="1"/>
  <c r="B63" i="1" l="1"/>
  <c r="E96" i="1" l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66" i="1"/>
  <c r="E60" i="1"/>
  <c r="E62" i="1"/>
  <c r="E63" i="1"/>
  <c r="E59" i="1"/>
  <c r="E55" i="1"/>
  <c r="E57" i="1"/>
  <c r="E54" i="1"/>
  <c r="E53" i="1"/>
  <c r="E52" i="1"/>
  <c r="E51" i="1"/>
  <c r="E45" i="1"/>
  <c r="E44" i="1"/>
  <c r="E39" i="1"/>
  <c r="E41" i="1"/>
  <c r="E38" i="1"/>
  <c r="E35" i="1"/>
  <c r="E32" i="1"/>
  <c r="E31" i="1"/>
  <c r="E28" i="1"/>
  <c r="E23" i="1"/>
  <c r="E24" i="1"/>
  <c r="E25" i="1"/>
  <c r="E22" i="1"/>
  <c r="E19" i="1"/>
  <c r="E18" i="1"/>
  <c r="E17" i="1"/>
  <c r="E14" i="1"/>
  <c r="E13" i="1"/>
  <c r="E10" i="1"/>
  <c r="E9" i="1"/>
  <c r="E94" i="1"/>
  <c r="E93" i="1"/>
  <c r="E90" i="1"/>
  <c r="E89" i="1"/>
  <c r="B56" i="1" l="1"/>
  <c r="B51" i="1"/>
  <c r="B61" i="1"/>
  <c r="C61" i="1"/>
  <c r="E61" i="1" l="1"/>
  <c r="B64" i="1"/>
  <c r="B47" i="1"/>
  <c r="B46" i="1"/>
  <c r="C46" i="1"/>
  <c r="E46" i="1" s="1"/>
  <c r="B94" i="1" l="1"/>
  <c r="B90" i="1"/>
  <c r="C90" i="1"/>
  <c r="C94" i="1" s="1"/>
  <c r="B84" i="1"/>
  <c r="C84" i="1"/>
  <c r="C56" i="1"/>
  <c r="E56" i="1" s="1"/>
  <c r="B40" i="1"/>
  <c r="C40" i="1"/>
  <c r="E40" i="1" s="1"/>
  <c r="B36" i="1"/>
  <c r="C36" i="1"/>
  <c r="E36" i="1" s="1"/>
  <c r="C33" i="1"/>
  <c r="E33" i="1" s="1"/>
  <c r="B33" i="1"/>
  <c r="B29" i="1"/>
  <c r="C29" i="1"/>
  <c r="E29" i="1" s="1"/>
  <c r="B26" i="1"/>
  <c r="C26" i="1"/>
  <c r="E26" i="1" s="1"/>
  <c r="B18" i="1"/>
  <c r="B19" i="1" s="1"/>
  <c r="C18" i="1"/>
  <c r="C19" i="1" s="1"/>
  <c r="B14" i="1"/>
  <c r="C14" i="1"/>
  <c r="B11" i="1"/>
  <c r="C11" i="1"/>
  <c r="E11" i="1" s="1"/>
  <c r="B85" i="1" l="1"/>
  <c r="B86" i="1" s="1"/>
  <c r="E84" i="1"/>
  <c r="B42" i="1"/>
  <c r="C64" i="1"/>
  <c r="C42" i="1"/>
  <c r="C85" i="1" l="1"/>
  <c r="E85" i="1" s="1"/>
  <c r="E64" i="1"/>
  <c r="C47" i="1"/>
  <c r="E42" i="1"/>
  <c r="C86" i="1"/>
  <c r="C95" i="1" s="1"/>
  <c r="C97" i="1" s="1"/>
  <c r="E47" i="1"/>
  <c r="B95" i="1"/>
  <c r="E86" i="1"/>
  <c r="E95" i="1" l="1"/>
  <c r="E97" i="1" l="1"/>
</calcChain>
</file>

<file path=xl/comments1.xml><?xml version="1.0" encoding="utf-8"?>
<comments xmlns="http://schemas.openxmlformats.org/spreadsheetml/2006/main">
  <authors>
    <author>admin</author>
  </authors>
  <commentList>
    <comment ref="B51" authorId="0" shapeId="0">
      <text>
        <r>
          <rPr>
            <sz val="9"/>
            <color indexed="81"/>
            <rFont val="ＭＳ Ｐゴシック"/>
            <family val="3"/>
            <charset val="128"/>
          </rPr>
          <t>52,381,052+5,000,400（三井分）</t>
        </r>
      </text>
    </comment>
    <comment ref="B53" authorId="0" shapeId="0">
      <text>
        <r>
          <rPr>
            <sz val="9"/>
            <color indexed="81"/>
            <rFont val="ＭＳ Ｐゴシック"/>
            <family val="3"/>
            <charset val="128"/>
          </rPr>
          <t>処遇対象者
自立手当：4,320,000円
処遇改善手当：8,956,736円
賞与額（1.2ヶ月）2,505,165円
賞与に係る社保：501,529円
賞与に係る労保：32,003円
上記をここに当て込む。
当年度ベア：2,629,484円は内数の為
含めない。
※但し処遇改善加算の収支差額分は
賞与へ当て込む。（206,491円）</t>
        </r>
      </text>
    </comment>
    <comment ref="B54" authorId="0" shapeId="0">
      <text>
        <r>
          <rPr>
            <sz val="9"/>
            <color indexed="81"/>
            <rFont val="ＭＳ Ｐゴシック"/>
            <family val="3"/>
            <charset val="128"/>
          </rPr>
          <t>処遇（外）の対象者
自立手当：960,000円
処遇改善手当（外）：1,901,640円
上記のみここに充てる。
当年度のベア分：652,875円は内数の為、
含めない
賞与（処遇外）、賞与に係る社保・労保は
科目の『賞与』に当て込む。</t>
        </r>
      </text>
    </comment>
    <comment ref="B5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賞与に充てるもの
・処遇対象者の収支差額分：206,491円
・処遇（外）対象者
賞与：1,350,240円
賞与に係る社保：247,353円
賞与に係る労保：15,387円
合計：1,819,471円
※2018年度の賞与予定額は1.2ヶ月
</t>
        </r>
      </text>
    </comment>
    <comment ref="B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毎月発生している積み上げのみ充てる。
2018年度は賞与分は充てない。
</t>
        </r>
        <r>
          <rPr>
            <b/>
            <sz val="9"/>
            <color indexed="81"/>
            <rFont val="ＭＳ Ｐゴシック"/>
            <family val="3"/>
            <charset val="128"/>
          </rPr>
          <t>（例）賞与2ヶ月、処遇が1ヶ月分で消化できる場合！</t>
        </r>
        <r>
          <rPr>
            <sz val="9"/>
            <color indexed="81"/>
            <rFont val="ＭＳ Ｐゴシック"/>
            <family val="3"/>
            <charset val="128"/>
          </rPr>
          <t xml:space="preserve">
賞与2ヶ月、内処遇支出額が1ヶ月だとすると、
内1ヶ月分は科目『社会保険料』、残り1ヶ月分は科目
『賞与』に充てる考え方。
→2018年度は賞与1.3ヶ月、処遇改善支出額も1.3ヶ月の為、
『社会保険料』の科目に賞与分は含めない。
労働保険料も同じ。</t>
        </r>
      </text>
    </comment>
    <comment ref="B6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スタッフ・当事者
10000円×20人＝200,000円
登録15人
20,000円×15人＝300,000円
</t>
        </r>
      </text>
    </comment>
  </commentList>
</comments>
</file>

<file path=xl/sharedStrings.xml><?xml version="1.0" encoding="utf-8"?>
<sst xmlns="http://schemas.openxmlformats.org/spreadsheetml/2006/main" count="104" uniqueCount="95">
  <si>
    <t>  </t>
  </si>
  <si>
    <t>円</t>
  </si>
  <si>
    <t>科目</t>
  </si>
  <si>
    <t>金　額</t>
  </si>
  <si>
    <t>（正味財産増減計算）</t>
  </si>
  <si>
    <t>　　(1)経常収益</t>
    <phoneticPr fontId="25"/>
  </si>
  <si>
    <t>　1.経常増減の部</t>
    <phoneticPr fontId="25"/>
  </si>
  <si>
    <t>　　　　受取会費・入会金</t>
    <phoneticPr fontId="25"/>
  </si>
  <si>
    <t>　　　　受取寄付金</t>
    <phoneticPr fontId="25"/>
  </si>
  <si>
    <t>　　　　受取助成金等</t>
    <phoneticPr fontId="25"/>
  </si>
  <si>
    <t>　　　　　受取国庫補助金</t>
    <phoneticPr fontId="25"/>
  </si>
  <si>
    <t>　　　　事業収益</t>
    <phoneticPr fontId="25"/>
  </si>
  <si>
    <t>　　　　　　介護給付費</t>
    <phoneticPr fontId="25"/>
  </si>
  <si>
    <t>　　　(2)経常費用</t>
    <phoneticPr fontId="25"/>
  </si>
  <si>
    <t>　　　　【人件費】</t>
    <phoneticPr fontId="25"/>
  </si>
  <si>
    <t>　　　　給料手当</t>
    <phoneticPr fontId="25"/>
  </si>
  <si>
    <t>　　当期正味財産増減額</t>
    <phoneticPr fontId="25"/>
  </si>
  <si>
    <t>　　正味財産期首残高</t>
    <phoneticPr fontId="25"/>
  </si>
  <si>
    <t>　　正味財産期末残高</t>
    <phoneticPr fontId="25"/>
  </si>
  <si>
    <t>　　　(1)経常外収益</t>
    <phoneticPr fontId="25"/>
  </si>
  <si>
    <t>　　2.経常外増減の部</t>
    <phoneticPr fontId="25"/>
  </si>
  <si>
    <t>　　　(2)経常外費用</t>
    <phoneticPr fontId="25"/>
  </si>
  <si>
    <t>　　　　　　【その他費用】</t>
    <phoneticPr fontId="25"/>
  </si>
  <si>
    <t>　　　　法定福利費</t>
    <phoneticPr fontId="25"/>
  </si>
  <si>
    <t>　　　　その他収益</t>
    <phoneticPr fontId="25"/>
  </si>
  <si>
    <t>　　　　　利用料</t>
    <phoneticPr fontId="25"/>
  </si>
  <si>
    <t>　　　　　送迎料金</t>
    <phoneticPr fontId="25"/>
  </si>
  <si>
    <t>　　　　　利用者負担金</t>
    <phoneticPr fontId="25"/>
  </si>
  <si>
    <t>　　　　　地域生活支援費</t>
    <phoneticPr fontId="25"/>
  </si>
  <si>
    <t>2018年度予算</t>
    <rPh sb="4" eb="6">
      <t>ネンド</t>
    </rPh>
    <rPh sb="6" eb="8">
      <t>ヨサン</t>
    </rPh>
    <phoneticPr fontId="25"/>
  </si>
  <si>
    <t>2017年度予算</t>
    <rPh sb="4" eb="6">
      <t>ネンド</t>
    </rPh>
    <rPh sb="6" eb="8">
      <t>ヨサン</t>
    </rPh>
    <phoneticPr fontId="25"/>
  </si>
  <si>
    <t>決算差異</t>
    <rPh sb="0" eb="2">
      <t>ケッサン</t>
    </rPh>
    <rPh sb="2" eb="4">
      <t>サイ</t>
    </rPh>
    <phoneticPr fontId="25"/>
  </si>
  <si>
    <t>2017年度決算</t>
    <rPh sb="4" eb="6">
      <t>ネンド</t>
    </rPh>
    <rPh sb="6" eb="8">
      <t>ケッサン</t>
    </rPh>
    <phoneticPr fontId="25"/>
  </si>
  <si>
    <t>■■■■正会員受取会費</t>
  </si>
  <si>
    <t>■■■■賛助会員受取会費</t>
  </si>
  <si>
    <t>■■■受取会費・入会金合計</t>
  </si>
  <si>
    <t>■■■■受取寄付金</t>
  </si>
  <si>
    <t>■■■受取寄付金合計</t>
  </si>
  <si>
    <r>
      <t>■■■■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-障害者介助等助成金</t>
    </r>
  </si>
  <si>
    <t>■■■■--小計--</t>
  </si>
  <si>
    <t>■■■受取助成金等合計</t>
  </si>
  <si>
    <r>
      <t>■■■■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-指定特定相談支援事業</t>
    </r>
  </si>
  <si>
    <r>
      <t>■■■■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-重度訪問介護事業</t>
    </r>
  </si>
  <si>
    <r>
      <t>■■■■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-居宅介護事業</t>
    </r>
  </si>
  <si>
    <r>
      <t>■■■■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-生活介護事業</t>
    </r>
  </si>
  <si>
    <r>
      <t>■■■■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-移動支援事業</t>
    </r>
  </si>
  <si>
    <r>
      <t>■■■■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-制度外介助派遣利用料</t>
    </r>
  </si>
  <si>
    <r>
      <t>■■■■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-体験室利用料</t>
    </r>
  </si>
  <si>
    <t>■■■■参加料</t>
  </si>
  <si>
    <t>■■■事業収益合計</t>
  </si>
  <si>
    <t>■■■■受取利息</t>
  </si>
  <si>
    <t>■■■■雑収益</t>
  </si>
  <si>
    <t>■■■その他収益合計</t>
  </si>
  <si>
    <t>■■経常収益合計</t>
  </si>
  <si>
    <r>
      <t>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-常勤職員</t>
    </r>
  </si>
  <si>
    <r>
      <t>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-非常勤職員</t>
    </r>
  </si>
  <si>
    <r>
      <t>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-処遇改善</t>
    </r>
  </si>
  <si>
    <r>
      <t>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-処遇改善（外）</t>
    </r>
  </si>
  <si>
    <r>
      <t>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-賞与</t>
    </r>
    <rPh sb="6" eb="8">
      <t>ショウヨ</t>
    </rPh>
    <phoneticPr fontId="25"/>
  </si>
  <si>
    <t>■■■--小計--</t>
  </si>
  <si>
    <t>■■■通勤費</t>
  </si>
  <si>
    <r>
      <t>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-社会保険料</t>
    </r>
  </si>
  <si>
    <r>
      <t>■■■</t>
    </r>
    <r>
      <rPr>
        <sz val="11"/>
        <rFont val="ＭＳ 明朝"/>
        <family val="1"/>
        <charset val="128"/>
      </rPr>
      <t>--</t>
    </r>
    <r>
      <rPr>
        <sz val="10"/>
        <rFont val="ＭＳ Ｐ明朝"/>
        <family val="1"/>
        <charset val="128"/>
      </rPr>
      <t>-労働保険料</t>
    </r>
  </si>
  <si>
    <t>■■■退職給付費用</t>
  </si>
  <si>
    <t>■■■福利厚生費</t>
  </si>
  <si>
    <t>■■■■【人件費計】</t>
  </si>
  <si>
    <t>■■■旅費交通費</t>
  </si>
  <si>
    <t>■■■諸謝金</t>
  </si>
  <si>
    <t>■■■通信運搬費</t>
  </si>
  <si>
    <t>■■■会議費</t>
  </si>
  <si>
    <t>■■■研修費</t>
  </si>
  <si>
    <t>■■■広告宣伝費</t>
  </si>
  <si>
    <t>■■■消耗品費</t>
  </si>
  <si>
    <t>■■■修繕費</t>
  </si>
  <si>
    <t>■■■新聞図書費</t>
  </si>
  <si>
    <t>■■■印刷製本費</t>
  </si>
  <si>
    <t>■■■交際費</t>
  </si>
  <si>
    <t>■■■水道光熱費</t>
  </si>
  <si>
    <t>■■■地代家賃</t>
  </si>
  <si>
    <t>■■■賃借料</t>
  </si>
  <si>
    <t>■■■保険料</t>
  </si>
  <si>
    <t>■■■諸会費</t>
  </si>
  <si>
    <t>■■■支払手数料</t>
  </si>
  <si>
    <t>■■■減価償却費</t>
  </si>
  <si>
    <t>■■■■【その他費用計】</t>
  </si>
  <si>
    <t>■■経常費用計</t>
  </si>
  <si>
    <t>■当期経常増減額</t>
  </si>
  <si>
    <t>■■■過年度損益修正益</t>
  </si>
  <si>
    <t>■■経常外収益合計</t>
  </si>
  <si>
    <t>■■■過年度損益修正損</t>
    <rPh sb="10" eb="11">
      <t>ソン</t>
    </rPh>
    <phoneticPr fontId="25"/>
  </si>
  <si>
    <t>■■経常外費用計</t>
  </si>
  <si>
    <t>■当期経常外増減額</t>
  </si>
  <si>
    <t>■税引前当期正味財産増減額</t>
  </si>
  <si>
    <t>■■■法人税、住民税及び事業税</t>
  </si>
  <si>
    <r>
      <t>2018年度　活動計算書　予算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  2018/04/01～2019/03/31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  特定非営利活動法人　リアライズ</t>
    </r>
    <rPh sb="13" eb="15">
      <t>ヨサン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</si>
</sst>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FF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FFFF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DDDDDD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0" fillId="33" borderId="0" xfId="0" applyFill="1" applyAlignment="1">
      <alignment horizontal="righ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vertical="center" wrapText="1"/>
    </xf>
    <xf numFmtId="0" fontId="22" fillId="33" borderId="12" xfId="0" applyFont="1" applyFill="1" applyBorder="1" applyAlignment="1">
      <alignment vertical="center" wrapText="1"/>
    </xf>
    <xf numFmtId="0" fontId="22" fillId="33" borderId="13" xfId="0" applyFont="1" applyFill="1" applyBorder="1" applyAlignment="1">
      <alignment vertical="center" wrapText="1"/>
    </xf>
    <xf numFmtId="0" fontId="19" fillId="33" borderId="11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vertical="center" wrapText="1"/>
    </xf>
    <xf numFmtId="0" fontId="19" fillId="33" borderId="13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3" fontId="30" fillId="0" borderId="10" xfId="0" applyNumberFormat="1" applyFont="1" applyBorder="1" applyAlignment="1">
      <alignment horizontal="right" vertical="center" wrapText="1"/>
    </xf>
    <xf numFmtId="38" fontId="30" fillId="0" borderId="10" xfId="42" applyFont="1" applyBorder="1" applyAlignment="1">
      <alignment vertical="center" wrapText="1"/>
    </xf>
    <xf numFmtId="3" fontId="30" fillId="0" borderId="10" xfId="0" applyNumberFormat="1" applyFont="1" applyBorder="1" applyAlignment="1">
      <alignment vertical="center" wrapText="1"/>
    </xf>
    <xf numFmtId="38" fontId="30" fillId="0" borderId="10" xfId="42" applyFont="1" applyBorder="1" applyAlignment="1">
      <alignment horizontal="right" vertical="center" wrapText="1"/>
    </xf>
    <xf numFmtId="0" fontId="30" fillId="0" borderId="10" xfId="0" applyFont="1" applyBorder="1" applyAlignment="1">
      <alignment vertical="center" wrapText="1"/>
    </xf>
    <xf numFmtId="0" fontId="29" fillId="34" borderId="10" xfId="0" applyFont="1" applyFill="1" applyBorder="1" applyAlignment="1">
      <alignment vertical="center" wrapText="1"/>
    </xf>
    <xf numFmtId="0" fontId="32" fillId="34" borderId="10" xfId="0" applyFont="1" applyFill="1" applyBorder="1" applyAlignment="1">
      <alignment vertical="center" wrapText="1"/>
    </xf>
    <xf numFmtId="0" fontId="30" fillId="34" borderId="10" xfId="0" applyFont="1" applyFill="1" applyBorder="1" applyAlignment="1">
      <alignment vertical="center" wrapText="1"/>
    </xf>
    <xf numFmtId="38" fontId="30" fillId="34" borderId="10" xfId="42" applyFont="1" applyFill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0" xfId="0" applyFont="1" applyBorder="1" applyAlignment="1">
      <alignment horizontal="right" vertical="center" wrapText="1"/>
    </xf>
    <xf numFmtId="0" fontId="33" fillId="0" borderId="10" xfId="0" applyFont="1" applyBorder="1" applyAlignment="1">
      <alignment vertical="center" wrapText="1"/>
    </xf>
    <xf numFmtId="38" fontId="30" fillId="0" borderId="10" xfId="42" applyFont="1" applyBorder="1">
      <alignment vertical="center"/>
    </xf>
    <xf numFmtId="38" fontId="30" fillId="0" borderId="0" xfId="42" applyFont="1">
      <alignment vertical="center"/>
    </xf>
    <xf numFmtId="0" fontId="32" fillId="34" borderId="10" xfId="0" applyFont="1" applyFill="1" applyBorder="1">
      <alignment vertical="center"/>
    </xf>
    <xf numFmtId="0" fontId="34" fillId="0" borderId="10" xfId="0" applyFont="1" applyBorder="1" applyAlignment="1">
      <alignment vertical="center" wrapText="1"/>
    </xf>
    <xf numFmtId="0" fontId="30" fillId="0" borderId="0" xfId="0" applyFont="1">
      <alignment vertical="center"/>
    </xf>
    <xf numFmtId="0" fontId="33" fillId="34" borderId="10" xfId="0" applyFont="1" applyFill="1" applyBorder="1" applyAlignment="1">
      <alignment vertical="center" wrapText="1"/>
    </xf>
    <xf numFmtId="3" fontId="30" fillId="34" borderId="10" xfId="0" applyNumberFormat="1" applyFont="1" applyFill="1" applyBorder="1" applyAlignment="1">
      <alignment horizontal="right" vertical="center" wrapText="1"/>
    </xf>
    <xf numFmtId="3" fontId="30" fillId="34" borderId="10" xfId="0" applyNumberFormat="1" applyFont="1" applyFill="1" applyBorder="1" applyAlignment="1">
      <alignment vertical="center" wrapText="1"/>
    </xf>
    <xf numFmtId="0" fontId="33" fillId="33" borderId="11" xfId="0" applyFont="1" applyFill="1" applyBorder="1" applyAlignment="1">
      <alignment vertical="center" wrapText="1"/>
    </xf>
    <xf numFmtId="0" fontId="33" fillId="33" borderId="12" xfId="0" applyFont="1" applyFill="1" applyBorder="1" applyAlignment="1">
      <alignment vertical="center" wrapText="1"/>
    </xf>
    <xf numFmtId="0" fontId="33" fillId="33" borderId="1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33" borderId="14" xfId="0" applyFont="1" applyFill="1" applyBorder="1" applyAlignment="1">
      <alignment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vertical="center" wrapText="1"/>
    </xf>
    <xf numFmtId="0" fontId="24" fillId="34" borderId="12" xfId="0" applyFont="1" applyFill="1" applyBorder="1" applyAlignment="1">
      <alignment vertical="center" wrapText="1"/>
    </xf>
    <xf numFmtId="0" fontId="24" fillId="34" borderId="13" xfId="0" applyFont="1" applyFill="1" applyBorder="1" applyAlignment="1">
      <alignment vertical="center" wrapText="1"/>
    </xf>
    <xf numFmtId="0" fontId="31" fillId="34" borderId="11" xfId="0" applyFont="1" applyFill="1" applyBorder="1" applyAlignment="1">
      <alignment vertical="center" wrapText="1"/>
    </xf>
    <xf numFmtId="0" fontId="31" fillId="34" borderId="12" xfId="0" applyFont="1" applyFill="1" applyBorder="1" applyAlignment="1">
      <alignment vertical="center" wrapText="1"/>
    </xf>
    <xf numFmtId="0" fontId="31" fillId="34" borderId="13" xfId="0" applyFont="1" applyFill="1" applyBorder="1" applyAlignment="1">
      <alignment vertical="center" wrapText="1"/>
    </xf>
    <xf numFmtId="0" fontId="34" fillId="34" borderId="11" xfId="0" applyFont="1" applyFill="1" applyBorder="1" applyAlignment="1">
      <alignment vertical="center" wrapText="1"/>
    </xf>
    <xf numFmtId="0" fontId="34" fillId="34" borderId="12" xfId="0" applyFont="1" applyFill="1" applyBorder="1" applyAlignment="1">
      <alignment vertical="center" wrapText="1"/>
    </xf>
    <xf numFmtId="0" fontId="34" fillId="34" borderId="13" xfId="0" applyFont="1" applyFill="1" applyBorder="1" applyAlignment="1">
      <alignment vertical="center" wrapText="1"/>
    </xf>
    <xf numFmtId="0" fontId="33" fillId="34" borderId="11" xfId="0" applyFont="1" applyFill="1" applyBorder="1" applyAlignment="1">
      <alignment vertical="center" wrapText="1"/>
    </xf>
    <xf numFmtId="0" fontId="33" fillId="34" borderId="12" xfId="0" applyFont="1" applyFill="1" applyBorder="1" applyAlignment="1">
      <alignment vertical="center" wrapText="1"/>
    </xf>
    <xf numFmtId="0" fontId="33" fillId="34" borderId="13" xfId="0" applyFont="1" applyFill="1" applyBorder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tabSelected="1" zoomScaleNormal="100" workbookViewId="0">
      <selection activeCell="A2" sqref="A2:C2"/>
    </sheetView>
  </sheetViews>
  <sheetFormatPr defaultRowHeight="13.5"/>
  <cols>
    <col min="1" max="1" width="32.5" customWidth="1"/>
    <col min="2" max="5" width="15" customWidth="1"/>
  </cols>
  <sheetData>
    <row r="1" spans="1:5" s="1" customFormat="1" ht="45" customHeight="1">
      <c r="A1" s="42" t="s">
        <v>94</v>
      </c>
      <c r="B1" s="42"/>
      <c r="C1" s="42"/>
      <c r="D1" s="42"/>
      <c r="E1" s="42"/>
    </row>
    <row r="2" spans="1:5" ht="15" customHeight="1">
      <c r="A2" s="43" t="s">
        <v>0</v>
      </c>
      <c r="B2" s="43"/>
      <c r="C2" s="43"/>
      <c r="D2" s="8"/>
      <c r="E2" s="6" t="s">
        <v>1</v>
      </c>
    </row>
    <row r="3" spans="1:5" s="2" customFormat="1" ht="15" customHeight="1">
      <c r="A3" s="7" t="s">
        <v>2</v>
      </c>
      <c r="B3" s="44" t="s">
        <v>3</v>
      </c>
      <c r="C3" s="45"/>
      <c r="D3" s="45"/>
      <c r="E3" s="46"/>
    </row>
    <row r="4" spans="1:5" s="2" customFormat="1" ht="15" customHeight="1">
      <c r="A4" s="15"/>
      <c r="B4" s="16" t="s">
        <v>29</v>
      </c>
      <c r="C4" s="16" t="s">
        <v>32</v>
      </c>
      <c r="D4" s="16" t="s">
        <v>30</v>
      </c>
      <c r="E4" s="16" t="s">
        <v>31</v>
      </c>
    </row>
    <row r="5" spans="1:5" s="3" customFormat="1" ht="13.5" customHeight="1">
      <c r="A5" s="12" t="s">
        <v>4</v>
      </c>
      <c r="B5" s="13"/>
      <c r="C5" s="13"/>
      <c r="D5" s="13"/>
      <c r="E5" s="14"/>
    </row>
    <row r="6" spans="1:5" s="4" customFormat="1" ht="12" customHeight="1">
      <c r="A6" s="9" t="s">
        <v>6</v>
      </c>
      <c r="B6" s="10"/>
      <c r="C6" s="10"/>
      <c r="D6" s="10"/>
      <c r="E6" s="11"/>
    </row>
    <row r="7" spans="1:5" s="4" customFormat="1" ht="12" customHeight="1">
      <c r="A7" s="9" t="s">
        <v>5</v>
      </c>
      <c r="B7" s="10"/>
      <c r="C7" s="10"/>
      <c r="D7" s="10"/>
      <c r="E7" s="11"/>
    </row>
    <row r="8" spans="1:5" s="5" customFormat="1" ht="12" customHeight="1">
      <c r="A8" s="47" t="s">
        <v>7</v>
      </c>
      <c r="B8" s="48"/>
      <c r="C8" s="48"/>
      <c r="D8" s="48"/>
      <c r="E8" s="49"/>
    </row>
    <row r="9" spans="1:5">
      <c r="A9" s="18" t="s">
        <v>33</v>
      </c>
      <c r="B9" s="19">
        <v>15000</v>
      </c>
      <c r="C9" s="19">
        <v>20000</v>
      </c>
      <c r="D9" s="20">
        <v>15000</v>
      </c>
      <c r="E9" s="21">
        <f>SUM(B9-C9)</f>
        <v>-5000</v>
      </c>
    </row>
    <row r="10" spans="1:5">
      <c r="A10" s="18" t="s">
        <v>34</v>
      </c>
      <c r="B10" s="19">
        <v>50000</v>
      </c>
      <c r="C10" s="19">
        <v>24500</v>
      </c>
      <c r="D10" s="20">
        <v>50000</v>
      </c>
      <c r="E10" s="21">
        <f t="shared" ref="E10:E14" si="0">SUM(B10-C10)</f>
        <v>25500</v>
      </c>
    </row>
    <row r="11" spans="1:5">
      <c r="A11" s="18" t="s">
        <v>35</v>
      </c>
      <c r="B11" s="19">
        <f>SUM(B9:B10)</f>
        <v>65000</v>
      </c>
      <c r="C11" s="19">
        <f>SUM(C9:C10)</f>
        <v>44500</v>
      </c>
      <c r="D11" s="22">
        <v>65000</v>
      </c>
      <c r="E11" s="21">
        <f t="shared" si="0"/>
        <v>20500</v>
      </c>
    </row>
    <row r="12" spans="1:5" s="5" customFormat="1" ht="12" customHeight="1">
      <c r="A12" s="50" t="s">
        <v>8</v>
      </c>
      <c r="B12" s="51"/>
      <c r="C12" s="51"/>
      <c r="D12" s="51"/>
      <c r="E12" s="52"/>
    </row>
    <row r="13" spans="1:5">
      <c r="A13" s="18" t="s">
        <v>36</v>
      </c>
      <c r="B13" s="19">
        <v>0</v>
      </c>
      <c r="C13" s="19">
        <v>580000</v>
      </c>
      <c r="D13" s="23">
        <v>0</v>
      </c>
      <c r="E13" s="21">
        <f t="shared" si="0"/>
        <v>-580000</v>
      </c>
    </row>
    <row r="14" spans="1:5">
      <c r="A14" s="18" t="s">
        <v>37</v>
      </c>
      <c r="B14" s="19">
        <f>SUM(B13)</f>
        <v>0</v>
      </c>
      <c r="C14" s="19">
        <f>SUM(C13)</f>
        <v>580000</v>
      </c>
      <c r="D14" s="19">
        <v>0</v>
      </c>
      <c r="E14" s="21">
        <f t="shared" si="0"/>
        <v>-580000</v>
      </c>
    </row>
    <row r="15" spans="1:5" s="5" customFormat="1" ht="12" customHeight="1">
      <c r="A15" s="50" t="s">
        <v>9</v>
      </c>
      <c r="B15" s="51"/>
      <c r="C15" s="51"/>
      <c r="D15" s="51"/>
      <c r="E15" s="52"/>
    </row>
    <row r="16" spans="1:5">
      <c r="A16" s="24" t="s">
        <v>10</v>
      </c>
      <c r="B16" s="25"/>
      <c r="C16" s="25"/>
      <c r="D16" s="25"/>
      <c r="E16" s="25"/>
    </row>
    <row r="17" spans="1:5">
      <c r="A17" s="18" t="s">
        <v>38</v>
      </c>
      <c r="B17" s="19">
        <v>1111000</v>
      </c>
      <c r="C17" s="19">
        <v>1066679</v>
      </c>
      <c r="D17" s="20">
        <v>1432000</v>
      </c>
      <c r="E17" s="21">
        <f t="shared" ref="E17:E19" si="1">SUM(B17-C17)</f>
        <v>44321</v>
      </c>
    </row>
    <row r="18" spans="1:5">
      <c r="A18" s="18" t="s">
        <v>39</v>
      </c>
      <c r="B18" s="19">
        <f>SUM(B17)</f>
        <v>1111000</v>
      </c>
      <c r="C18" s="19">
        <f>SUM(C17)</f>
        <v>1066679</v>
      </c>
      <c r="D18" s="20">
        <v>1432000</v>
      </c>
      <c r="E18" s="21">
        <f t="shared" si="1"/>
        <v>44321</v>
      </c>
    </row>
    <row r="19" spans="1:5">
      <c r="A19" s="18" t="s">
        <v>40</v>
      </c>
      <c r="B19" s="19">
        <f>SUM(B18)</f>
        <v>1111000</v>
      </c>
      <c r="C19" s="19">
        <f>SUM(C18)</f>
        <v>1066679</v>
      </c>
      <c r="D19" s="22">
        <v>1432000</v>
      </c>
      <c r="E19" s="21">
        <f t="shared" si="1"/>
        <v>44321</v>
      </c>
    </row>
    <row r="20" spans="1:5" s="5" customFormat="1" ht="12" customHeight="1">
      <c r="A20" s="50" t="s">
        <v>11</v>
      </c>
      <c r="B20" s="51"/>
      <c r="C20" s="51"/>
      <c r="D20" s="51"/>
      <c r="E20" s="52"/>
    </row>
    <row r="21" spans="1:5">
      <c r="A21" s="24" t="s">
        <v>12</v>
      </c>
      <c r="B21" s="25"/>
      <c r="C21" s="25"/>
      <c r="D21" s="25"/>
      <c r="E21" s="25"/>
    </row>
    <row r="22" spans="1:5">
      <c r="A22" s="18" t="s">
        <v>41</v>
      </c>
      <c r="B22" s="19">
        <v>665900</v>
      </c>
      <c r="C22" s="19">
        <v>757314</v>
      </c>
      <c r="D22" s="20">
        <v>672192</v>
      </c>
      <c r="E22" s="21">
        <f t="shared" ref="E22:E47" si="2">SUM(B22-C22)</f>
        <v>-91414</v>
      </c>
    </row>
    <row r="23" spans="1:5">
      <c r="A23" s="18" t="s">
        <v>42</v>
      </c>
      <c r="B23" s="19">
        <v>115290000</v>
      </c>
      <c r="C23" s="19">
        <v>109922380</v>
      </c>
      <c r="D23" s="20">
        <v>119352118</v>
      </c>
      <c r="E23" s="21">
        <f t="shared" si="2"/>
        <v>5367620</v>
      </c>
    </row>
    <row r="24" spans="1:5">
      <c r="A24" s="18" t="s">
        <v>43</v>
      </c>
      <c r="B24" s="19">
        <v>1795100</v>
      </c>
      <c r="C24" s="19">
        <v>540441</v>
      </c>
      <c r="D24" s="20">
        <v>0</v>
      </c>
      <c r="E24" s="21">
        <f t="shared" si="2"/>
        <v>1254659</v>
      </c>
    </row>
    <row r="25" spans="1:5">
      <c r="A25" s="18" t="s">
        <v>44</v>
      </c>
      <c r="B25" s="19">
        <v>17615500</v>
      </c>
      <c r="C25" s="19">
        <v>17771328</v>
      </c>
      <c r="D25" s="20">
        <v>17497717</v>
      </c>
      <c r="E25" s="21">
        <f t="shared" si="2"/>
        <v>-155828</v>
      </c>
    </row>
    <row r="26" spans="1:5">
      <c r="A26" s="18" t="s">
        <v>39</v>
      </c>
      <c r="B26" s="19">
        <f>SUM(B22:B25)</f>
        <v>135366500</v>
      </c>
      <c r="C26" s="19">
        <f>SUM(C22:C25)</f>
        <v>128991463</v>
      </c>
      <c r="D26" s="20">
        <v>137522027</v>
      </c>
      <c r="E26" s="21">
        <f t="shared" si="2"/>
        <v>6375037</v>
      </c>
    </row>
    <row r="27" spans="1:5">
      <c r="A27" s="24" t="s">
        <v>28</v>
      </c>
      <c r="B27" s="25"/>
      <c r="C27" s="25"/>
      <c r="D27" s="25"/>
      <c r="E27" s="25"/>
    </row>
    <row r="28" spans="1:5">
      <c r="A28" s="18" t="s">
        <v>45</v>
      </c>
      <c r="B28" s="19">
        <v>2828200</v>
      </c>
      <c r="C28" s="19">
        <v>2487600</v>
      </c>
      <c r="D28" s="20">
        <v>2161200</v>
      </c>
      <c r="E28" s="21">
        <f t="shared" si="2"/>
        <v>340600</v>
      </c>
    </row>
    <row r="29" spans="1:5">
      <c r="A29" s="18" t="s">
        <v>39</v>
      </c>
      <c r="B29" s="19">
        <f>SUM(B28)</f>
        <v>2828200</v>
      </c>
      <c r="C29" s="19">
        <f>SUM(C28)</f>
        <v>2487600</v>
      </c>
      <c r="D29" s="20">
        <v>2161200</v>
      </c>
      <c r="E29" s="21">
        <f t="shared" si="2"/>
        <v>340600</v>
      </c>
    </row>
    <row r="30" spans="1:5">
      <c r="A30" s="24" t="s">
        <v>27</v>
      </c>
      <c r="B30" s="25"/>
      <c r="C30" s="25"/>
      <c r="D30" s="26"/>
      <c r="E30" s="26"/>
    </row>
    <row r="31" spans="1:5">
      <c r="A31" s="18" t="s">
        <v>42</v>
      </c>
      <c r="B31" s="19">
        <v>64000</v>
      </c>
      <c r="C31" s="19">
        <v>63110</v>
      </c>
      <c r="D31" s="20">
        <v>83071</v>
      </c>
      <c r="E31" s="21">
        <f t="shared" si="2"/>
        <v>890</v>
      </c>
    </row>
    <row r="32" spans="1:5">
      <c r="A32" s="18" t="s">
        <v>44</v>
      </c>
      <c r="B32" s="19">
        <v>111600</v>
      </c>
      <c r="C32" s="19">
        <v>111600</v>
      </c>
      <c r="D32" s="20">
        <v>111600</v>
      </c>
      <c r="E32" s="21">
        <f t="shared" si="2"/>
        <v>0</v>
      </c>
    </row>
    <row r="33" spans="1:5">
      <c r="A33" s="18" t="s">
        <v>39</v>
      </c>
      <c r="B33" s="19">
        <f>SUM(B31:B32)</f>
        <v>175600</v>
      </c>
      <c r="C33" s="19">
        <f>SUM(C31:C32)</f>
        <v>174710</v>
      </c>
      <c r="D33" s="20">
        <v>194671</v>
      </c>
      <c r="E33" s="21">
        <f t="shared" si="2"/>
        <v>890</v>
      </c>
    </row>
    <row r="34" spans="1:5">
      <c r="A34" s="24" t="s">
        <v>26</v>
      </c>
      <c r="B34" s="25"/>
      <c r="C34" s="25"/>
      <c r="D34" s="27"/>
      <c r="E34" s="26"/>
    </row>
    <row r="35" spans="1:5">
      <c r="A35" s="18" t="s">
        <v>44</v>
      </c>
      <c r="B35" s="19">
        <v>65000</v>
      </c>
      <c r="C35" s="19">
        <v>64350</v>
      </c>
      <c r="D35" s="20">
        <v>60000</v>
      </c>
      <c r="E35" s="21">
        <f t="shared" si="2"/>
        <v>650</v>
      </c>
    </row>
    <row r="36" spans="1:5">
      <c r="A36" s="18" t="s">
        <v>39</v>
      </c>
      <c r="B36" s="19">
        <f>SUM(B35)</f>
        <v>65000</v>
      </c>
      <c r="C36" s="19">
        <f>SUM(C35)</f>
        <v>64350</v>
      </c>
      <c r="D36" s="20">
        <v>60000</v>
      </c>
      <c r="E36" s="21">
        <f t="shared" si="2"/>
        <v>650</v>
      </c>
    </row>
    <row r="37" spans="1:5">
      <c r="A37" s="24" t="s">
        <v>25</v>
      </c>
      <c r="B37" s="25"/>
      <c r="C37" s="25"/>
      <c r="D37" s="27"/>
      <c r="E37" s="26"/>
    </row>
    <row r="38" spans="1:5">
      <c r="A38" s="18" t="s">
        <v>46</v>
      </c>
      <c r="B38" s="19">
        <v>1927800</v>
      </c>
      <c r="C38" s="19">
        <v>4060220</v>
      </c>
      <c r="D38" s="20">
        <v>3626400</v>
      </c>
      <c r="E38" s="21">
        <f t="shared" si="2"/>
        <v>-2132420</v>
      </c>
    </row>
    <row r="39" spans="1:5">
      <c r="A39" s="18" t="s">
        <v>47</v>
      </c>
      <c r="B39" s="19">
        <v>100000</v>
      </c>
      <c r="C39" s="19">
        <v>102600</v>
      </c>
      <c r="D39" s="20">
        <v>150000</v>
      </c>
      <c r="E39" s="21">
        <f t="shared" si="2"/>
        <v>-2600</v>
      </c>
    </row>
    <row r="40" spans="1:5">
      <c r="A40" s="18" t="s">
        <v>39</v>
      </c>
      <c r="B40" s="19">
        <f>SUM(B38:B39)</f>
        <v>2027800</v>
      </c>
      <c r="C40" s="19">
        <f>SUM(C38:C39)</f>
        <v>4162820</v>
      </c>
      <c r="D40" s="20">
        <v>3776400</v>
      </c>
      <c r="E40" s="21">
        <f t="shared" si="2"/>
        <v>-2135020</v>
      </c>
    </row>
    <row r="41" spans="1:5">
      <c r="A41" s="18" t="s">
        <v>48</v>
      </c>
      <c r="B41" s="19">
        <v>320000</v>
      </c>
      <c r="C41" s="19">
        <v>165000</v>
      </c>
      <c r="D41" s="20">
        <v>320000</v>
      </c>
      <c r="E41" s="21">
        <f t="shared" si="2"/>
        <v>155000</v>
      </c>
    </row>
    <row r="42" spans="1:5">
      <c r="A42" s="18" t="s">
        <v>49</v>
      </c>
      <c r="B42" s="19">
        <f>SUM(B26+B29+B33+B36+B40+B41)</f>
        <v>140783100</v>
      </c>
      <c r="C42" s="19">
        <f>SUM(C26+C29+C33+C36+C40+C41)</f>
        <v>136045943</v>
      </c>
      <c r="D42" s="22">
        <v>144034298</v>
      </c>
      <c r="E42" s="21">
        <f t="shared" si="2"/>
        <v>4737157</v>
      </c>
    </row>
    <row r="43" spans="1:5" s="5" customFormat="1" ht="12" customHeight="1">
      <c r="A43" s="50" t="s">
        <v>24</v>
      </c>
      <c r="B43" s="51"/>
      <c r="C43" s="51"/>
      <c r="D43" s="51"/>
      <c r="E43" s="52"/>
    </row>
    <row r="44" spans="1:5">
      <c r="A44" s="18" t="s">
        <v>50</v>
      </c>
      <c r="B44" s="28">
        <v>500</v>
      </c>
      <c r="C44" s="29">
        <v>245</v>
      </c>
      <c r="D44" s="20">
        <v>1000</v>
      </c>
      <c r="E44" s="21">
        <f t="shared" si="2"/>
        <v>255</v>
      </c>
    </row>
    <row r="45" spans="1:5">
      <c r="A45" s="18" t="s">
        <v>51</v>
      </c>
      <c r="B45" s="28">
        <v>700000</v>
      </c>
      <c r="C45" s="19">
        <v>742278</v>
      </c>
      <c r="D45" s="20">
        <v>900000</v>
      </c>
      <c r="E45" s="21">
        <f t="shared" si="2"/>
        <v>-42278</v>
      </c>
    </row>
    <row r="46" spans="1:5">
      <c r="A46" s="18" t="s">
        <v>52</v>
      </c>
      <c r="B46" s="19">
        <f>SUM(B44:B45)</f>
        <v>700500</v>
      </c>
      <c r="C46" s="19">
        <f>SUM(C44:C45)</f>
        <v>742523</v>
      </c>
      <c r="D46" s="22">
        <v>901000</v>
      </c>
      <c r="E46" s="21">
        <f t="shared" si="2"/>
        <v>-42023</v>
      </c>
    </row>
    <row r="47" spans="1:5">
      <c r="A47" s="30" t="s">
        <v>53</v>
      </c>
      <c r="B47" s="19">
        <f>SUM(B11+B14+B19+B42+B46)</f>
        <v>142659600</v>
      </c>
      <c r="C47" s="19">
        <f>SUM(C11+C14+C19+C42+C46)</f>
        <v>138479645</v>
      </c>
      <c r="D47" s="20">
        <v>146432298</v>
      </c>
      <c r="E47" s="21">
        <f t="shared" si="2"/>
        <v>4179955</v>
      </c>
    </row>
    <row r="48" spans="1:5" s="4" customFormat="1" ht="12" customHeight="1">
      <c r="A48" s="39" t="s">
        <v>13</v>
      </c>
      <c r="B48" s="40"/>
      <c r="C48" s="40"/>
      <c r="D48" s="40"/>
      <c r="E48" s="41"/>
    </row>
    <row r="49" spans="1:5">
      <c r="A49" s="53" t="s">
        <v>14</v>
      </c>
      <c r="B49" s="54"/>
      <c r="C49" s="54"/>
      <c r="D49" s="54"/>
      <c r="E49" s="55"/>
    </row>
    <row r="50" spans="1:5">
      <c r="A50" s="24" t="s">
        <v>15</v>
      </c>
      <c r="B50" s="25"/>
      <c r="C50" s="25"/>
      <c r="D50" s="25"/>
      <c r="E50" s="25"/>
    </row>
    <row r="51" spans="1:5">
      <c r="A51" s="18" t="s">
        <v>54</v>
      </c>
      <c r="B51" s="31">
        <f>52381052+5000400</f>
        <v>57381452</v>
      </c>
      <c r="C51" s="19">
        <v>62023958</v>
      </c>
      <c r="D51" s="20">
        <v>57310036</v>
      </c>
      <c r="E51" s="21">
        <f t="shared" ref="E51:E53" si="3">SUM(B51-C51)</f>
        <v>-4642506</v>
      </c>
    </row>
    <row r="52" spans="1:5">
      <c r="A52" s="18" t="s">
        <v>55</v>
      </c>
      <c r="B52" s="31">
        <v>21587610</v>
      </c>
      <c r="C52" s="19">
        <v>20212409</v>
      </c>
      <c r="D52" s="20">
        <v>21273670</v>
      </c>
      <c r="E52" s="21">
        <f t="shared" si="3"/>
        <v>1375201</v>
      </c>
    </row>
    <row r="53" spans="1:5">
      <c r="A53" s="18" t="s">
        <v>56</v>
      </c>
      <c r="B53" s="31">
        <v>16108942</v>
      </c>
      <c r="C53" s="19">
        <v>11358051</v>
      </c>
      <c r="D53" s="20">
        <v>16903195</v>
      </c>
      <c r="E53" s="21">
        <f t="shared" si="3"/>
        <v>4750891</v>
      </c>
    </row>
    <row r="54" spans="1:5">
      <c r="A54" s="18" t="s">
        <v>57</v>
      </c>
      <c r="B54" s="31">
        <v>2861640</v>
      </c>
      <c r="C54" s="19">
        <v>1446270</v>
      </c>
      <c r="D54" s="20">
        <v>3065091</v>
      </c>
      <c r="E54" s="21">
        <f>SUM(B54-C54)</f>
        <v>1415370</v>
      </c>
    </row>
    <row r="55" spans="1:5">
      <c r="A55" s="18" t="s">
        <v>58</v>
      </c>
      <c r="B55" s="31">
        <v>1819471</v>
      </c>
      <c r="C55" s="19">
        <v>755375</v>
      </c>
      <c r="D55" s="20">
        <v>3377340</v>
      </c>
      <c r="E55" s="21">
        <f t="shared" ref="E55:E86" si="4">SUM(B55-C55)</f>
        <v>1064096</v>
      </c>
    </row>
    <row r="56" spans="1:5">
      <c r="A56" s="18" t="s">
        <v>59</v>
      </c>
      <c r="B56" s="22">
        <f>SUM(B51:B55)</f>
        <v>99759115</v>
      </c>
      <c r="C56" s="19">
        <f>SUM(C51:C55)</f>
        <v>95796063</v>
      </c>
      <c r="D56" s="20">
        <v>101929332</v>
      </c>
      <c r="E56" s="21">
        <f t="shared" si="4"/>
        <v>3963052</v>
      </c>
    </row>
    <row r="57" spans="1:5">
      <c r="A57" s="18" t="s">
        <v>60</v>
      </c>
      <c r="B57" s="32">
        <v>4005348</v>
      </c>
      <c r="C57" s="19">
        <v>3212000</v>
      </c>
      <c r="D57" s="20">
        <v>3497640</v>
      </c>
      <c r="E57" s="21">
        <f t="shared" si="4"/>
        <v>793348</v>
      </c>
    </row>
    <row r="58" spans="1:5">
      <c r="A58" s="24" t="s">
        <v>23</v>
      </c>
      <c r="B58" s="33"/>
      <c r="C58" s="25"/>
      <c r="D58" s="27"/>
      <c r="E58" s="26"/>
    </row>
    <row r="59" spans="1:5">
      <c r="A59" s="18" t="s">
        <v>61</v>
      </c>
      <c r="B59" s="31">
        <v>10362300</v>
      </c>
      <c r="C59" s="19">
        <v>10955346</v>
      </c>
      <c r="D59" s="20">
        <v>12341408</v>
      </c>
      <c r="E59" s="21">
        <f t="shared" si="4"/>
        <v>-593046</v>
      </c>
    </row>
    <row r="60" spans="1:5">
      <c r="A60" s="18" t="s">
        <v>62</v>
      </c>
      <c r="B60" s="31">
        <v>699720</v>
      </c>
      <c r="C60" s="19">
        <v>407703</v>
      </c>
      <c r="D60" s="20">
        <v>889976</v>
      </c>
      <c r="E60" s="21">
        <f t="shared" si="4"/>
        <v>292017</v>
      </c>
    </row>
    <row r="61" spans="1:5">
      <c r="A61" s="18" t="s">
        <v>59</v>
      </c>
      <c r="B61" s="19">
        <f>SUM(B59:B60)</f>
        <v>11062020</v>
      </c>
      <c r="C61" s="19">
        <f>SUM(C59:C60)</f>
        <v>11363049</v>
      </c>
      <c r="D61" s="20">
        <v>13231384</v>
      </c>
      <c r="E61" s="21">
        <f t="shared" si="4"/>
        <v>-301029</v>
      </c>
    </row>
    <row r="62" spans="1:5">
      <c r="A62" s="18" t="s">
        <v>63</v>
      </c>
      <c r="B62" s="31">
        <v>1320000</v>
      </c>
      <c r="C62" s="19">
        <v>1360000</v>
      </c>
      <c r="D62" s="20">
        <v>0</v>
      </c>
      <c r="E62" s="21">
        <f t="shared" si="4"/>
        <v>-40000</v>
      </c>
    </row>
    <row r="63" spans="1:5">
      <c r="A63" s="18" t="s">
        <v>64</v>
      </c>
      <c r="B63" s="31">
        <f>1310000+500000</f>
        <v>1810000</v>
      </c>
      <c r="C63" s="19">
        <v>1305250</v>
      </c>
      <c r="D63" s="20">
        <v>2700000</v>
      </c>
      <c r="E63" s="21">
        <f t="shared" si="4"/>
        <v>504750</v>
      </c>
    </row>
    <row r="64" spans="1:5">
      <c r="A64" s="34" t="s">
        <v>65</v>
      </c>
      <c r="B64" s="19">
        <f>SUM(B56+B57+B61+B62+B63)</f>
        <v>117956483</v>
      </c>
      <c r="C64" s="19">
        <f>SUM(C56+C57+C61+C62+C63)</f>
        <v>113036362</v>
      </c>
      <c r="D64" s="22">
        <v>121358356</v>
      </c>
      <c r="E64" s="21">
        <f t="shared" si="4"/>
        <v>4920121</v>
      </c>
    </row>
    <row r="65" spans="1:5">
      <c r="A65" s="53" t="s">
        <v>22</v>
      </c>
      <c r="B65" s="54"/>
      <c r="C65" s="54"/>
      <c r="D65" s="54"/>
      <c r="E65" s="55"/>
    </row>
    <row r="66" spans="1:5">
      <c r="A66" s="18" t="s">
        <v>66</v>
      </c>
      <c r="B66" s="19">
        <v>1298000</v>
      </c>
      <c r="C66" s="19">
        <v>1253234</v>
      </c>
      <c r="D66" s="20">
        <v>1470000</v>
      </c>
      <c r="E66" s="21">
        <f t="shared" si="4"/>
        <v>44766</v>
      </c>
    </row>
    <row r="67" spans="1:5">
      <c r="A67" s="18" t="s">
        <v>67</v>
      </c>
      <c r="B67" s="19">
        <v>90000</v>
      </c>
      <c r="C67" s="19">
        <v>148000</v>
      </c>
      <c r="D67" s="20">
        <v>50000</v>
      </c>
      <c r="E67" s="21">
        <f t="shared" si="4"/>
        <v>-58000</v>
      </c>
    </row>
    <row r="68" spans="1:5">
      <c r="A68" s="18" t="s">
        <v>68</v>
      </c>
      <c r="B68" s="19">
        <v>740000</v>
      </c>
      <c r="C68" s="19">
        <v>729807</v>
      </c>
      <c r="D68" s="20">
        <v>1000000</v>
      </c>
      <c r="E68" s="21">
        <f t="shared" si="4"/>
        <v>10193</v>
      </c>
    </row>
    <row r="69" spans="1:5">
      <c r="A69" s="18" t="s">
        <v>69</v>
      </c>
      <c r="B69" s="19">
        <v>50000</v>
      </c>
      <c r="C69" s="19">
        <v>47250</v>
      </c>
      <c r="D69" s="20">
        <v>50000</v>
      </c>
      <c r="E69" s="21">
        <f t="shared" si="4"/>
        <v>2750</v>
      </c>
    </row>
    <row r="70" spans="1:5">
      <c r="A70" s="18" t="s">
        <v>70</v>
      </c>
      <c r="B70" s="19">
        <v>400000</v>
      </c>
      <c r="C70" s="19">
        <v>653568</v>
      </c>
      <c r="D70" s="20">
        <v>1500000</v>
      </c>
      <c r="E70" s="21">
        <f t="shared" si="4"/>
        <v>-253568</v>
      </c>
    </row>
    <row r="71" spans="1:5">
      <c r="A71" s="18" t="s">
        <v>71</v>
      </c>
      <c r="B71" s="19">
        <v>700000</v>
      </c>
      <c r="C71" s="19">
        <v>691448</v>
      </c>
      <c r="D71" s="20">
        <v>200000</v>
      </c>
      <c r="E71" s="21">
        <f t="shared" si="4"/>
        <v>8552</v>
      </c>
    </row>
    <row r="72" spans="1:5">
      <c r="A72" s="18" t="s">
        <v>72</v>
      </c>
      <c r="B72" s="19">
        <v>1300000</v>
      </c>
      <c r="C72" s="19">
        <v>2140388</v>
      </c>
      <c r="D72" s="20">
        <v>1000000</v>
      </c>
      <c r="E72" s="21">
        <f t="shared" si="4"/>
        <v>-840388</v>
      </c>
    </row>
    <row r="73" spans="1:5">
      <c r="A73" s="18" t="s">
        <v>73</v>
      </c>
      <c r="B73" s="19">
        <v>180000</v>
      </c>
      <c r="C73" s="19">
        <v>125000</v>
      </c>
      <c r="D73" s="20">
        <v>260000</v>
      </c>
      <c r="E73" s="21">
        <f t="shared" si="4"/>
        <v>55000</v>
      </c>
    </row>
    <row r="74" spans="1:5">
      <c r="A74" s="18" t="s">
        <v>74</v>
      </c>
      <c r="B74" s="19">
        <v>100000</v>
      </c>
      <c r="C74" s="19">
        <v>67375</v>
      </c>
      <c r="D74" s="20">
        <v>100000</v>
      </c>
      <c r="E74" s="21">
        <f t="shared" si="4"/>
        <v>32625</v>
      </c>
    </row>
    <row r="75" spans="1:5">
      <c r="A75" s="18" t="s">
        <v>75</v>
      </c>
      <c r="B75" s="19">
        <v>200000</v>
      </c>
      <c r="C75" s="19">
        <v>308228</v>
      </c>
      <c r="D75" s="20">
        <v>355000</v>
      </c>
      <c r="E75" s="21">
        <f t="shared" si="4"/>
        <v>-108228</v>
      </c>
    </row>
    <row r="76" spans="1:5">
      <c r="A76" s="18" t="s">
        <v>76</v>
      </c>
      <c r="B76" s="19">
        <v>120000</v>
      </c>
      <c r="C76" s="19">
        <v>470503</v>
      </c>
      <c r="D76" s="20">
        <v>130000</v>
      </c>
      <c r="E76" s="21">
        <f t="shared" si="4"/>
        <v>-350503</v>
      </c>
    </row>
    <row r="77" spans="1:5">
      <c r="A77" s="18" t="s">
        <v>77</v>
      </c>
      <c r="B77" s="19">
        <v>460000</v>
      </c>
      <c r="C77" s="19">
        <v>474237</v>
      </c>
      <c r="D77" s="20">
        <v>550000</v>
      </c>
      <c r="E77" s="21">
        <f t="shared" si="4"/>
        <v>-14237</v>
      </c>
    </row>
    <row r="78" spans="1:5">
      <c r="A78" s="18" t="s">
        <v>78</v>
      </c>
      <c r="B78" s="19">
        <v>4018200</v>
      </c>
      <c r="C78" s="19">
        <v>4018200</v>
      </c>
      <c r="D78" s="20">
        <v>4018200</v>
      </c>
      <c r="E78" s="21">
        <f t="shared" si="4"/>
        <v>0</v>
      </c>
    </row>
    <row r="79" spans="1:5">
      <c r="A79" s="18" t="s">
        <v>79</v>
      </c>
      <c r="B79" s="19">
        <v>475000</v>
      </c>
      <c r="C79" s="19">
        <v>608300</v>
      </c>
      <c r="D79" s="20">
        <v>450000</v>
      </c>
      <c r="E79" s="21">
        <f t="shared" si="4"/>
        <v>-133300</v>
      </c>
    </row>
    <row r="80" spans="1:5">
      <c r="A80" s="18" t="s">
        <v>80</v>
      </c>
      <c r="B80" s="19">
        <v>680000</v>
      </c>
      <c r="C80" s="19">
        <v>675198</v>
      </c>
      <c r="D80" s="20">
        <v>680000</v>
      </c>
      <c r="E80" s="21">
        <f t="shared" si="4"/>
        <v>4802</v>
      </c>
    </row>
    <row r="81" spans="1:5">
      <c r="A81" s="18" t="s">
        <v>81</v>
      </c>
      <c r="B81" s="19">
        <v>1390000</v>
      </c>
      <c r="C81" s="19">
        <v>1332445</v>
      </c>
      <c r="D81" s="20">
        <v>1030000</v>
      </c>
      <c r="E81" s="21">
        <f t="shared" si="4"/>
        <v>57555</v>
      </c>
    </row>
    <row r="82" spans="1:5">
      <c r="A82" s="18" t="s">
        <v>82</v>
      </c>
      <c r="B82" s="19">
        <v>1300000</v>
      </c>
      <c r="C82" s="19">
        <v>1395582</v>
      </c>
      <c r="D82" s="20">
        <v>1300000</v>
      </c>
      <c r="E82" s="21">
        <f t="shared" si="4"/>
        <v>-95582</v>
      </c>
    </row>
    <row r="83" spans="1:5">
      <c r="A83" s="18" t="s">
        <v>83</v>
      </c>
      <c r="B83" s="19">
        <v>1124919</v>
      </c>
      <c r="C83" s="19">
        <v>1133519</v>
      </c>
      <c r="D83" s="20">
        <v>1190000</v>
      </c>
      <c r="E83" s="21">
        <f t="shared" si="4"/>
        <v>-8600</v>
      </c>
    </row>
    <row r="84" spans="1:5">
      <c r="A84" s="34" t="s">
        <v>84</v>
      </c>
      <c r="B84" s="19">
        <f>SUM(B66:B83)</f>
        <v>14626119</v>
      </c>
      <c r="C84" s="19">
        <f>SUM(C66:C83)</f>
        <v>16272282</v>
      </c>
      <c r="D84" s="22">
        <v>15333200</v>
      </c>
      <c r="E84" s="21">
        <f t="shared" si="4"/>
        <v>-1646163</v>
      </c>
    </row>
    <row r="85" spans="1:5">
      <c r="A85" s="30" t="s">
        <v>85</v>
      </c>
      <c r="B85" s="19">
        <f>SUM(B64+B84)</f>
        <v>132582602</v>
      </c>
      <c r="C85" s="19">
        <f>SUM(C64+C84)</f>
        <v>129308644</v>
      </c>
      <c r="D85" s="20">
        <v>136691556</v>
      </c>
      <c r="E85" s="21">
        <f t="shared" si="4"/>
        <v>3273958</v>
      </c>
    </row>
    <row r="86" spans="1:5">
      <c r="A86" s="30" t="s">
        <v>86</v>
      </c>
      <c r="B86" s="19">
        <f>SUM(B47-B85)</f>
        <v>10076998</v>
      </c>
      <c r="C86" s="19">
        <f>SUM(C47-C85)</f>
        <v>9171001</v>
      </c>
      <c r="D86" s="20">
        <v>9740742</v>
      </c>
      <c r="E86" s="21">
        <f t="shared" si="4"/>
        <v>905997</v>
      </c>
    </row>
    <row r="87" spans="1:5" s="4" customFormat="1" ht="12" customHeight="1">
      <c r="A87" s="56" t="s">
        <v>20</v>
      </c>
      <c r="B87" s="57"/>
      <c r="C87" s="57"/>
      <c r="D87" s="57"/>
      <c r="E87" s="58"/>
    </row>
    <row r="88" spans="1:5" s="4" customFormat="1" ht="12" customHeight="1">
      <c r="A88" s="56" t="s">
        <v>19</v>
      </c>
      <c r="B88" s="57"/>
      <c r="C88" s="57"/>
      <c r="D88" s="57"/>
      <c r="E88" s="58"/>
    </row>
    <row r="89" spans="1:5">
      <c r="A89" s="18" t="s">
        <v>87</v>
      </c>
      <c r="B89" s="35">
        <v>0</v>
      </c>
      <c r="C89" s="19">
        <v>9883</v>
      </c>
      <c r="D89" s="23">
        <v>0</v>
      </c>
      <c r="E89" s="21">
        <f t="shared" ref="E89:E90" si="5">SUM(B89-D89)</f>
        <v>0</v>
      </c>
    </row>
    <row r="90" spans="1:5">
      <c r="A90" s="30" t="s">
        <v>88</v>
      </c>
      <c r="B90" s="19">
        <f>SUM(B89)</f>
        <v>0</v>
      </c>
      <c r="C90" s="19">
        <f>SUM(C89)</f>
        <v>9883</v>
      </c>
      <c r="D90" s="23">
        <v>0</v>
      </c>
      <c r="E90" s="21">
        <f t="shared" si="5"/>
        <v>0</v>
      </c>
    </row>
    <row r="91" spans="1:5" s="4" customFormat="1" ht="12" customHeight="1">
      <c r="A91" s="56" t="s">
        <v>21</v>
      </c>
      <c r="B91" s="57"/>
      <c r="C91" s="57"/>
      <c r="D91" s="57"/>
      <c r="E91" s="58"/>
    </row>
    <row r="92" spans="1:5" s="4" customFormat="1" ht="12" customHeight="1">
      <c r="A92" s="18" t="s">
        <v>89</v>
      </c>
      <c r="B92" s="35">
        <v>0</v>
      </c>
      <c r="C92" s="32">
        <v>21087</v>
      </c>
      <c r="D92" s="35">
        <v>0</v>
      </c>
      <c r="E92" s="35">
        <v>0</v>
      </c>
    </row>
    <row r="93" spans="1:5">
      <c r="A93" s="30" t="s">
        <v>90</v>
      </c>
      <c r="B93" s="17"/>
      <c r="C93" s="19">
        <f>SUM(C92)</f>
        <v>21087</v>
      </c>
      <c r="D93" s="20">
        <v>0</v>
      </c>
      <c r="E93" s="21">
        <f t="shared" ref="E93:E94" si="6">SUM(B93-D93)</f>
        <v>0</v>
      </c>
    </row>
    <row r="94" spans="1:5">
      <c r="A94" s="30" t="s">
        <v>91</v>
      </c>
      <c r="B94" s="19">
        <f>SUM(B90-B93)</f>
        <v>0</v>
      </c>
      <c r="C94" s="19">
        <f>SUM(C90-C93)</f>
        <v>-11204</v>
      </c>
      <c r="D94" s="20">
        <v>0</v>
      </c>
      <c r="E94" s="21">
        <f t="shared" si="6"/>
        <v>0</v>
      </c>
    </row>
    <row r="95" spans="1:5">
      <c r="A95" s="30" t="s">
        <v>92</v>
      </c>
      <c r="B95" s="19">
        <f>SUM(B86+B94)</f>
        <v>10076998</v>
      </c>
      <c r="C95" s="19">
        <f>SUM(C86+C94)</f>
        <v>9159797</v>
      </c>
      <c r="D95" s="20">
        <v>9740742</v>
      </c>
      <c r="E95" s="21">
        <f t="shared" ref="E95:E97" si="7">SUM(B95-C95)</f>
        <v>917201</v>
      </c>
    </row>
    <row r="96" spans="1:5">
      <c r="A96" s="18" t="s">
        <v>93</v>
      </c>
      <c r="B96" s="32">
        <v>1387600</v>
      </c>
      <c r="C96" s="19">
        <v>4627000</v>
      </c>
      <c r="D96" s="20">
        <v>5527300</v>
      </c>
      <c r="E96" s="21">
        <f t="shared" si="7"/>
        <v>-3239400</v>
      </c>
    </row>
    <row r="97" spans="1:5">
      <c r="A97" s="36" t="s">
        <v>16</v>
      </c>
      <c r="B97" s="27">
        <f>SUM(B95-B96)</f>
        <v>8689398</v>
      </c>
      <c r="C97" s="37">
        <f>SUM(C95-C96)</f>
        <v>4532797</v>
      </c>
      <c r="D97" s="27">
        <v>4213442</v>
      </c>
      <c r="E97" s="38">
        <f t="shared" si="7"/>
        <v>4156601</v>
      </c>
    </row>
    <row r="98" spans="1:5">
      <c r="A98" s="36" t="s">
        <v>17</v>
      </c>
      <c r="B98" s="27">
        <v>47416607</v>
      </c>
      <c r="C98" s="37">
        <v>42883810</v>
      </c>
      <c r="D98" s="27">
        <v>28703680</v>
      </c>
      <c r="E98" s="38"/>
    </row>
    <row r="99" spans="1:5">
      <c r="A99" s="36" t="s">
        <v>18</v>
      </c>
      <c r="B99" s="27">
        <f>SUM(B97+B98)</f>
        <v>56106005</v>
      </c>
      <c r="C99" s="37">
        <v>47416607</v>
      </c>
      <c r="D99" s="27">
        <v>42883810</v>
      </c>
      <c r="E99" s="38"/>
    </row>
  </sheetData>
  <mergeCells count="14">
    <mergeCell ref="A49:E49"/>
    <mergeCell ref="A65:E65"/>
    <mergeCell ref="A87:E87"/>
    <mergeCell ref="A88:E88"/>
    <mergeCell ref="A91:E91"/>
    <mergeCell ref="A48:E48"/>
    <mergeCell ref="A1:E1"/>
    <mergeCell ref="A2:C2"/>
    <mergeCell ref="B3:E3"/>
    <mergeCell ref="A8:E8"/>
    <mergeCell ref="A12:E12"/>
    <mergeCell ref="A15:E15"/>
    <mergeCell ref="A20:E20"/>
    <mergeCell ref="A43:E43"/>
  </mergeCells>
  <phoneticPr fontId="25"/>
  <printOptions horizontalCentered="1"/>
  <pageMargins left="0.59055118110236227" right="0.39370078740157483" top="0.39370078740157483" bottom="0.39370078740157483" header="0.51181102362204722" footer="0.51181102362204722"/>
  <pageSetup paperSize="9" orientation="portrait" r:id="rId1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2018年度予算</vt:lpstr>
      <vt:lpstr>'2018年度予算'!Print_Titles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2018-06-06T06:09:29Z</cp:lastPrinted>
  <dcterms:created xsi:type="dcterms:W3CDTF">2018-03-05T07:19:51Z</dcterms:created>
  <dcterms:modified xsi:type="dcterms:W3CDTF">2018-06-14T03:27:35Z</dcterms:modified>
</cp:coreProperties>
</file>