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部門別フォルダ\（部門00）管理運営\（新規8）総会・理事会・代表者会議\総会\2020（通常総会）\2020総会用会計資料\"/>
    </mc:Choice>
  </mc:AlternateContent>
  <bookViews>
    <workbookView xWindow="1140" yWindow="120" windowWidth="11130" windowHeight="1519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1" l="1"/>
  <c r="E98" i="1" l="1"/>
  <c r="E97" i="1"/>
  <c r="E96" i="1"/>
  <c r="E95" i="1"/>
  <c r="E94" i="1"/>
  <c r="E93" i="1"/>
  <c r="E91" i="1"/>
  <c r="E90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E17" i="1"/>
  <c r="E16" i="1"/>
  <c r="E13" i="1"/>
  <c r="E12" i="1"/>
  <c r="E10" i="1"/>
  <c r="E9" i="1"/>
  <c r="E8" i="1"/>
  <c r="D100" i="1"/>
  <c r="D99" i="1"/>
  <c r="D98" i="1"/>
  <c r="D97" i="1"/>
  <c r="D96" i="1"/>
  <c r="D87" i="1"/>
  <c r="D86" i="1"/>
  <c r="D85" i="1"/>
  <c r="D83" i="1"/>
  <c r="D82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6" i="1"/>
  <c r="D45" i="1"/>
  <c r="D44" i="1"/>
  <c r="D43" i="1"/>
  <c r="D41" i="1"/>
  <c r="D40" i="1"/>
  <c r="D39" i="1"/>
  <c r="D38" i="1"/>
  <c r="D37" i="1"/>
  <c r="D35" i="1"/>
  <c r="D34" i="1"/>
  <c r="D32" i="1"/>
  <c r="D31" i="1"/>
  <c r="D30" i="1"/>
  <c r="D28" i="1"/>
  <c r="D27" i="1"/>
  <c r="D25" i="1"/>
  <c r="D24" i="1"/>
  <c r="D22" i="1"/>
  <c r="D23" i="1"/>
  <c r="D21" i="1"/>
  <c r="D18" i="1"/>
  <c r="D17" i="1"/>
  <c r="D16" i="1"/>
  <c r="D10" i="1"/>
  <c r="D9" i="1"/>
  <c r="D8" i="1"/>
  <c r="B87" i="1"/>
  <c r="B85" i="1"/>
  <c r="C100" i="1"/>
  <c r="C98" i="1"/>
  <c r="B94" i="1"/>
  <c r="B95" i="1"/>
  <c r="B96" i="1" s="1"/>
  <c r="B98" i="1" s="1"/>
  <c r="B100" i="1" s="1"/>
  <c r="C96" i="1"/>
  <c r="C95" i="1"/>
  <c r="C94" i="1"/>
  <c r="B91" i="1"/>
  <c r="C91" i="1"/>
  <c r="C87" i="1"/>
  <c r="C85" i="1"/>
  <c r="C63" i="1"/>
  <c r="B54" i="1"/>
  <c r="B60" i="1"/>
  <c r="C60" i="1"/>
  <c r="C54" i="1"/>
  <c r="C46" i="1"/>
  <c r="C45" i="1"/>
  <c r="C41" i="1"/>
  <c r="B39" i="1"/>
  <c r="C39" i="1"/>
  <c r="B35" i="1"/>
  <c r="C35" i="1"/>
  <c r="B32" i="1"/>
  <c r="C32" i="1"/>
  <c r="B28" i="1"/>
  <c r="B25" i="1"/>
  <c r="C28" i="1"/>
  <c r="C25" i="1"/>
  <c r="B17" i="1"/>
  <c r="B18" i="1"/>
  <c r="B13" i="1"/>
  <c r="B10" i="1"/>
  <c r="C18" i="1"/>
  <c r="C17" i="1"/>
  <c r="C13" i="1"/>
  <c r="C10" i="1"/>
  <c r="B63" i="1" l="1"/>
  <c r="B86" i="1" s="1"/>
  <c r="B41" i="1"/>
  <c r="B46" i="1"/>
</calcChain>
</file>

<file path=xl/sharedStrings.xml><?xml version="1.0" encoding="utf-8"?>
<sst xmlns="http://schemas.openxmlformats.org/spreadsheetml/2006/main" count="105" uniqueCount="96">
  <si>
    <t>  </t>
  </si>
  <si>
    <t>円</t>
  </si>
  <si>
    <t>科目</t>
  </si>
  <si>
    <t>（正味財産増減計算）</t>
  </si>
  <si>
    <r>
      <t>■</t>
    </r>
    <r>
      <rPr>
        <b/>
        <sz val="10"/>
        <color theme="1"/>
        <rFont val="ＭＳ Ｐゴシック"/>
        <family val="3"/>
        <charset val="128"/>
      </rPr>
      <t>1.経常増減の部</t>
    </r>
  </si>
  <si>
    <r>
      <t>■■</t>
    </r>
    <r>
      <rPr>
        <b/>
        <sz val="10"/>
        <color theme="1"/>
        <rFont val="ＭＳ Ｐゴシック"/>
        <family val="3"/>
        <charset val="128"/>
      </rPr>
      <t>(1)経常収益</t>
    </r>
  </si>
  <si>
    <r>
      <t>■■■</t>
    </r>
    <r>
      <rPr>
        <sz val="10"/>
        <color theme="1"/>
        <rFont val="ＭＳ Ｐゴシック"/>
        <family val="3"/>
        <charset val="128"/>
      </rPr>
      <t>受取会費・入会金</t>
    </r>
  </si>
  <si>
    <r>
      <t>■■■■</t>
    </r>
    <r>
      <rPr>
        <sz val="10"/>
        <color theme="1"/>
        <rFont val="ＭＳ Ｐ明朝"/>
        <family val="1"/>
        <charset val="128"/>
      </rPr>
      <t>正会員受取会費</t>
    </r>
  </si>
  <si>
    <r>
      <t>■■■■</t>
    </r>
    <r>
      <rPr>
        <sz val="10"/>
        <color theme="1"/>
        <rFont val="ＭＳ Ｐ明朝"/>
        <family val="1"/>
        <charset val="128"/>
      </rPr>
      <t>賛助会員受取会費</t>
    </r>
  </si>
  <si>
    <r>
      <t>■■■</t>
    </r>
    <r>
      <rPr>
        <sz val="10"/>
        <color theme="1"/>
        <rFont val="ＭＳ Ｐ明朝"/>
        <family val="1"/>
        <charset val="128"/>
      </rPr>
      <t>受取会費・入会金合計</t>
    </r>
  </si>
  <si>
    <r>
      <t>■■■</t>
    </r>
    <r>
      <rPr>
        <sz val="10"/>
        <color theme="1"/>
        <rFont val="ＭＳ Ｐゴシック"/>
        <family val="3"/>
        <charset val="128"/>
      </rPr>
      <t>受取寄付金</t>
    </r>
  </si>
  <si>
    <r>
      <t>■■■■</t>
    </r>
    <r>
      <rPr>
        <sz val="10"/>
        <color theme="1"/>
        <rFont val="ＭＳ Ｐ明朝"/>
        <family val="1"/>
        <charset val="128"/>
      </rPr>
      <t>受取寄付金</t>
    </r>
  </si>
  <si>
    <r>
      <t>■■■</t>
    </r>
    <r>
      <rPr>
        <sz val="10"/>
        <color theme="1"/>
        <rFont val="ＭＳ Ｐ明朝"/>
        <family val="1"/>
        <charset val="128"/>
      </rPr>
      <t>受取寄付金合計</t>
    </r>
  </si>
  <si>
    <r>
      <t>■■■</t>
    </r>
    <r>
      <rPr>
        <sz val="10"/>
        <color theme="1"/>
        <rFont val="ＭＳ Ｐゴシック"/>
        <family val="3"/>
        <charset val="128"/>
      </rPr>
      <t>受取助成金等</t>
    </r>
  </si>
  <si>
    <r>
      <t>■■■■</t>
    </r>
    <r>
      <rPr>
        <sz val="10"/>
        <color theme="1"/>
        <rFont val="ＭＳ Ｐ明朝"/>
        <family val="1"/>
        <charset val="128"/>
      </rPr>
      <t>受取国庫補助金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</si>
  <si>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-障害者介助等助成金</t>
    </r>
  </si>
  <si>
    <r>
      <t>■■■■</t>
    </r>
    <r>
      <rPr>
        <sz val="10"/>
        <color theme="1"/>
        <rFont val="ＭＳ Ｐ明朝"/>
        <family val="1"/>
        <charset val="128"/>
      </rPr>
      <t>--小計--</t>
    </r>
  </si>
  <si>
    <r>
      <t>■■■</t>
    </r>
    <r>
      <rPr>
        <sz val="10"/>
        <color theme="1"/>
        <rFont val="ＭＳ Ｐ明朝"/>
        <family val="1"/>
        <charset val="128"/>
      </rPr>
      <t>受取助成金等合計</t>
    </r>
  </si>
  <si>
    <r>
      <t>■■■</t>
    </r>
    <r>
      <rPr>
        <sz val="10"/>
        <color theme="1"/>
        <rFont val="ＭＳ Ｐゴシック"/>
        <family val="3"/>
        <charset val="128"/>
      </rPr>
      <t>事業収益</t>
    </r>
  </si>
  <si>
    <r>
      <t>■■■■</t>
    </r>
    <r>
      <rPr>
        <sz val="10"/>
        <color theme="1"/>
        <rFont val="ＭＳ Ｐ明朝"/>
        <family val="1"/>
        <charset val="128"/>
      </rPr>
      <t>介護給付費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</si>
  <si>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-指定特定相談支援事業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</si>
  <si>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-重度訪問介護事業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</si>
  <si>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-居宅介護事業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</si>
  <si>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-生活介護事業</t>
    </r>
  </si>
  <si>
    <r>
      <t>■■■■</t>
    </r>
    <r>
      <rPr>
        <sz val="10"/>
        <color theme="1"/>
        <rFont val="ＭＳ Ｐ明朝"/>
        <family val="1"/>
        <charset val="128"/>
      </rPr>
      <t>地域生活支援費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</si>
  <si>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-移動支援事業</t>
    </r>
  </si>
  <si>
    <r>
      <t>■■■■</t>
    </r>
    <r>
      <rPr>
        <sz val="10"/>
        <color theme="1"/>
        <rFont val="ＭＳ Ｐ明朝"/>
        <family val="1"/>
        <charset val="128"/>
      </rPr>
      <t>利用者負担金</t>
    </r>
  </si>
  <si>
    <r>
      <t>■■■■</t>
    </r>
    <r>
      <rPr>
        <sz val="10"/>
        <color theme="1"/>
        <rFont val="ＭＳ Ｐ明朝"/>
        <family val="1"/>
        <charset val="128"/>
      </rPr>
      <t>送迎料金</t>
    </r>
  </si>
  <si>
    <r>
      <t>■■■■</t>
    </r>
    <r>
      <rPr>
        <sz val="10"/>
        <color theme="1"/>
        <rFont val="ＭＳ Ｐ明朝"/>
        <family val="1"/>
        <charset val="128"/>
      </rPr>
      <t>利用料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</si>
  <si>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-制度外介助派遣利用料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</si>
  <si>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-体験室利用料</t>
    </r>
  </si>
  <si>
    <r>
      <t>■■■■</t>
    </r>
    <r>
      <rPr>
        <sz val="10"/>
        <color theme="1"/>
        <rFont val="ＭＳ Ｐ明朝"/>
        <family val="1"/>
        <charset val="128"/>
      </rPr>
      <t>参加料</t>
    </r>
  </si>
  <si>
    <r>
      <t>■■■</t>
    </r>
    <r>
      <rPr>
        <sz val="10"/>
        <color theme="1"/>
        <rFont val="ＭＳ Ｐ明朝"/>
        <family val="1"/>
        <charset val="128"/>
      </rPr>
      <t>事業収益合計</t>
    </r>
  </si>
  <si>
    <r>
      <t>■■■</t>
    </r>
    <r>
      <rPr>
        <sz val="10"/>
        <color theme="1"/>
        <rFont val="ＭＳ Ｐゴシック"/>
        <family val="3"/>
        <charset val="128"/>
      </rPr>
      <t>その他収益</t>
    </r>
  </si>
  <si>
    <r>
      <t>■■■■</t>
    </r>
    <r>
      <rPr>
        <sz val="10"/>
        <color theme="1"/>
        <rFont val="ＭＳ Ｐ明朝"/>
        <family val="1"/>
        <charset val="128"/>
      </rPr>
      <t>受取利息</t>
    </r>
  </si>
  <si>
    <r>
      <t>■■■■</t>
    </r>
    <r>
      <rPr>
        <sz val="10"/>
        <color theme="1"/>
        <rFont val="ＭＳ Ｐ明朝"/>
        <family val="1"/>
        <charset val="128"/>
      </rPr>
      <t>雑収益</t>
    </r>
  </si>
  <si>
    <r>
      <t>■■■</t>
    </r>
    <r>
      <rPr>
        <sz val="10"/>
        <color theme="1"/>
        <rFont val="ＭＳ Ｐ明朝"/>
        <family val="1"/>
        <charset val="128"/>
      </rPr>
      <t>その他収益合計</t>
    </r>
  </si>
  <si>
    <r>
      <t>■■</t>
    </r>
    <r>
      <rPr>
        <b/>
        <sz val="10"/>
        <color theme="1"/>
        <rFont val="ＭＳ Ｐゴシック"/>
        <family val="3"/>
        <charset val="128"/>
      </rPr>
      <t>経常収益合計</t>
    </r>
  </si>
  <si>
    <r>
      <t>■■</t>
    </r>
    <r>
      <rPr>
        <b/>
        <sz val="10"/>
        <color theme="1"/>
        <rFont val="ＭＳ Ｐゴシック"/>
        <family val="3"/>
        <charset val="128"/>
      </rPr>
      <t>(2)経常費用</t>
    </r>
  </si>
  <si>
    <r>
      <t>■■■■</t>
    </r>
    <r>
      <rPr>
        <sz val="9"/>
        <color theme="1"/>
        <rFont val="ＭＳ Ｐゴシック"/>
        <family val="3"/>
        <charset val="128"/>
      </rPr>
      <t>【人件費】</t>
    </r>
  </si>
  <si>
    <r>
      <t>■■■</t>
    </r>
    <r>
      <rPr>
        <sz val="10"/>
        <color theme="1"/>
        <rFont val="ＭＳ Ｐ明朝"/>
        <family val="1"/>
        <charset val="128"/>
      </rPr>
      <t>給料手当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</si>
  <si>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-常勤職員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</si>
  <si>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-非常勤職員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</si>
  <si>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</si>
  <si>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-処遇改善（外）</t>
    </r>
  </si>
  <si>
    <r>
      <t>■■■</t>
    </r>
    <r>
      <rPr>
        <sz val="10"/>
        <color theme="1"/>
        <rFont val="ＭＳ Ｐ明朝"/>
        <family val="1"/>
        <charset val="128"/>
      </rPr>
      <t>--小計--</t>
    </r>
  </si>
  <si>
    <r>
      <t>■■■</t>
    </r>
    <r>
      <rPr>
        <sz val="10"/>
        <color theme="1"/>
        <rFont val="ＭＳ Ｐ明朝"/>
        <family val="1"/>
        <charset val="128"/>
      </rPr>
      <t>賞与</t>
    </r>
  </si>
  <si>
    <r>
      <t>■■■</t>
    </r>
    <r>
      <rPr>
        <sz val="10"/>
        <color theme="1"/>
        <rFont val="ＭＳ Ｐ明朝"/>
        <family val="1"/>
        <charset val="128"/>
      </rPr>
      <t>通勤費</t>
    </r>
  </si>
  <si>
    <r>
      <t>■■■</t>
    </r>
    <r>
      <rPr>
        <sz val="10"/>
        <color theme="1"/>
        <rFont val="ＭＳ Ｐ明朝"/>
        <family val="1"/>
        <charset val="128"/>
      </rPr>
      <t>法定福利費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</si>
  <si>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-社会保険料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</si>
  <si>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-労働保険料</t>
    </r>
  </si>
  <si>
    <r>
      <t>■■■</t>
    </r>
    <r>
      <rPr>
        <sz val="10"/>
        <color theme="1"/>
        <rFont val="ＭＳ Ｐ明朝"/>
        <family val="1"/>
        <charset val="128"/>
      </rPr>
      <t>退職給付費用</t>
    </r>
  </si>
  <si>
    <r>
      <t>■■■</t>
    </r>
    <r>
      <rPr>
        <sz val="10"/>
        <color theme="1"/>
        <rFont val="ＭＳ Ｐ明朝"/>
        <family val="1"/>
        <charset val="128"/>
      </rPr>
      <t>福利厚生費</t>
    </r>
  </si>
  <si>
    <r>
      <t>■■■■</t>
    </r>
    <r>
      <rPr>
        <sz val="9"/>
        <color theme="1"/>
        <rFont val="ＭＳ Ｐゴシック"/>
        <family val="3"/>
        <charset val="128"/>
      </rPr>
      <t>【人件費計】</t>
    </r>
  </si>
  <si>
    <r>
      <t>■■■■</t>
    </r>
    <r>
      <rPr>
        <sz val="9"/>
        <color theme="1"/>
        <rFont val="ＭＳ Ｐゴシック"/>
        <family val="3"/>
        <charset val="128"/>
      </rPr>
      <t>【その他費用】</t>
    </r>
  </si>
  <si>
    <r>
      <t>■■■</t>
    </r>
    <r>
      <rPr>
        <sz val="10"/>
        <color theme="1"/>
        <rFont val="ＭＳ Ｐ明朝"/>
        <family val="1"/>
        <charset val="128"/>
      </rPr>
      <t>旅費交通費</t>
    </r>
  </si>
  <si>
    <r>
      <t>■■■</t>
    </r>
    <r>
      <rPr>
        <sz val="10"/>
        <color theme="1"/>
        <rFont val="ＭＳ Ｐ明朝"/>
        <family val="1"/>
        <charset val="128"/>
      </rPr>
      <t>諸謝金</t>
    </r>
  </si>
  <si>
    <r>
      <t>■■■</t>
    </r>
    <r>
      <rPr>
        <sz val="10"/>
        <color theme="1"/>
        <rFont val="ＭＳ Ｐ明朝"/>
        <family val="1"/>
        <charset val="128"/>
      </rPr>
      <t>通信運搬費</t>
    </r>
  </si>
  <si>
    <r>
      <t>■■■</t>
    </r>
    <r>
      <rPr>
        <sz val="10"/>
        <color theme="1"/>
        <rFont val="ＭＳ Ｐ明朝"/>
        <family val="1"/>
        <charset val="128"/>
      </rPr>
      <t>会議費</t>
    </r>
  </si>
  <si>
    <r>
      <t>■■■</t>
    </r>
    <r>
      <rPr>
        <sz val="10"/>
        <color theme="1"/>
        <rFont val="ＭＳ Ｐ明朝"/>
        <family val="1"/>
        <charset val="128"/>
      </rPr>
      <t>研修費</t>
    </r>
  </si>
  <si>
    <r>
      <t>■■■</t>
    </r>
    <r>
      <rPr>
        <sz val="10"/>
        <color theme="1"/>
        <rFont val="ＭＳ Ｐ明朝"/>
        <family val="1"/>
        <charset val="128"/>
      </rPr>
      <t>広告宣伝費</t>
    </r>
  </si>
  <si>
    <r>
      <t>■■■</t>
    </r>
    <r>
      <rPr>
        <sz val="10"/>
        <color theme="1"/>
        <rFont val="ＭＳ Ｐ明朝"/>
        <family val="1"/>
        <charset val="128"/>
      </rPr>
      <t>消耗品費</t>
    </r>
  </si>
  <si>
    <r>
      <t>■■■</t>
    </r>
    <r>
      <rPr>
        <sz val="10"/>
        <color theme="1"/>
        <rFont val="ＭＳ Ｐ明朝"/>
        <family val="1"/>
        <charset val="128"/>
      </rPr>
      <t>修繕費</t>
    </r>
  </si>
  <si>
    <r>
      <t>■■■</t>
    </r>
    <r>
      <rPr>
        <sz val="10"/>
        <color theme="1"/>
        <rFont val="ＭＳ Ｐ明朝"/>
        <family val="1"/>
        <charset val="128"/>
      </rPr>
      <t>新聞図書費</t>
    </r>
  </si>
  <si>
    <r>
      <t>■■■</t>
    </r>
    <r>
      <rPr>
        <sz val="10"/>
        <color theme="1"/>
        <rFont val="ＭＳ Ｐ明朝"/>
        <family val="1"/>
        <charset val="128"/>
      </rPr>
      <t>印刷製本費</t>
    </r>
  </si>
  <si>
    <r>
      <t>■■■</t>
    </r>
    <r>
      <rPr>
        <sz val="10"/>
        <color theme="1"/>
        <rFont val="ＭＳ Ｐ明朝"/>
        <family val="1"/>
        <charset val="128"/>
      </rPr>
      <t>交際費</t>
    </r>
  </si>
  <si>
    <r>
      <t>■■■</t>
    </r>
    <r>
      <rPr>
        <sz val="10"/>
        <color theme="1"/>
        <rFont val="ＭＳ Ｐ明朝"/>
        <family val="1"/>
        <charset val="128"/>
      </rPr>
      <t>水道光熱費</t>
    </r>
  </si>
  <si>
    <r>
      <t>■■■</t>
    </r>
    <r>
      <rPr>
        <sz val="10"/>
        <color theme="1"/>
        <rFont val="ＭＳ Ｐ明朝"/>
        <family val="1"/>
        <charset val="128"/>
      </rPr>
      <t>地代家賃</t>
    </r>
  </si>
  <si>
    <r>
      <t>■■■</t>
    </r>
    <r>
      <rPr>
        <sz val="10"/>
        <color theme="1"/>
        <rFont val="ＭＳ Ｐ明朝"/>
        <family val="1"/>
        <charset val="128"/>
      </rPr>
      <t>賃借料</t>
    </r>
  </si>
  <si>
    <r>
      <t>■■■</t>
    </r>
    <r>
      <rPr>
        <sz val="10"/>
        <color theme="1"/>
        <rFont val="ＭＳ Ｐ明朝"/>
        <family val="1"/>
        <charset val="128"/>
      </rPr>
      <t>保険料</t>
    </r>
  </si>
  <si>
    <r>
      <t>■■■</t>
    </r>
    <r>
      <rPr>
        <sz val="10"/>
        <color theme="1"/>
        <rFont val="ＭＳ Ｐ明朝"/>
        <family val="1"/>
        <charset val="128"/>
      </rPr>
      <t>諸会費</t>
    </r>
  </si>
  <si>
    <r>
      <t>■■■</t>
    </r>
    <r>
      <rPr>
        <sz val="10"/>
        <color theme="1"/>
        <rFont val="ＭＳ Ｐ明朝"/>
        <family val="1"/>
        <charset val="128"/>
      </rPr>
      <t>支払寄付金</t>
    </r>
  </si>
  <si>
    <r>
      <t>■■■</t>
    </r>
    <r>
      <rPr>
        <sz val="10"/>
        <color theme="1"/>
        <rFont val="ＭＳ Ｐ明朝"/>
        <family val="1"/>
        <charset val="128"/>
      </rPr>
      <t>支払手数料</t>
    </r>
  </si>
  <si>
    <r>
      <t>■■■</t>
    </r>
    <r>
      <rPr>
        <sz val="10"/>
        <color theme="1"/>
        <rFont val="ＭＳ Ｐ明朝"/>
        <family val="1"/>
        <charset val="128"/>
      </rPr>
      <t>減価償却費</t>
    </r>
  </si>
  <si>
    <r>
      <t>■■■</t>
    </r>
    <r>
      <rPr>
        <sz val="10"/>
        <color theme="1"/>
        <rFont val="ＭＳ Ｐ明朝"/>
        <family val="1"/>
        <charset val="128"/>
      </rPr>
      <t>スロープ寄贈費</t>
    </r>
  </si>
  <si>
    <r>
      <t>■■■■</t>
    </r>
    <r>
      <rPr>
        <sz val="9"/>
        <color theme="1"/>
        <rFont val="ＭＳ Ｐゴシック"/>
        <family val="3"/>
        <charset val="128"/>
      </rPr>
      <t>【その他費用計】</t>
    </r>
  </si>
  <si>
    <r>
      <t>■■</t>
    </r>
    <r>
      <rPr>
        <b/>
        <sz val="10"/>
        <color theme="1"/>
        <rFont val="ＭＳ Ｐゴシック"/>
        <family val="3"/>
        <charset val="128"/>
      </rPr>
      <t>経常費用計</t>
    </r>
  </si>
  <si>
    <r>
      <t>■</t>
    </r>
    <r>
      <rPr>
        <b/>
        <sz val="10"/>
        <color theme="1"/>
        <rFont val="ＭＳ Ｐゴシック"/>
        <family val="3"/>
        <charset val="128"/>
      </rPr>
      <t>当期経常増減額</t>
    </r>
  </si>
  <si>
    <r>
      <t>■</t>
    </r>
    <r>
      <rPr>
        <b/>
        <sz val="10"/>
        <color theme="1"/>
        <rFont val="ＭＳ Ｐゴシック"/>
        <family val="3"/>
        <charset val="128"/>
      </rPr>
      <t>2.経常外増減の部</t>
    </r>
  </si>
  <si>
    <r>
      <t>■■</t>
    </r>
    <r>
      <rPr>
        <b/>
        <sz val="10"/>
        <color theme="1"/>
        <rFont val="ＭＳ Ｐゴシック"/>
        <family val="3"/>
        <charset val="128"/>
      </rPr>
      <t>(1)経常外収益</t>
    </r>
  </si>
  <si>
    <r>
      <t>■■■</t>
    </r>
    <r>
      <rPr>
        <sz val="10"/>
        <color theme="1"/>
        <rFont val="ＭＳ Ｐ明朝"/>
        <family val="1"/>
        <charset val="128"/>
      </rPr>
      <t>過年度損益修正益</t>
    </r>
  </si>
  <si>
    <r>
      <t>■■</t>
    </r>
    <r>
      <rPr>
        <b/>
        <sz val="10"/>
        <color theme="1"/>
        <rFont val="ＭＳ Ｐゴシック"/>
        <family val="3"/>
        <charset val="128"/>
      </rPr>
      <t>経常外収益合計</t>
    </r>
  </si>
  <si>
    <r>
      <t>■■</t>
    </r>
    <r>
      <rPr>
        <b/>
        <sz val="10"/>
        <color theme="1"/>
        <rFont val="ＭＳ Ｐゴシック"/>
        <family val="3"/>
        <charset val="128"/>
      </rPr>
      <t>(2)経常外費用</t>
    </r>
  </si>
  <si>
    <r>
      <t>■■■</t>
    </r>
    <r>
      <rPr>
        <sz val="10"/>
        <color theme="1"/>
        <rFont val="ＭＳ Ｐ明朝"/>
        <family val="1"/>
        <charset val="128"/>
      </rPr>
      <t>過年度損益修正損</t>
    </r>
  </si>
  <si>
    <r>
      <t>■■</t>
    </r>
    <r>
      <rPr>
        <b/>
        <sz val="10"/>
        <color theme="1"/>
        <rFont val="ＭＳ Ｐゴシック"/>
        <family val="3"/>
        <charset val="128"/>
      </rPr>
      <t>経常外費用計</t>
    </r>
  </si>
  <si>
    <r>
      <t>■</t>
    </r>
    <r>
      <rPr>
        <b/>
        <sz val="10"/>
        <color theme="1"/>
        <rFont val="ＭＳ Ｐゴシック"/>
        <family val="3"/>
        <charset val="128"/>
      </rPr>
      <t>当期経常外増減額</t>
    </r>
  </si>
  <si>
    <r>
      <t>■</t>
    </r>
    <r>
      <rPr>
        <b/>
        <sz val="10"/>
        <color theme="1"/>
        <rFont val="ＭＳ Ｐゴシック"/>
        <family val="3"/>
        <charset val="128"/>
      </rPr>
      <t>税引前当期正味財産増減額</t>
    </r>
  </si>
  <si>
    <r>
      <t>■■■</t>
    </r>
    <r>
      <rPr>
        <sz val="10"/>
        <color theme="1"/>
        <rFont val="ＭＳ Ｐ明朝"/>
        <family val="1"/>
        <charset val="128"/>
      </rPr>
      <t>法人税、住民税及び事業税</t>
    </r>
  </si>
  <si>
    <r>
      <t>■</t>
    </r>
    <r>
      <rPr>
        <b/>
        <sz val="10"/>
        <color theme="1"/>
        <rFont val="ＭＳ Ｐゴシック"/>
        <family val="3"/>
        <charset val="128"/>
      </rPr>
      <t>当期正味財産増減額</t>
    </r>
  </si>
  <si>
    <r>
      <t>■</t>
    </r>
    <r>
      <rPr>
        <b/>
        <sz val="10"/>
        <color theme="1"/>
        <rFont val="ＭＳ Ｐゴシック"/>
        <family val="3"/>
        <charset val="128"/>
      </rPr>
      <t>前期繰越正味財産額</t>
    </r>
  </si>
  <si>
    <r>
      <t>■</t>
    </r>
    <r>
      <rPr>
        <b/>
        <sz val="10"/>
        <color theme="1"/>
        <rFont val="ＭＳ Ｐゴシック"/>
        <family val="3"/>
        <charset val="128"/>
      </rPr>
      <t>次期繰越正味財産額</t>
    </r>
  </si>
  <si>
    <r>
      <t>2019年度　活動計算書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</rPr>
      <t>  2019/04/01～2020/03/31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</rPr>
      <t>  特定非営利活動法人　リアライズ</t>
    </r>
  </si>
  <si>
    <t>予算額</t>
    <rPh sb="0" eb="3">
      <t>ヨサンガク</t>
    </rPh>
    <phoneticPr fontId="29"/>
  </si>
  <si>
    <t>決算額</t>
    <rPh sb="0" eb="2">
      <t>ケッサン</t>
    </rPh>
    <rPh sb="2" eb="3">
      <t>ガク</t>
    </rPh>
    <phoneticPr fontId="29"/>
  </si>
  <si>
    <t>執行率</t>
    <rPh sb="0" eb="2">
      <t>シッコウ</t>
    </rPh>
    <rPh sb="2" eb="3">
      <t>リツ</t>
    </rPh>
    <phoneticPr fontId="29"/>
  </si>
  <si>
    <t>差異</t>
    <rPh sb="0" eb="2">
      <t>サイ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</si>
</sst>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FFFF"/>
      <name val="ＭＳ Ｐ明朝"/>
      <family val="1"/>
      <charset val="128"/>
    </font>
    <font>
      <sz val="11"/>
      <name val="ＭＳ 明朝"/>
      <family val="1"/>
      <charset val="128"/>
    </font>
    <font>
      <sz val="10"/>
      <color rgb="FFFFFFFF"/>
      <name val="ＭＳ 明朝"/>
      <family val="1"/>
      <charset val="128"/>
    </font>
    <font>
      <sz val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5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38" fontId="32" fillId="0" borderId="10" xfId="42" applyFont="1" applyBorder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4" fillId="34" borderId="10" xfId="0" applyFont="1" applyFill="1" applyBorder="1" applyAlignment="1">
      <alignment vertical="center" wrapText="1"/>
    </xf>
    <xf numFmtId="38" fontId="32" fillId="0" borderId="10" xfId="42" applyFont="1" applyBorder="1" applyAlignment="1">
      <alignment horizontal="right" vertical="center" wrapText="1"/>
    </xf>
    <xf numFmtId="38" fontId="32" fillId="34" borderId="10" xfId="42" applyFont="1" applyFill="1" applyBorder="1" applyAlignment="1">
      <alignment vertical="center" wrapText="1"/>
    </xf>
    <xf numFmtId="9" fontId="0" fillId="0" borderId="10" xfId="43" applyFont="1" applyBorder="1" applyAlignment="1">
      <alignment vertical="center" wrapText="1"/>
    </xf>
    <xf numFmtId="9" fontId="0" fillId="34" borderId="10" xfId="43" applyFont="1" applyFill="1" applyBorder="1" applyAlignment="1">
      <alignment vertical="center" wrapText="1"/>
    </xf>
    <xf numFmtId="38" fontId="0" fillId="0" borderId="10" xfId="42" applyFont="1" applyBorder="1" applyAlignment="1">
      <alignment vertical="center" wrapText="1"/>
    </xf>
    <xf numFmtId="38" fontId="0" fillId="34" borderId="10" xfId="42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38" fontId="0" fillId="0" borderId="10" xfId="42" applyFont="1" applyBorder="1">
      <alignment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vertical="center" wrapText="1"/>
    </xf>
    <xf numFmtId="9" fontId="0" fillId="0" borderId="10" xfId="43" applyFont="1" applyBorder="1">
      <alignment vertical="center"/>
    </xf>
    <xf numFmtId="0" fontId="21" fillId="33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righ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A55" zoomScale="85" zoomScaleNormal="85" workbookViewId="0">
      <selection activeCell="E109" sqref="E109"/>
    </sheetView>
  </sheetViews>
  <sheetFormatPr defaultRowHeight="18.75" x14ac:dyDescent="0.4"/>
  <cols>
    <col min="1" max="1" width="32.5" customWidth="1"/>
    <col min="2" max="2" width="15.875" customWidth="1"/>
    <col min="3" max="5" width="15" customWidth="1"/>
  </cols>
  <sheetData>
    <row r="1" spans="1:5" s="1" customFormat="1" ht="45" customHeight="1" x14ac:dyDescent="0.4">
      <c r="A1" s="27" t="s">
        <v>91</v>
      </c>
      <c r="B1" s="27"/>
      <c r="C1" s="27"/>
      <c r="D1" s="27"/>
      <c r="E1" s="27"/>
    </row>
    <row r="2" spans="1:5" ht="15" customHeight="1" x14ac:dyDescent="0.4">
      <c r="A2" s="29" t="s">
        <v>0</v>
      </c>
      <c r="B2" s="29"/>
      <c r="C2" s="29"/>
      <c r="D2" s="29"/>
      <c r="E2" s="30" t="s">
        <v>1</v>
      </c>
    </row>
    <row r="3" spans="1:5" s="2" customFormat="1" ht="15" customHeight="1" x14ac:dyDescent="0.4">
      <c r="A3" s="11" t="s">
        <v>2</v>
      </c>
      <c r="B3" s="11" t="s">
        <v>92</v>
      </c>
      <c r="C3" s="11" t="s">
        <v>93</v>
      </c>
      <c r="D3" s="11" t="s">
        <v>94</v>
      </c>
      <c r="E3" s="11" t="s">
        <v>95</v>
      </c>
    </row>
    <row r="4" spans="1:5" s="3" customFormat="1" ht="13.5" customHeight="1" x14ac:dyDescent="0.4">
      <c r="A4" s="31" t="s">
        <v>3</v>
      </c>
      <c r="B4" s="31"/>
      <c r="C4" s="31"/>
      <c r="D4" s="31"/>
      <c r="E4" s="31"/>
    </row>
    <row r="5" spans="1:5" s="4" customFormat="1" ht="12" customHeight="1" x14ac:dyDescent="0.4">
      <c r="A5" s="32" t="s">
        <v>4</v>
      </c>
      <c r="B5" s="32"/>
      <c r="C5" s="32"/>
      <c r="D5" s="32"/>
      <c r="E5" s="32"/>
    </row>
    <row r="6" spans="1:5" s="4" customFormat="1" ht="12" customHeight="1" x14ac:dyDescent="0.4">
      <c r="A6" s="32" t="s">
        <v>5</v>
      </c>
      <c r="B6" s="32"/>
      <c r="C6" s="32"/>
      <c r="D6" s="32"/>
      <c r="E6" s="32"/>
    </row>
    <row r="7" spans="1:5" s="5" customFormat="1" ht="12" customHeight="1" x14ac:dyDescent="0.4">
      <c r="A7" s="33" t="s">
        <v>6</v>
      </c>
      <c r="B7" s="33"/>
      <c r="C7" s="33"/>
      <c r="D7" s="33"/>
      <c r="E7" s="33"/>
    </row>
    <row r="8" spans="1:5" x14ac:dyDescent="0.4">
      <c r="A8" s="6" t="s">
        <v>7</v>
      </c>
      <c r="B8" s="17">
        <v>15000</v>
      </c>
      <c r="C8" s="7">
        <v>11000</v>
      </c>
      <c r="D8" s="23">
        <f>C8/B8</f>
        <v>0.73333333333333328</v>
      </c>
      <c r="E8" s="25">
        <f>C8-B8</f>
        <v>-4000</v>
      </c>
    </row>
    <row r="9" spans="1:5" x14ac:dyDescent="0.4">
      <c r="A9" s="6" t="s">
        <v>8</v>
      </c>
      <c r="B9" s="17">
        <v>50000</v>
      </c>
      <c r="C9" s="7">
        <v>363500</v>
      </c>
      <c r="D9" s="23">
        <f>C9/B9</f>
        <v>7.27</v>
      </c>
      <c r="E9" s="25">
        <f>C9-B9</f>
        <v>313500</v>
      </c>
    </row>
    <row r="10" spans="1:5" x14ac:dyDescent="0.4">
      <c r="A10" s="6" t="s">
        <v>9</v>
      </c>
      <c r="B10" s="7">
        <f>B8+B9</f>
        <v>65000</v>
      </c>
      <c r="C10" s="7">
        <f>C8+C9</f>
        <v>374500</v>
      </c>
      <c r="D10" s="34">
        <f>C10/B10</f>
        <v>5.7615384615384615</v>
      </c>
      <c r="E10" s="25">
        <f>C10-B10</f>
        <v>309500</v>
      </c>
    </row>
    <row r="11" spans="1:5" s="5" customFormat="1" ht="12" customHeight="1" x14ac:dyDescent="0.4">
      <c r="A11" s="33" t="s">
        <v>10</v>
      </c>
      <c r="B11" s="33"/>
      <c r="C11" s="33"/>
      <c r="D11" s="33"/>
      <c r="E11" s="33"/>
    </row>
    <row r="12" spans="1:5" x14ac:dyDescent="0.4">
      <c r="A12" s="6" t="s">
        <v>11</v>
      </c>
      <c r="B12" s="16">
        <v>0</v>
      </c>
      <c r="C12" s="7">
        <v>235854</v>
      </c>
      <c r="D12" s="23">
        <v>0</v>
      </c>
      <c r="E12" s="25">
        <f t="shared" ref="E12:E13" si="0">C12-B12</f>
        <v>235854</v>
      </c>
    </row>
    <row r="13" spans="1:5" x14ac:dyDescent="0.4">
      <c r="A13" s="6" t="s">
        <v>12</v>
      </c>
      <c r="B13" s="7">
        <f>B12</f>
        <v>0</v>
      </c>
      <c r="C13" s="7">
        <f>C12</f>
        <v>235854</v>
      </c>
      <c r="D13" s="34">
        <v>0</v>
      </c>
      <c r="E13" s="25">
        <f t="shared" si="0"/>
        <v>235854</v>
      </c>
    </row>
    <row r="14" spans="1:5" s="5" customFormat="1" ht="12" customHeight="1" x14ac:dyDescent="0.4">
      <c r="A14" s="33" t="s">
        <v>13</v>
      </c>
      <c r="B14" s="33"/>
      <c r="C14" s="33"/>
      <c r="D14" s="33"/>
      <c r="E14" s="33"/>
    </row>
    <row r="15" spans="1:5" x14ac:dyDescent="0.4">
      <c r="A15" s="12" t="s">
        <v>14</v>
      </c>
      <c r="B15" s="14"/>
      <c r="C15" s="15"/>
      <c r="D15" s="15"/>
      <c r="E15" s="15"/>
    </row>
    <row r="16" spans="1:5" x14ac:dyDescent="0.4">
      <c r="A16" s="6" t="s">
        <v>15</v>
      </c>
      <c r="B16" s="17">
        <v>1000000</v>
      </c>
      <c r="C16" s="7">
        <v>735521</v>
      </c>
      <c r="D16" s="23">
        <f>C16/B16</f>
        <v>0.73552099999999998</v>
      </c>
      <c r="E16" s="25">
        <f t="shared" ref="E16:E18" si="1">C16-B16</f>
        <v>-264479</v>
      </c>
    </row>
    <row r="17" spans="1:5" x14ac:dyDescent="0.4">
      <c r="A17" s="6" t="s">
        <v>16</v>
      </c>
      <c r="B17" s="7">
        <f>B16</f>
        <v>1000000</v>
      </c>
      <c r="C17" s="7">
        <f>C16</f>
        <v>735521</v>
      </c>
      <c r="D17" s="23">
        <f>C17/B17</f>
        <v>0.73552099999999998</v>
      </c>
      <c r="E17" s="25">
        <f t="shared" si="1"/>
        <v>-264479</v>
      </c>
    </row>
    <row r="18" spans="1:5" x14ac:dyDescent="0.4">
      <c r="A18" s="6" t="s">
        <v>17</v>
      </c>
      <c r="B18" s="7">
        <f>B16</f>
        <v>1000000</v>
      </c>
      <c r="C18" s="7">
        <f>C16</f>
        <v>735521</v>
      </c>
      <c r="D18" s="34">
        <f>C18/B18</f>
        <v>0.73552099999999998</v>
      </c>
      <c r="E18" s="25">
        <f t="shared" si="1"/>
        <v>-264479</v>
      </c>
    </row>
    <row r="19" spans="1:5" s="5" customFormat="1" ht="12" customHeight="1" x14ac:dyDescent="0.4">
      <c r="A19" s="33" t="s">
        <v>18</v>
      </c>
      <c r="B19" s="33"/>
      <c r="C19" s="33"/>
      <c r="D19" s="33"/>
      <c r="E19" s="33"/>
    </row>
    <row r="20" spans="1:5" x14ac:dyDescent="0.4">
      <c r="A20" s="12" t="s">
        <v>19</v>
      </c>
      <c r="B20" s="12"/>
      <c r="C20" s="13"/>
      <c r="D20" s="13"/>
      <c r="E20" s="13"/>
    </row>
    <row r="21" spans="1:5" x14ac:dyDescent="0.4">
      <c r="A21" s="6" t="s">
        <v>20</v>
      </c>
      <c r="B21" s="17">
        <v>913369</v>
      </c>
      <c r="C21" s="7">
        <v>772984</v>
      </c>
      <c r="D21" s="23">
        <f>C21/B21</f>
        <v>0.84629979778161946</v>
      </c>
      <c r="E21" s="25">
        <f t="shared" ref="E21:E41" si="2">C21-B21</f>
        <v>-140385</v>
      </c>
    </row>
    <row r="22" spans="1:5" x14ac:dyDescent="0.4">
      <c r="A22" s="6" t="s">
        <v>21</v>
      </c>
      <c r="B22" s="17">
        <v>104928608</v>
      </c>
      <c r="C22" s="7">
        <v>113132318</v>
      </c>
      <c r="D22" s="23">
        <f>C22/B22</f>
        <v>1.0781837304083934</v>
      </c>
      <c r="E22" s="25">
        <f t="shared" si="2"/>
        <v>8203710</v>
      </c>
    </row>
    <row r="23" spans="1:5" x14ac:dyDescent="0.4">
      <c r="A23" s="6" t="s">
        <v>22</v>
      </c>
      <c r="B23" s="17">
        <v>365518</v>
      </c>
      <c r="C23" s="7">
        <v>401290</v>
      </c>
      <c r="D23" s="23">
        <f>C23/B23</f>
        <v>1.0978665893334938</v>
      </c>
      <c r="E23" s="25">
        <f t="shared" si="2"/>
        <v>35772</v>
      </c>
    </row>
    <row r="24" spans="1:5" x14ac:dyDescent="0.4">
      <c r="A24" s="6" t="s">
        <v>23</v>
      </c>
      <c r="B24" s="17">
        <v>13637615</v>
      </c>
      <c r="C24" s="7">
        <v>15243381</v>
      </c>
      <c r="D24" s="23">
        <f t="shared" ref="D24:D25" si="3">C24/B24</f>
        <v>1.1177453682333751</v>
      </c>
      <c r="E24" s="25">
        <f t="shared" si="2"/>
        <v>1605766</v>
      </c>
    </row>
    <row r="25" spans="1:5" x14ac:dyDescent="0.4">
      <c r="A25" s="6" t="s">
        <v>16</v>
      </c>
      <c r="B25" s="7">
        <f>B21+B22+B23+B24</f>
        <v>119845110</v>
      </c>
      <c r="C25" s="7">
        <f>C21+C22+C23+C24</f>
        <v>129549973</v>
      </c>
      <c r="D25" s="23">
        <f t="shared" si="3"/>
        <v>1.0809783811788398</v>
      </c>
      <c r="E25" s="25">
        <f t="shared" si="2"/>
        <v>9704863</v>
      </c>
    </row>
    <row r="26" spans="1:5" x14ac:dyDescent="0.4">
      <c r="A26" s="12" t="s">
        <v>24</v>
      </c>
      <c r="B26" s="12"/>
      <c r="C26" s="13"/>
      <c r="D26" s="13"/>
      <c r="E26" s="26">
        <f t="shared" si="2"/>
        <v>0</v>
      </c>
    </row>
    <row r="27" spans="1:5" x14ac:dyDescent="0.4">
      <c r="A27" s="6" t="s">
        <v>25</v>
      </c>
      <c r="B27" s="17">
        <v>2704314</v>
      </c>
      <c r="C27" s="7">
        <v>2091300</v>
      </c>
      <c r="D27" s="23">
        <f t="shared" ref="D27:D28" si="4">C27/B27</f>
        <v>0.77331996210499221</v>
      </c>
      <c r="E27" s="25">
        <f t="shared" si="2"/>
        <v>-613014</v>
      </c>
    </row>
    <row r="28" spans="1:5" x14ac:dyDescent="0.4">
      <c r="A28" s="6" t="s">
        <v>16</v>
      </c>
      <c r="B28" s="7">
        <f>B27</f>
        <v>2704314</v>
      </c>
      <c r="C28" s="7">
        <f>C27</f>
        <v>2091300</v>
      </c>
      <c r="D28" s="23">
        <f t="shared" si="4"/>
        <v>0.77331996210499221</v>
      </c>
      <c r="E28" s="25">
        <f t="shared" si="2"/>
        <v>-613014</v>
      </c>
    </row>
    <row r="29" spans="1:5" x14ac:dyDescent="0.4">
      <c r="A29" s="12" t="s">
        <v>26</v>
      </c>
      <c r="B29" s="12"/>
      <c r="C29" s="13"/>
      <c r="D29" s="13"/>
      <c r="E29" s="26">
        <f t="shared" si="2"/>
        <v>0</v>
      </c>
    </row>
    <row r="30" spans="1:5" x14ac:dyDescent="0.4">
      <c r="A30" s="6" t="s">
        <v>21</v>
      </c>
      <c r="B30" s="17">
        <v>64000</v>
      </c>
      <c r="C30" s="7">
        <v>387393</v>
      </c>
      <c r="D30" s="23">
        <f t="shared" ref="D30:D32" si="5">C30/B30</f>
        <v>6.0530156249999996</v>
      </c>
      <c r="E30" s="25">
        <f t="shared" si="2"/>
        <v>323393</v>
      </c>
    </row>
    <row r="31" spans="1:5" x14ac:dyDescent="0.4">
      <c r="A31" s="6" t="s">
        <v>23</v>
      </c>
      <c r="B31" s="17">
        <v>111600</v>
      </c>
      <c r="C31" s="7">
        <v>270017</v>
      </c>
      <c r="D31" s="23">
        <f t="shared" si="5"/>
        <v>2.4195071684587814</v>
      </c>
      <c r="E31" s="25">
        <f t="shared" si="2"/>
        <v>158417</v>
      </c>
    </row>
    <row r="32" spans="1:5" x14ac:dyDescent="0.4">
      <c r="A32" s="6" t="s">
        <v>16</v>
      </c>
      <c r="B32" s="21">
        <f>B30+B31</f>
        <v>175600</v>
      </c>
      <c r="C32" s="7">
        <f>C30+C31</f>
        <v>657410</v>
      </c>
      <c r="D32" s="23">
        <f t="shared" si="5"/>
        <v>3.7437927107061504</v>
      </c>
      <c r="E32" s="25">
        <f t="shared" si="2"/>
        <v>481810</v>
      </c>
    </row>
    <row r="33" spans="1:5" x14ac:dyDescent="0.4">
      <c r="A33" s="12" t="s">
        <v>27</v>
      </c>
      <c r="B33" s="20"/>
      <c r="C33" s="13"/>
      <c r="D33" s="13"/>
      <c r="E33" s="26">
        <f t="shared" si="2"/>
        <v>0</v>
      </c>
    </row>
    <row r="34" spans="1:5" x14ac:dyDescent="0.4">
      <c r="A34" s="6" t="s">
        <v>23</v>
      </c>
      <c r="B34" s="17">
        <v>65000</v>
      </c>
      <c r="C34" s="7">
        <v>57300</v>
      </c>
      <c r="D34" s="23">
        <f t="shared" ref="D34:D35" si="6">C34/B34</f>
        <v>0.88153846153846149</v>
      </c>
      <c r="E34" s="25">
        <f t="shared" si="2"/>
        <v>-7700</v>
      </c>
    </row>
    <row r="35" spans="1:5" x14ac:dyDescent="0.4">
      <c r="A35" s="6" t="s">
        <v>16</v>
      </c>
      <c r="B35" s="19">
        <f>B34</f>
        <v>65000</v>
      </c>
      <c r="C35" s="7">
        <f>C34</f>
        <v>57300</v>
      </c>
      <c r="D35" s="23">
        <f t="shared" si="6"/>
        <v>0.88153846153846149</v>
      </c>
      <c r="E35" s="25">
        <f t="shared" si="2"/>
        <v>-7700</v>
      </c>
    </row>
    <row r="36" spans="1:5" x14ac:dyDescent="0.4">
      <c r="A36" s="12" t="s">
        <v>28</v>
      </c>
      <c r="B36" s="18"/>
      <c r="C36" s="13"/>
      <c r="D36" s="13"/>
      <c r="E36" s="26">
        <f t="shared" si="2"/>
        <v>0</v>
      </c>
    </row>
    <row r="37" spans="1:5" x14ac:dyDescent="0.4">
      <c r="A37" s="6" t="s">
        <v>29</v>
      </c>
      <c r="B37" s="17">
        <v>2052000</v>
      </c>
      <c r="C37" s="7">
        <v>2052000</v>
      </c>
      <c r="D37" s="23">
        <f t="shared" ref="D37:D41" si="7">C37/B37</f>
        <v>1</v>
      </c>
      <c r="E37" s="25">
        <f t="shared" si="2"/>
        <v>0</v>
      </c>
    </row>
    <row r="38" spans="1:5" x14ac:dyDescent="0.4">
      <c r="A38" s="6" t="s">
        <v>30</v>
      </c>
      <c r="B38" s="17">
        <v>100000</v>
      </c>
      <c r="C38" s="7">
        <v>142200</v>
      </c>
      <c r="D38" s="23">
        <f t="shared" si="7"/>
        <v>1.4219999999999999</v>
      </c>
      <c r="E38" s="25">
        <f t="shared" si="2"/>
        <v>42200</v>
      </c>
    </row>
    <row r="39" spans="1:5" x14ac:dyDescent="0.4">
      <c r="A39" s="6" t="s">
        <v>16</v>
      </c>
      <c r="B39" s="21">
        <f>B37+B38</f>
        <v>2152000</v>
      </c>
      <c r="C39" s="7">
        <f>C37+C38</f>
        <v>2194200</v>
      </c>
      <c r="D39" s="23">
        <f t="shared" si="7"/>
        <v>1.0196096654275093</v>
      </c>
      <c r="E39" s="25">
        <f t="shared" si="2"/>
        <v>42200</v>
      </c>
    </row>
    <row r="40" spans="1:5" x14ac:dyDescent="0.4">
      <c r="A40" s="6" t="s">
        <v>31</v>
      </c>
      <c r="B40" s="17">
        <v>320000</v>
      </c>
      <c r="C40" s="7">
        <v>205000</v>
      </c>
      <c r="D40" s="23">
        <f t="shared" si="7"/>
        <v>0.640625</v>
      </c>
      <c r="E40" s="25">
        <f t="shared" si="2"/>
        <v>-115000</v>
      </c>
    </row>
    <row r="41" spans="1:5" x14ac:dyDescent="0.4">
      <c r="A41" s="6" t="s">
        <v>32</v>
      </c>
      <c r="B41" s="19">
        <f>B25+B28+B32+B35+B39+B40</f>
        <v>125262024</v>
      </c>
      <c r="C41" s="7">
        <f>C25+C28+C32+C35+C39+C40</f>
        <v>134755183</v>
      </c>
      <c r="D41" s="34">
        <f t="shared" si="7"/>
        <v>1.0757864091354614</v>
      </c>
      <c r="E41" s="25">
        <f t="shared" si="2"/>
        <v>9493159</v>
      </c>
    </row>
    <row r="42" spans="1:5" s="5" customFormat="1" ht="12" customHeight="1" x14ac:dyDescent="0.4">
      <c r="A42" s="33" t="s">
        <v>33</v>
      </c>
      <c r="B42" s="33"/>
      <c r="C42" s="33"/>
      <c r="D42" s="33"/>
      <c r="E42" s="33"/>
    </row>
    <row r="43" spans="1:5" x14ac:dyDescent="0.4">
      <c r="A43" s="6" t="s">
        <v>34</v>
      </c>
      <c r="B43" s="17">
        <v>500</v>
      </c>
      <c r="C43" s="7">
        <v>3026</v>
      </c>
      <c r="D43" s="23">
        <f t="shared" ref="D43:D46" si="8">C43/B43</f>
        <v>6.0519999999999996</v>
      </c>
      <c r="E43" s="25">
        <f t="shared" ref="E43:E46" si="9">C43-B43</f>
        <v>2526</v>
      </c>
    </row>
    <row r="44" spans="1:5" x14ac:dyDescent="0.4">
      <c r="A44" s="6" t="s">
        <v>35</v>
      </c>
      <c r="B44" s="17">
        <v>700000</v>
      </c>
      <c r="C44" s="7">
        <v>204040</v>
      </c>
      <c r="D44" s="23">
        <f t="shared" si="8"/>
        <v>0.29148571428571429</v>
      </c>
      <c r="E44" s="25">
        <f t="shared" si="9"/>
        <v>-495960</v>
      </c>
    </row>
    <row r="45" spans="1:5" x14ac:dyDescent="0.4">
      <c r="A45" s="6" t="s">
        <v>36</v>
      </c>
      <c r="B45" s="21">
        <v>700000</v>
      </c>
      <c r="C45" s="7">
        <f>C43+C44</f>
        <v>207066</v>
      </c>
      <c r="D45" s="34">
        <f t="shared" si="8"/>
        <v>0.29580857142857142</v>
      </c>
      <c r="E45" s="25">
        <f t="shared" si="9"/>
        <v>-492934</v>
      </c>
    </row>
    <row r="46" spans="1:5" x14ac:dyDescent="0.4">
      <c r="A46" s="8" t="s">
        <v>37</v>
      </c>
      <c r="B46" s="21">
        <f>B10+B13+B18+B41+B45</f>
        <v>127027024</v>
      </c>
      <c r="C46" s="7">
        <f>C10+C13+C18+C41+C45</f>
        <v>136308124</v>
      </c>
      <c r="D46" s="23">
        <f t="shared" si="8"/>
        <v>1.0730639804645035</v>
      </c>
      <c r="E46" s="28">
        <f t="shared" si="9"/>
        <v>9281100</v>
      </c>
    </row>
    <row r="47" spans="1:5" s="4" customFormat="1" ht="12" customHeight="1" x14ac:dyDescent="0.4">
      <c r="A47" s="35" t="s">
        <v>38</v>
      </c>
      <c r="B47" s="35"/>
      <c r="C47" s="35"/>
      <c r="D47" s="35"/>
      <c r="E47" s="35"/>
    </row>
    <row r="48" spans="1:5" x14ac:dyDescent="0.4">
      <c r="A48" s="36" t="s">
        <v>39</v>
      </c>
      <c r="B48" s="36"/>
      <c r="C48" s="36"/>
      <c r="D48" s="36"/>
      <c r="E48" s="36"/>
    </row>
    <row r="49" spans="1:5" x14ac:dyDescent="0.4">
      <c r="A49" s="12" t="s">
        <v>40</v>
      </c>
      <c r="B49" s="12"/>
      <c r="C49" s="13"/>
      <c r="D49" s="13"/>
      <c r="E49" s="13"/>
    </row>
    <row r="50" spans="1:5" x14ac:dyDescent="0.4">
      <c r="A50" s="6" t="s">
        <v>41</v>
      </c>
      <c r="B50" s="7">
        <v>60849503</v>
      </c>
      <c r="C50" s="7">
        <v>48158460</v>
      </c>
      <c r="D50" s="23">
        <f t="shared" ref="D50:D63" si="10">C50/B50</f>
        <v>0.79143555207016236</v>
      </c>
      <c r="E50" s="25">
        <f t="shared" ref="E50:E56" si="11">C50-B50</f>
        <v>-12691043</v>
      </c>
    </row>
    <row r="51" spans="1:5" x14ac:dyDescent="0.4">
      <c r="A51" s="6" t="s">
        <v>42</v>
      </c>
      <c r="B51" s="7">
        <v>11254368</v>
      </c>
      <c r="C51" s="7">
        <v>24561326</v>
      </c>
      <c r="D51" s="23">
        <f t="shared" si="10"/>
        <v>2.182381631736229</v>
      </c>
      <c r="E51" s="25">
        <f t="shared" si="11"/>
        <v>13306958</v>
      </c>
    </row>
    <row r="52" spans="1:5" x14ac:dyDescent="0.4">
      <c r="A52" s="6" t="s">
        <v>43</v>
      </c>
      <c r="B52" s="7">
        <v>18835927</v>
      </c>
      <c r="C52" s="7">
        <v>21079546</v>
      </c>
      <c r="D52" s="23">
        <f t="shared" si="10"/>
        <v>1.1191138084151633</v>
      </c>
      <c r="E52" s="25">
        <f t="shared" si="11"/>
        <v>2243619</v>
      </c>
    </row>
    <row r="53" spans="1:5" x14ac:dyDescent="0.4">
      <c r="A53" s="6" t="s">
        <v>44</v>
      </c>
      <c r="B53" s="7">
        <v>2610960</v>
      </c>
      <c r="C53" s="7">
        <v>1026470</v>
      </c>
      <c r="D53" s="23">
        <f t="shared" si="10"/>
        <v>0.39313892208229922</v>
      </c>
      <c r="E53" s="25">
        <f t="shared" si="11"/>
        <v>-1584490</v>
      </c>
    </row>
    <row r="54" spans="1:5" x14ac:dyDescent="0.4">
      <c r="A54" s="6" t="s">
        <v>45</v>
      </c>
      <c r="B54" s="21">
        <f>B50+B51+B52+B53</f>
        <v>93550758</v>
      </c>
      <c r="C54" s="7">
        <f>C50+C51+C52+C53</f>
        <v>94825802</v>
      </c>
      <c r="D54" s="23">
        <f t="shared" si="10"/>
        <v>1.0136294352633679</v>
      </c>
      <c r="E54" s="25">
        <f t="shared" si="11"/>
        <v>1275044</v>
      </c>
    </row>
    <row r="55" spans="1:5" x14ac:dyDescent="0.4">
      <c r="A55" s="6" t="s">
        <v>46</v>
      </c>
      <c r="B55" s="17">
        <v>494050</v>
      </c>
      <c r="C55" s="7">
        <v>609390</v>
      </c>
      <c r="D55" s="23">
        <f t="shared" si="10"/>
        <v>1.2334581520089061</v>
      </c>
      <c r="E55" s="25">
        <f t="shared" si="11"/>
        <v>115340</v>
      </c>
    </row>
    <row r="56" spans="1:5" x14ac:dyDescent="0.4">
      <c r="A56" s="6" t="s">
        <v>47</v>
      </c>
      <c r="B56" s="17">
        <v>3232341</v>
      </c>
      <c r="C56" s="7">
        <v>2574090</v>
      </c>
      <c r="D56" s="23">
        <f t="shared" si="10"/>
        <v>0.79635471628766885</v>
      </c>
      <c r="E56" s="25">
        <f t="shared" si="11"/>
        <v>-658251</v>
      </c>
    </row>
    <row r="57" spans="1:5" x14ac:dyDescent="0.4">
      <c r="A57" s="12" t="s">
        <v>48</v>
      </c>
      <c r="B57" s="22"/>
      <c r="C57" s="15"/>
      <c r="D57" s="24"/>
      <c r="E57" s="15"/>
    </row>
    <row r="58" spans="1:5" x14ac:dyDescent="0.4">
      <c r="A58" s="6" t="s">
        <v>49</v>
      </c>
      <c r="B58" s="17">
        <v>11754847</v>
      </c>
      <c r="C58" s="7">
        <v>10861752</v>
      </c>
      <c r="D58" s="23">
        <f t="shared" si="10"/>
        <v>0.92402325610873537</v>
      </c>
      <c r="E58" s="25">
        <f t="shared" ref="E58:E63" si="12">C58-B58</f>
        <v>-893095</v>
      </c>
    </row>
    <row r="59" spans="1:5" x14ac:dyDescent="0.4">
      <c r="A59" s="6" t="s">
        <v>50</v>
      </c>
      <c r="B59" s="17">
        <v>745546</v>
      </c>
      <c r="C59" s="7">
        <v>701011</v>
      </c>
      <c r="D59" s="23">
        <f t="shared" si="10"/>
        <v>0.94026525526258609</v>
      </c>
      <c r="E59" s="25">
        <f t="shared" si="12"/>
        <v>-44535</v>
      </c>
    </row>
    <row r="60" spans="1:5" x14ac:dyDescent="0.4">
      <c r="A60" s="6" t="s">
        <v>45</v>
      </c>
      <c r="B60" s="21">
        <f>B58+B59</f>
        <v>12500393</v>
      </c>
      <c r="C60" s="7">
        <f>C58+C59</f>
        <v>11562763</v>
      </c>
      <c r="D60" s="23">
        <f t="shared" si="10"/>
        <v>0.92499195825283254</v>
      </c>
      <c r="E60" s="25">
        <f t="shared" si="12"/>
        <v>-937630</v>
      </c>
    </row>
    <row r="61" spans="1:5" x14ac:dyDescent="0.4">
      <c r="A61" s="6" t="s">
        <v>51</v>
      </c>
      <c r="B61" s="17">
        <v>1320000</v>
      </c>
      <c r="C61" s="7">
        <v>1290000</v>
      </c>
      <c r="D61" s="23">
        <f t="shared" si="10"/>
        <v>0.97727272727272729</v>
      </c>
      <c r="E61" s="25">
        <f t="shared" si="12"/>
        <v>-30000</v>
      </c>
    </row>
    <row r="62" spans="1:5" x14ac:dyDescent="0.4">
      <c r="A62" s="6" t="s">
        <v>52</v>
      </c>
      <c r="B62" s="17">
        <v>1810000</v>
      </c>
      <c r="C62" s="7">
        <v>641874</v>
      </c>
      <c r="D62" s="23">
        <f t="shared" si="10"/>
        <v>0.35462651933701655</v>
      </c>
      <c r="E62" s="25">
        <f t="shared" si="12"/>
        <v>-1168126</v>
      </c>
    </row>
    <row r="63" spans="1:5" x14ac:dyDescent="0.4">
      <c r="A63" s="9" t="s">
        <v>53</v>
      </c>
      <c r="B63" s="21">
        <f>B54+B55+B56+B60+B61+B62</f>
        <v>112907542</v>
      </c>
      <c r="C63" s="7">
        <f>C54+C55+C56+C60+C61+C62</f>
        <v>111503919</v>
      </c>
      <c r="D63" s="34">
        <f t="shared" si="10"/>
        <v>0.98756838582138295</v>
      </c>
      <c r="E63" s="25">
        <f t="shared" si="12"/>
        <v>-1403623</v>
      </c>
    </row>
    <row r="64" spans="1:5" x14ac:dyDescent="0.4">
      <c r="A64" s="36" t="s">
        <v>54</v>
      </c>
      <c r="B64" s="36"/>
      <c r="C64" s="36"/>
      <c r="D64" s="36"/>
      <c r="E64" s="36"/>
    </row>
    <row r="65" spans="1:5" x14ac:dyDescent="0.4">
      <c r="A65" s="6" t="s">
        <v>55</v>
      </c>
      <c r="B65" s="7">
        <v>1298000</v>
      </c>
      <c r="C65" s="7">
        <v>1272587</v>
      </c>
      <c r="D65" s="23">
        <f t="shared" ref="D65:D87" si="13">C65/B65</f>
        <v>0.9804214175654854</v>
      </c>
      <c r="E65" s="25">
        <f t="shared" ref="E65:E87" si="14">C65-B65</f>
        <v>-25413</v>
      </c>
    </row>
    <row r="66" spans="1:5" x14ac:dyDescent="0.4">
      <c r="A66" s="6" t="s">
        <v>56</v>
      </c>
      <c r="B66" s="7">
        <v>90000</v>
      </c>
      <c r="C66" s="7">
        <v>90937</v>
      </c>
      <c r="D66" s="23">
        <f t="shared" si="13"/>
        <v>1.0104111111111111</v>
      </c>
      <c r="E66" s="25">
        <f t="shared" si="14"/>
        <v>937</v>
      </c>
    </row>
    <row r="67" spans="1:5" x14ac:dyDescent="0.4">
      <c r="A67" s="6" t="s">
        <v>57</v>
      </c>
      <c r="B67" s="7">
        <v>740000</v>
      </c>
      <c r="C67" s="7">
        <v>688140</v>
      </c>
      <c r="D67" s="23">
        <f t="shared" si="13"/>
        <v>0.92991891891891887</v>
      </c>
      <c r="E67" s="25">
        <f t="shared" si="14"/>
        <v>-51860</v>
      </c>
    </row>
    <row r="68" spans="1:5" x14ac:dyDescent="0.4">
      <c r="A68" s="6" t="s">
        <v>58</v>
      </c>
      <c r="B68" s="7">
        <v>50000</v>
      </c>
      <c r="C68" s="7">
        <v>42185</v>
      </c>
      <c r="D68" s="23">
        <f t="shared" si="13"/>
        <v>0.84370000000000001</v>
      </c>
      <c r="E68" s="25">
        <f t="shared" si="14"/>
        <v>-7815</v>
      </c>
    </row>
    <row r="69" spans="1:5" x14ac:dyDescent="0.4">
      <c r="A69" s="6" t="s">
        <v>59</v>
      </c>
      <c r="B69" s="7">
        <v>400000</v>
      </c>
      <c r="C69" s="7">
        <v>176123</v>
      </c>
      <c r="D69" s="23">
        <f t="shared" si="13"/>
        <v>0.44030750000000002</v>
      </c>
      <c r="E69" s="25">
        <f t="shared" si="14"/>
        <v>-223877</v>
      </c>
    </row>
    <row r="70" spans="1:5" x14ac:dyDescent="0.4">
      <c r="A70" s="6" t="s">
        <v>60</v>
      </c>
      <c r="B70" s="7">
        <v>700000</v>
      </c>
      <c r="C70" s="7">
        <v>1532679</v>
      </c>
      <c r="D70" s="23">
        <f t="shared" si="13"/>
        <v>2.1895414285714287</v>
      </c>
      <c r="E70" s="25">
        <f t="shared" si="14"/>
        <v>832679</v>
      </c>
    </row>
    <row r="71" spans="1:5" x14ac:dyDescent="0.4">
      <c r="A71" s="6" t="s">
        <v>61</v>
      </c>
      <c r="B71" s="7">
        <v>1300000</v>
      </c>
      <c r="C71" s="7">
        <v>1900475</v>
      </c>
      <c r="D71" s="23">
        <f t="shared" si="13"/>
        <v>1.4619038461538461</v>
      </c>
      <c r="E71" s="25">
        <f t="shared" si="14"/>
        <v>600475</v>
      </c>
    </row>
    <row r="72" spans="1:5" x14ac:dyDescent="0.4">
      <c r="A72" s="6" t="s">
        <v>62</v>
      </c>
      <c r="B72" s="7">
        <v>180000</v>
      </c>
      <c r="C72" s="7">
        <v>37550</v>
      </c>
      <c r="D72" s="23">
        <f t="shared" si="13"/>
        <v>0.20861111111111111</v>
      </c>
      <c r="E72" s="25">
        <f t="shared" si="14"/>
        <v>-142450</v>
      </c>
    </row>
    <row r="73" spans="1:5" x14ac:dyDescent="0.4">
      <c r="A73" s="6" t="s">
        <v>63</v>
      </c>
      <c r="B73" s="7">
        <v>100000</v>
      </c>
      <c r="C73" s="7">
        <v>149657</v>
      </c>
      <c r="D73" s="23">
        <f t="shared" si="13"/>
        <v>1.49657</v>
      </c>
      <c r="E73" s="25">
        <f t="shared" si="14"/>
        <v>49657</v>
      </c>
    </row>
    <row r="74" spans="1:5" x14ac:dyDescent="0.4">
      <c r="A74" s="6" t="s">
        <v>64</v>
      </c>
      <c r="B74" s="7">
        <v>200000</v>
      </c>
      <c r="C74" s="7">
        <v>104985</v>
      </c>
      <c r="D74" s="23">
        <f t="shared" si="13"/>
        <v>0.52492499999999997</v>
      </c>
      <c r="E74" s="25">
        <f t="shared" si="14"/>
        <v>-95015</v>
      </c>
    </row>
    <row r="75" spans="1:5" x14ac:dyDescent="0.4">
      <c r="A75" s="6" t="s">
        <v>65</v>
      </c>
      <c r="B75" s="7">
        <v>345000</v>
      </c>
      <c r="C75" s="7">
        <v>80352</v>
      </c>
      <c r="D75" s="23">
        <f t="shared" si="13"/>
        <v>0.23290434782608696</v>
      </c>
      <c r="E75" s="25">
        <f t="shared" si="14"/>
        <v>-264648</v>
      </c>
    </row>
    <row r="76" spans="1:5" x14ac:dyDescent="0.4">
      <c r="A76" s="6" t="s">
        <v>66</v>
      </c>
      <c r="B76" s="7">
        <v>460000</v>
      </c>
      <c r="C76" s="7">
        <v>598154</v>
      </c>
      <c r="D76" s="23">
        <f t="shared" si="13"/>
        <v>1.3003347826086957</v>
      </c>
      <c r="E76" s="25">
        <f t="shared" si="14"/>
        <v>138154</v>
      </c>
    </row>
    <row r="77" spans="1:5" x14ac:dyDescent="0.4">
      <c r="A77" s="6" t="s">
        <v>67</v>
      </c>
      <c r="B77" s="7">
        <v>4018200</v>
      </c>
      <c r="C77" s="7">
        <v>4083180</v>
      </c>
      <c r="D77" s="23">
        <f t="shared" si="13"/>
        <v>1.0161714200388234</v>
      </c>
      <c r="E77" s="25">
        <f t="shared" si="14"/>
        <v>64980</v>
      </c>
    </row>
    <row r="78" spans="1:5" x14ac:dyDescent="0.4">
      <c r="A78" s="6" t="s">
        <v>68</v>
      </c>
      <c r="B78" s="7">
        <v>475000</v>
      </c>
      <c r="C78" s="7">
        <v>683410</v>
      </c>
      <c r="D78" s="23">
        <f t="shared" si="13"/>
        <v>1.438757894736842</v>
      </c>
      <c r="E78" s="25">
        <f t="shared" si="14"/>
        <v>208410</v>
      </c>
    </row>
    <row r="79" spans="1:5" x14ac:dyDescent="0.4">
      <c r="A79" s="6" t="s">
        <v>69</v>
      </c>
      <c r="B79" s="7">
        <v>680000</v>
      </c>
      <c r="C79" s="7">
        <v>825188</v>
      </c>
      <c r="D79" s="23">
        <f t="shared" si="13"/>
        <v>1.2135117647058824</v>
      </c>
      <c r="E79" s="25">
        <f t="shared" si="14"/>
        <v>145188</v>
      </c>
    </row>
    <row r="80" spans="1:5" x14ac:dyDescent="0.4">
      <c r="A80" s="6" t="s">
        <v>70</v>
      </c>
      <c r="B80" s="7">
        <v>1390000</v>
      </c>
      <c r="C80" s="7">
        <v>1043108</v>
      </c>
      <c r="D80" s="23">
        <f t="shared" si="13"/>
        <v>0.75043741007194242</v>
      </c>
      <c r="E80" s="25">
        <f t="shared" si="14"/>
        <v>-346892</v>
      </c>
    </row>
    <row r="81" spans="1:5" x14ac:dyDescent="0.4">
      <c r="A81" s="6" t="s">
        <v>71</v>
      </c>
      <c r="B81" s="37">
        <v>0</v>
      </c>
      <c r="C81" s="7">
        <v>348388</v>
      </c>
      <c r="D81" s="23">
        <v>0</v>
      </c>
      <c r="E81" s="25">
        <f t="shared" si="14"/>
        <v>348388</v>
      </c>
    </row>
    <row r="82" spans="1:5" x14ac:dyDescent="0.4">
      <c r="A82" s="6" t="s">
        <v>72</v>
      </c>
      <c r="B82" s="7">
        <v>1300000</v>
      </c>
      <c r="C82" s="7">
        <v>1377176</v>
      </c>
      <c r="D82" s="23">
        <f t="shared" si="13"/>
        <v>1.0593661538461538</v>
      </c>
      <c r="E82" s="25">
        <f t="shared" si="14"/>
        <v>77176</v>
      </c>
    </row>
    <row r="83" spans="1:5" x14ac:dyDescent="0.4">
      <c r="A83" s="6" t="s">
        <v>73</v>
      </c>
      <c r="B83" s="7">
        <v>1124919</v>
      </c>
      <c r="C83" s="7">
        <v>498271</v>
      </c>
      <c r="D83" s="23">
        <f t="shared" si="13"/>
        <v>0.44293944719575368</v>
      </c>
      <c r="E83" s="25">
        <f t="shared" si="14"/>
        <v>-626648</v>
      </c>
    </row>
    <row r="84" spans="1:5" x14ac:dyDescent="0.4">
      <c r="A84" s="6" t="s">
        <v>74</v>
      </c>
      <c r="B84" s="7">
        <v>0</v>
      </c>
      <c r="C84" s="7">
        <v>150602</v>
      </c>
      <c r="D84" s="23">
        <v>0</v>
      </c>
      <c r="E84" s="25">
        <f t="shared" si="14"/>
        <v>150602</v>
      </c>
    </row>
    <row r="85" spans="1:5" x14ac:dyDescent="0.4">
      <c r="A85" s="9" t="s">
        <v>75</v>
      </c>
      <c r="B85" s="7">
        <f>SUM(B65:B84)</f>
        <v>14851119</v>
      </c>
      <c r="C85" s="7">
        <f>SUM(C65:C84)</f>
        <v>15683147</v>
      </c>
      <c r="D85" s="34">
        <f t="shared" si="13"/>
        <v>1.0560245998971525</v>
      </c>
      <c r="E85" s="25">
        <f t="shared" si="14"/>
        <v>832028</v>
      </c>
    </row>
    <row r="86" spans="1:5" x14ac:dyDescent="0.4">
      <c r="A86" s="8" t="s">
        <v>76</v>
      </c>
      <c r="B86" s="21">
        <f>B63+B85</f>
        <v>127758661</v>
      </c>
      <c r="C86" s="7">
        <f>C63+C85</f>
        <v>127187066</v>
      </c>
      <c r="D86" s="23">
        <f t="shared" si="13"/>
        <v>0.99552597846967106</v>
      </c>
      <c r="E86" s="28">
        <f t="shared" si="14"/>
        <v>-571595</v>
      </c>
    </row>
    <row r="87" spans="1:5" x14ac:dyDescent="0.4">
      <c r="A87" s="8" t="s">
        <v>77</v>
      </c>
      <c r="B87" s="7">
        <f>B46-B86</f>
        <v>-731637</v>
      </c>
      <c r="C87" s="7">
        <f>C46-C86</f>
        <v>9121058</v>
      </c>
      <c r="D87" s="23">
        <f t="shared" si="13"/>
        <v>-12.466643977819603</v>
      </c>
      <c r="E87" s="28">
        <f t="shared" si="14"/>
        <v>9852695</v>
      </c>
    </row>
    <row r="88" spans="1:5" s="4" customFormat="1" ht="12" customHeight="1" x14ac:dyDescent="0.4">
      <c r="A88" s="32" t="s">
        <v>78</v>
      </c>
      <c r="B88" s="32"/>
      <c r="C88" s="32"/>
      <c r="D88" s="32"/>
      <c r="E88" s="32"/>
    </row>
    <row r="89" spans="1:5" s="4" customFormat="1" ht="12" customHeight="1" x14ac:dyDescent="0.4">
      <c r="A89" s="32" t="s">
        <v>79</v>
      </c>
      <c r="B89" s="32"/>
      <c r="C89" s="32"/>
      <c r="D89" s="32"/>
      <c r="E89" s="32"/>
    </row>
    <row r="90" spans="1:5" x14ac:dyDescent="0.4">
      <c r="A90" s="6" t="s">
        <v>80</v>
      </c>
      <c r="B90" s="17">
        <v>0</v>
      </c>
      <c r="C90" s="10">
        <v>277</v>
      </c>
      <c r="D90" s="23"/>
      <c r="E90" s="25">
        <f t="shared" ref="E90:E91" si="15">C90-B90</f>
        <v>277</v>
      </c>
    </row>
    <row r="91" spans="1:5" x14ac:dyDescent="0.4">
      <c r="A91" s="8" t="s">
        <v>81</v>
      </c>
      <c r="B91" s="21">
        <f>B90</f>
        <v>0</v>
      </c>
      <c r="C91" s="10">
        <f>C90</f>
        <v>277</v>
      </c>
      <c r="D91" s="23"/>
      <c r="E91" s="28">
        <f t="shared" si="15"/>
        <v>277</v>
      </c>
    </row>
    <row r="92" spans="1:5" s="4" customFormat="1" ht="12" customHeight="1" x14ac:dyDescent="0.4">
      <c r="A92" s="32" t="s">
        <v>82</v>
      </c>
      <c r="B92" s="32"/>
      <c r="C92" s="32"/>
      <c r="D92" s="32"/>
      <c r="E92" s="32"/>
    </row>
    <row r="93" spans="1:5" x14ac:dyDescent="0.4">
      <c r="A93" s="6" t="s">
        <v>83</v>
      </c>
      <c r="B93" s="17">
        <v>0</v>
      </c>
      <c r="C93" s="7">
        <v>7950</v>
      </c>
      <c r="D93" s="23"/>
      <c r="E93" s="25">
        <f t="shared" ref="E93:E98" si="16">C93-B93</f>
        <v>7950</v>
      </c>
    </row>
    <row r="94" spans="1:5" x14ac:dyDescent="0.4">
      <c r="A94" s="8" t="s">
        <v>84</v>
      </c>
      <c r="B94" s="21">
        <f>B93</f>
        <v>0</v>
      </c>
      <c r="C94" s="7">
        <f>C93</f>
        <v>7950</v>
      </c>
      <c r="D94" s="23"/>
      <c r="E94" s="28">
        <f t="shared" si="16"/>
        <v>7950</v>
      </c>
    </row>
    <row r="95" spans="1:5" x14ac:dyDescent="0.4">
      <c r="A95" s="8" t="s">
        <v>85</v>
      </c>
      <c r="B95" s="21">
        <f>B91-B94</f>
        <v>0</v>
      </c>
      <c r="C95" s="7">
        <f>C91-C94</f>
        <v>-7673</v>
      </c>
      <c r="D95" s="23"/>
      <c r="E95" s="28">
        <f t="shared" si="16"/>
        <v>-7673</v>
      </c>
    </row>
    <row r="96" spans="1:5" x14ac:dyDescent="0.4">
      <c r="A96" s="8" t="s">
        <v>86</v>
      </c>
      <c r="B96" s="21">
        <f>B95+B87</f>
        <v>-731637</v>
      </c>
      <c r="C96" s="7">
        <f>C95+C87</f>
        <v>9113385</v>
      </c>
      <c r="D96" s="23">
        <f t="shared" ref="D96:D100" si="17">C96/B96</f>
        <v>-12.456156536643171</v>
      </c>
      <c r="E96" s="28">
        <f t="shared" si="16"/>
        <v>9845022</v>
      </c>
    </row>
    <row r="97" spans="1:5" x14ac:dyDescent="0.4">
      <c r="A97" s="6" t="s">
        <v>87</v>
      </c>
      <c r="B97" s="17">
        <v>759200</v>
      </c>
      <c r="C97" s="7">
        <v>776200</v>
      </c>
      <c r="D97" s="23">
        <f t="shared" si="17"/>
        <v>1.0223919915700737</v>
      </c>
      <c r="E97" s="25">
        <f t="shared" si="16"/>
        <v>17000</v>
      </c>
    </row>
    <row r="98" spans="1:5" x14ac:dyDescent="0.4">
      <c r="A98" s="8" t="s">
        <v>88</v>
      </c>
      <c r="B98" s="21">
        <f>B96-B97</f>
        <v>-1490837</v>
      </c>
      <c r="C98" s="7">
        <f>C96-C97</f>
        <v>8337185</v>
      </c>
      <c r="D98" s="23">
        <f t="shared" si="17"/>
        <v>-5.5922847366948902</v>
      </c>
      <c r="E98" s="28">
        <f t="shared" si="16"/>
        <v>9828022</v>
      </c>
    </row>
    <row r="99" spans="1:5" x14ac:dyDescent="0.4">
      <c r="A99" s="8" t="s">
        <v>89</v>
      </c>
      <c r="B99" s="17">
        <v>50988035</v>
      </c>
      <c r="C99" s="7">
        <v>50988035</v>
      </c>
      <c r="D99" s="23">
        <f t="shared" si="17"/>
        <v>1</v>
      </c>
      <c r="E99" s="28"/>
    </row>
    <row r="100" spans="1:5" x14ac:dyDescent="0.4">
      <c r="A100" s="8" t="s">
        <v>90</v>
      </c>
      <c r="B100" s="21">
        <f>B99+B98</f>
        <v>49497198</v>
      </c>
      <c r="C100" s="7">
        <f>C99+C98</f>
        <v>59325220</v>
      </c>
      <c r="D100" s="23">
        <f t="shared" si="17"/>
        <v>1.1985571385273162</v>
      </c>
      <c r="E100" s="28"/>
    </row>
  </sheetData>
  <mergeCells count="16">
    <mergeCell ref="A47:E47"/>
    <mergeCell ref="A1:E1"/>
    <mergeCell ref="A2:D2"/>
    <mergeCell ref="A4:E4"/>
    <mergeCell ref="A5:E5"/>
    <mergeCell ref="A6:E6"/>
    <mergeCell ref="A7:E7"/>
    <mergeCell ref="A11:E11"/>
    <mergeCell ref="A14:E14"/>
    <mergeCell ref="A19:E19"/>
    <mergeCell ref="A42:E42"/>
    <mergeCell ref="A48:E48"/>
    <mergeCell ref="A64:E64"/>
    <mergeCell ref="A88:E88"/>
    <mergeCell ref="A89:E89"/>
    <mergeCell ref="A92:E92"/>
  </mergeCells>
  <phoneticPr fontId="29"/>
  <printOptions horizontalCentered="1"/>
  <pageMargins left="0.59055118110236227" right="0.39370078740157483" top="0.39370078740157483" bottom="0.39370078740157483" header="0.51181102362204722" footer="0.51181102362204722"/>
  <pageSetup paperSize="9" scale="74" orientation="portrait" horizontalDpi="4294967293" verticalDpi="4294967293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稗田一敬</dc:creator>
  <cp:lastModifiedBy>リアライズPC</cp:lastModifiedBy>
  <cp:lastPrinted>2020-06-20T09:02:02Z</cp:lastPrinted>
  <dcterms:created xsi:type="dcterms:W3CDTF">2020-05-29T07:22:08Z</dcterms:created>
  <dcterms:modified xsi:type="dcterms:W3CDTF">2020-06-20T09:02:27Z</dcterms:modified>
</cp:coreProperties>
</file>