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.202\Kyoyu1\01：理事会\NPO理事会令和７年度\"/>
    </mc:Choice>
  </mc:AlternateContent>
  <xr:revisionPtr revIDLastSave="0" documentId="13_ncr:1_{5C2A0AAD-1A04-4640-A565-9A5002DDF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度予算 (2)" sheetId="13" r:id="rId1"/>
    <sheet name="令和7年度予算" sheetId="12" r:id="rId2"/>
  </sheets>
  <definedNames>
    <definedName name="_xlnm.Print_Area" localSheetId="1">令和7年度予算!$A$1:$Q$67</definedName>
    <definedName name="_xlnm.Print_Area" localSheetId="0">'令和7年度予算 (2)'!$A$1:$Q$67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7" i="13" l="1"/>
  <c r="Q58" i="13" l="1"/>
  <c r="G58" i="13"/>
  <c r="G60" i="13" s="1"/>
  <c r="P63" i="13" s="1"/>
  <c r="F58" i="13"/>
  <c r="E58" i="13"/>
  <c r="D58" i="13"/>
  <c r="C58" i="13"/>
  <c r="B58" i="13"/>
  <c r="B60" i="13" s="1"/>
  <c r="Q57" i="13"/>
  <c r="G57" i="13"/>
  <c r="G59" i="13" s="1"/>
  <c r="F57" i="13"/>
  <c r="F59" i="13" s="1"/>
  <c r="E57" i="13"/>
  <c r="E59" i="13" s="1"/>
  <c r="D57" i="13"/>
  <c r="C57" i="13"/>
  <c r="B57" i="13"/>
  <c r="P56" i="13"/>
  <c r="O56" i="13"/>
  <c r="N56" i="13"/>
  <c r="M56" i="13"/>
  <c r="L56" i="13"/>
  <c r="K56" i="13"/>
  <c r="H56" i="13"/>
  <c r="P55" i="13"/>
  <c r="O55" i="13"/>
  <c r="N55" i="13"/>
  <c r="M55" i="13"/>
  <c r="L55" i="13"/>
  <c r="K55" i="13"/>
  <c r="Q55" i="13" s="1"/>
  <c r="H55" i="13"/>
  <c r="Q54" i="13"/>
  <c r="H54" i="13"/>
  <c r="Q53" i="13"/>
  <c r="H53" i="13"/>
  <c r="Q52" i="13"/>
  <c r="Q51" i="13"/>
  <c r="Q50" i="13"/>
  <c r="H50" i="13"/>
  <c r="Q49" i="13"/>
  <c r="H49" i="13"/>
  <c r="Q48" i="13"/>
  <c r="H48" i="13"/>
  <c r="Q47" i="13"/>
  <c r="H47" i="13"/>
  <c r="Q46" i="13"/>
  <c r="H46" i="13"/>
  <c r="Q45" i="13"/>
  <c r="H45" i="13"/>
  <c r="Q44" i="13"/>
  <c r="H44" i="13"/>
  <c r="Q43" i="13"/>
  <c r="H43" i="13"/>
  <c r="Q42" i="13"/>
  <c r="H42" i="13"/>
  <c r="Q41" i="13"/>
  <c r="H41" i="13"/>
  <c r="Q40" i="13"/>
  <c r="H40" i="13"/>
  <c r="Q39" i="13"/>
  <c r="H39" i="13"/>
  <c r="Q38" i="13"/>
  <c r="G38" i="13"/>
  <c r="F38" i="13"/>
  <c r="F60" i="13" s="1"/>
  <c r="E38" i="13"/>
  <c r="E60" i="13" s="1"/>
  <c r="D38" i="13"/>
  <c r="D60" i="13" s="1"/>
  <c r="C38" i="13"/>
  <c r="B38" i="13"/>
  <c r="Q37" i="13"/>
  <c r="G37" i="13"/>
  <c r="F37" i="13"/>
  <c r="E37" i="13"/>
  <c r="D37" i="13"/>
  <c r="C37" i="13"/>
  <c r="C59" i="13" s="1"/>
  <c r="B37" i="13"/>
  <c r="Q36" i="13"/>
  <c r="H36" i="13"/>
  <c r="Q35" i="13"/>
  <c r="H35" i="13"/>
  <c r="Q34" i="13"/>
  <c r="H34" i="13"/>
  <c r="Q33" i="13"/>
  <c r="H33" i="13"/>
  <c r="Q32" i="13"/>
  <c r="H32" i="13"/>
  <c r="Q31" i="13"/>
  <c r="H31" i="13"/>
  <c r="Q30" i="13"/>
  <c r="H30" i="13"/>
  <c r="Q29" i="13"/>
  <c r="H29" i="13"/>
  <c r="Q28" i="13"/>
  <c r="H28" i="13"/>
  <c r="Q27" i="13"/>
  <c r="H27" i="13"/>
  <c r="Q26" i="13"/>
  <c r="H26" i="13"/>
  <c r="Q25" i="13"/>
  <c r="H25" i="13"/>
  <c r="Q24" i="13"/>
  <c r="H24" i="13"/>
  <c r="Q23" i="13"/>
  <c r="H23" i="13"/>
  <c r="Q22" i="13"/>
  <c r="H22" i="13"/>
  <c r="Q21" i="13"/>
  <c r="H21" i="13"/>
  <c r="Q20" i="13"/>
  <c r="H20" i="13"/>
  <c r="Q19" i="13"/>
  <c r="H19" i="13"/>
  <c r="Q18" i="13"/>
  <c r="H18" i="13"/>
  <c r="Q17" i="13"/>
  <c r="H17" i="13"/>
  <c r="Q16" i="13"/>
  <c r="H16" i="13"/>
  <c r="Q15" i="13"/>
  <c r="H15" i="13"/>
  <c r="P14" i="13"/>
  <c r="P60" i="13" s="1"/>
  <c r="O14" i="13"/>
  <c r="O60" i="13" s="1"/>
  <c r="N14" i="13"/>
  <c r="M14" i="13"/>
  <c r="M60" i="13" s="1"/>
  <c r="L14" i="13"/>
  <c r="L60" i="13" s="1"/>
  <c r="K14" i="13"/>
  <c r="H14" i="13"/>
  <c r="P13" i="13"/>
  <c r="P59" i="13" s="1"/>
  <c r="O13" i="13"/>
  <c r="Q13" i="13" s="1"/>
  <c r="N13" i="13"/>
  <c r="N59" i="13" s="1"/>
  <c r="M13" i="13"/>
  <c r="M59" i="13" s="1"/>
  <c r="L13" i="13"/>
  <c r="L59" i="13" s="1"/>
  <c r="K13" i="13"/>
  <c r="K59" i="13" s="1"/>
  <c r="H13" i="13"/>
  <c r="Q12" i="13"/>
  <c r="Q11" i="13"/>
  <c r="Q10" i="13"/>
  <c r="H10" i="13"/>
  <c r="Q9" i="13"/>
  <c r="H9" i="13"/>
  <c r="Q8" i="13"/>
  <c r="H8" i="13"/>
  <c r="Q7" i="13"/>
  <c r="H7" i="13"/>
  <c r="Q6" i="13"/>
  <c r="H6" i="13"/>
  <c r="Q5" i="13"/>
  <c r="H5" i="13"/>
  <c r="G60" i="12"/>
  <c r="Q58" i="12"/>
  <c r="G58" i="12"/>
  <c r="F58" i="12"/>
  <c r="E58" i="12"/>
  <c r="D58" i="12"/>
  <c r="C58" i="12"/>
  <c r="B58" i="12"/>
  <c r="Q57" i="12"/>
  <c r="G57" i="12"/>
  <c r="G59" i="12" s="1"/>
  <c r="F57" i="12"/>
  <c r="E57" i="12"/>
  <c r="D57" i="12"/>
  <c r="C57" i="12"/>
  <c r="B57" i="12"/>
  <c r="P56" i="12"/>
  <c r="O56" i="12"/>
  <c r="N56" i="12"/>
  <c r="M56" i="12"/>
  <c r="L56" i="12"/>
  <c r="K56" i="12"/>
  <c r="H56" i="12"/>
  <c r="P55" i="12"/>
  <c r="O55" i="12"/>
  <c r="N55" i="12"/>
  <c r="M55" i="12"/>
  <c r="L55" i="12"/>
  <c r="K55" i="12"/>
  <c r="H55" i="12"/>
  <c r="Q54" i="12"/>
  <c r="H54" i="12"/>
  <c r="Q53" i="12"/>
  <c r="H53" i="12"/>
  <c r="Q52" i="12"/>
  <c r="Q51" i="12"/>
  <c r="Q50" i="12"/>
  <c r="H50" i="12"/>
  <c r="Q49" i="12"/>
  <c r="H49" i="12"/>
  <c r="Q48" i="12"/>
  <c r="H48" i="12"/>
  <c r="Q47" i="12"/>
  <c r="H47" i="12"/>
  <c r="Q46" i="12"/>
  <c r="H46" i="12"/>
  <c r="Q45" i="12"/>
  <c r="H45" i="12"/>
  <c r="Q44" i="12"/>
  <c r="H44" i="12"/>
  <c r="Q43" i="12"/>
  <c r="H43" i="12"/>
  <c r="Q42" i="12"/>
  <c r="H42" i="12"/>
  <c r="Q41" i="12"/>
  <c r="H41" i="12"/>
  <c r="Q40" i="12"/>
  <c r="H40" i="12"/>
  <c r="Q39" i="12"/>
  <c r="H39" i="12"/>
  <c r="Q38" i="12"/>
  <c r="G38" i="12"/>
  <c r="F38" i="12"/>
  <c r="F60" i="12" s="1"/>
  <c r="E38" i="12"/>
  <c r="D38" i="12"/>
  <c r="C38" i="12"/>
  <c r="B38" i="12"/>
  <c r="Q37" i="12"/>
  <c r="G37" i="12"/>
  <c r="F37" i="12"/>
  <c r="E37" i="12"/>
  <c r="D37" i="12"/>
  <c r="C37" i="12"/>
  <c r="B37" i="12"/>
  <c r="Q36" i="12"/>
  <c r="H36" i="12"/>
  <c r="Q35" i="12"/>
  <c r="H35" i="12"/>
  <c r="Q34" i="12"/>
  <c r="H34" i="12"/>
  <c r="Q33" i="12"/>
  <c r="H33" i="12"/>
  <c r="Q32" i="12"/>
  <c r="H32" i="12"/>
  <c r="Q31" i="12"/>
  <c r="H31" i="12"/>
  <c r="Q30" i="12"/>
  <c r="H30" i="12"/>
  <c r="Q29" i="12"/>
  <c r="H29" i="12"/>
  <c r="Q28" i="12"/>
  <c r="H28" i="12"/>
  <c r="Q27" i="12"/>
  <c r="H27" i="12"/>
  <c r="Q26" i="12"/>
  <c r="H26" i="12"/>
  <c r="Q25" i="12"/>
  <c r="H25" i="12"/>
  <c r="Q24" i="12"/>
  <c r="H24" i="12"/>
  <c r="Q23" i="12"/>
  <c r="H23" i="12"/>
  <c r="Q22" i="12"/>
  <c r="H22" i="12"/>
  <c r="Q21" i="12"/>
  <c r="H21" i="12"/>
  <c r="Q20" i="12"/>
  <c r="H20" i="12"/>
  <c r="Q19" i="12"/>
  <c r="H19" i="12"/>
  <c r="Q18" i="12"/>
  <c r="H18" i="12"/>
  <c r="Q17" i="12"/>
  <c r="H17" i="12"/>
  <c r="Q16" i="12"/>
  <c r="H16" i="12"/>
  <c r="Q15" i="12"/>
  <c r="H15" i="12"/>
  <c r="P14" i="12"/>
  <c r="O14" i="12"/>
  <c r="N14" i="12"/>
  <c r="M14" i="12"/>
  <c r="L14" i="12"/>
  <c r="K14" i="12"/>
  <c r="H14" i="12"/>
  <c r="P13" i="12"/>
  <c r="O13" i="12"/>
  <c r="N13" i="12"/>
  <c r="M13" i="12"/>
  <c r="L13" i="12"/>
  <c r="K13" i="12"/>
  <c r="H13" i="12"/>
  <c r="Q12" i="12"/>
  <c r="Q11" i="12"/>
  <c r="Q10" i="12"/>
  <c r="H10" i="12"/>
  <c r="Q9" i="12"/>
  <c r="H9" i="12"/>
  <c r="Q8" i="12"/>
  <c r="H8" i="12"/>
  <c r="Q7" i="12"/>
  <c r="H7" i="12"/>
  <c r="Q6" i="12"/>
  <c r="H6" i="12"/>
  <c r="Q5" i="12"/>
  <c r="H5" i="12"/>
  <c r="Q56" i="13" l="1"/>
  <c r="K60" i="13"/>
  <c r="H57" i="13"/>
  <c r="D59" i="13"/>
  <c r="M62" i="13" s="1"/>
  <c r="C60" i="13"/>
  <c r="L63" i="13" s="1"/>
  <c r="N60" i="13"/>
  <c r="N63" i="13" s="1"/>
  <c r="Q14" i="13"/>
  <c r="L62" i="13"/>
  <c r="K63" i="13"/>
  <c r="H60" i="13"/>
  <c r="O66" i="13" s="1"/>
  <c r="O63" i="13"/>
  <c r="O62" i="13"/>
  <c r="M63" i="13"/>
  <c r="N62" i="13"/>
  <c r="P62" i="13"/>
  <c r="O59" i="13"/>
  <c r="Q59" i="13" s="1"/>
  <c r="H37" i="13"/>
  <c r="H38" i="13"/>
  <c r="B59" i="13"/>
  <c r="H58" i="13"/>
  <c r="P60" i="12"/>
  <c r="P63" i="12" s="1"/>
  <c r="O60" i="12"/>
  <c r="O63" i="12" s="1"/>
  <c r="P59" i="12"/>
  <c r="P62" i="12" s="1"/>
  <c r="O59" i="12"/>
  <c r="N60" i="12"/>
  <c r="N59" i="12"/>
  <c r="N62" i="12" s="1"/>
  <c r="M59" i="12"/>
  <c r="M60" i="12"/>
  <c r="L59" i="12"/>
  <c r="L60" i="12"/>
  <c r="Q55" i="12"/>
  <c r="F59" i="12"/>
  <c r="E60" i="12"/>
  <c r="E59" i="12"/>
  <c r="D59" i="12"/>
  <c r="D60" i="12"/>
  <c r="H58" i="12"/>
  <c r="C60" i="12"/>
  <c r="C59" i="12"/>
  <c r="H57" i="12"/>
  <c r="H38" i="12"/>
  <c r="K59" i="12"/>
  <c r="K60" i="12"/>
  <c r="Q56" i="12"/>
  <c r="B59" i="12"/>
  <c r="Q14" i="12"/>
  <c r="B60" i="12"/>
  <c r="H37" i="12"/>
  <c r="Q13" i="12"/>
  <c r="Q60" i="13" l="1"/>
  <c r="O65" i="13" s="1"/>
  <c r="H59" i="13"/>
  <c r="K62" i="13"/>
  <c r="Q62" i="13" s="1"/>
  <c r="Q63" i="13"/>
  <c r="N63" i="12"/>
  <c r="L63" i="12"/>
  <c r="O62" i="12"/>
  <c r="M63" i="12"/>
  <c r="M62" i="12"/>
  <c r="L62" i="12"/>
  <c r="Q59" i="12"/>
  <c r="Q60" i="12"/>
  <c r="K62" i="12"/>
  <c r="H59" i="12"/>
  <c r="H60" i="12"/>
  <c r="K63" i="12"/>
  <c r="Q63" i="12" l="1"/>
  <c r="Q62" i="12"/>
</calcChain>
</file>

<file path=xl/sharedStrings.xml><?xml version="1.0" encoding="utf-8"?>
<sst xmlns="http://schemas.openxmlformats.org/spreadsheetml/2006/main" count="173" uniqueCount="65">
  <si>
    <t>支　　出</t>
    <rPh sb="0" eb="1">
      <t>シ</t>
    </rPh>
    <rPh sb="3" eb="4">
      <t>デ</t>
    </rPh>
    <phoneticPr fontId="2"/>
  </si>
  <si>
    <t>科目</t>
    <rPh sb="0" eb="2">
      <t>カモク</t>
    </rPh>
    <phoneticPr fontId="2"/>
  </si>
  <si>
    <t>まりん</t>
    <phoneticPr fontId="2"/>
  </si>
  <si>
    <t>海渡</t>
    <rPh sb="0" eb="2">
      <t>カイト</t>
    </rPh>
    <phoneticPr fontId="2"/>
  </si>
  <si>
    <t>フルセイル</t>
    <phoneticPr fontId="2"/>
  </si>
  <si>
    <t>ライトハウス</t>
    <phoneticPr fontId="2"/>
  </si>
  <si>
    <t>そうだん</t>
    <phoneticPr fontId="2"/>
  </si>
  <si>
    <t>合計</t>
    <rPh sb="0" eb="2">
      <t>ゴウケイ</t>
    </rPh>
    <phoneticPr fontId="2"/>
  </si>
  <si>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</si>
  <si>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</si>
  <si>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生活介護</t>
    <rPh sb="0" eb="2">
      <t>セイカツ</t>
    </rPh>
    <rPh sb="2" eb="4">
      <t>カイゴ</t>
    </rPh>
    <phoneticPr fontId="2"/>
  </si>
  <si>
    <t>居宅介護</t>
    <rPh sb="0" eb="2">
      <t>キョタク</t>
    </rPh>
    <rPh sb="2" eb="4">
      <t>カイゴ</t>
    </rPh>
    <phoneticPr fontId="2"/>
  </si>
  <si>
    <t>共同生活</t>
    <rPh sb="0" eb="2">
      <t>キョウドウ</t>
    </rPh>
    <rPh sb="2" eb="4">
      <t>セイカツ</t>
    </rPh>
    <phoneticPr fontId="2"/>
  </si>
  <si>
    <t>旅費交通費</t>
    <rPh sb="0" eb="2">
      <t>リョヒ</t>
    </rPh>
    <rPh sb="2" eb="5">
      <t>コウツウヒ</t>
    </rPh>
    <phoneticPr fontId="2"/>
  </si>
  <si>
    <t>放課後デイ</t>
    <rPh sb="0" eb="3">
      <t>ホウカゴ</t>
    </rPh>
    <phoneticPr fontId="2"/>
  </si>
  <si>
    <t>車両費</t>
    <rPh sb="0" eb="2">
      <t>シャリョウ</t>
    </rPh>
    <rPh sb="2" eb="3">
      <t>ヒ</t>
    </rPh>
    <phoneticPr fontId="2"/>
  </si>
  <si>
    <t>計画相談</t>
    <rPh sb="0" eb="2">
      <t>ケイカク</t>
    </rPh>
    <rPh sb="2" eb="4">
      <t>ソウダン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</si>
  <si>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</si>
  <si>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備品
消耗品費</t>
    <rPh sb="0" eb="2">
      <t>ビヒン</t>
    </rPh>
    <rPh sb="3" eb="6">
      <t>ショウモウヒン</t>
    </rPh>
    <rPh sb="6" eb="7">
      <t>ヒ</t>
    </rPh>
    <phoneticPr fontId="2"/>
  </si>
  <si>
    <t>消耗品費</t>
    <rPh sb="0" eb="3">
      <t>ショウモウヒン</t>
    </rPh>
    <rPh sb="3" eb="4">
      <t>ヒ</t>
    </rPh>
    <phoneticPr fontId="2"/>
  </si>
  <si>
    <t>利用者
負担金</t>
    <rPh sb="0" eb="3">
      <t>リヨウシャ</t>
    </rPh>
    <rPh sb="4" eb="7">
      <t>フタンキン</t>
    </rPh>
    <phoneticPr fontId="2"/>
  </si>
  <si>
    <t>修繕費</t>
    <rPh sb="0" eb="3">
      <t>シュウゼンヒ</t>
    </rPh>
    <phoneticPr fontId="2"/>
  </si>
  <si>
    <t>水道光熱費</t>
    <rPh sb="0" eb="2">
      <t>スイドウ</t>
    </rPh>
    <rPh sb="2" eb="5">
      <t>コウネツヒ</t>
    </rPh>
    <phoneticPr fontId="2"/>
  </si>
  <si>
    <t>受取利息</t>
    <rPh sb="0" eb="2">
      <t>ウケトリ</t>
    </rPh>
    <rPh sb="2" eb="4">
      <t>リソク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</si>
  <si>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</si>
  <si>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</si>
  <si>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</si>
  <si>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研修費</t>
    <rPh sb="0" eb="2">
      <t>ケンシュウ</t>
    </rPh>
    <rPh sb="2" eb="3">
      <t>ヒ</t>
    </rPh>
    <phoneticPr fontId="2"/>
  </si>
  <si>
    <t>リース料</t>
    <rPh sb="3" eb="4">
      <t>リョウ</t>
    </rPh>
    <phoneticPr fontId="2"/>
  </si>
  <si>
    <t>雑費</t>
    <rPh sb="0" eb="2">
      <t>ザッピ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</si>
  <si>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</si>
  <si>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</si>
  <si>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収入合計</t>
    <rPh sb="0" eb="2">
      <t>シュウニュウ</t>
    </rPh>
    <rPh sb="2" eb="4">
      <t>ゴウケイ</t>
    </rPh>
    <phoneticPr fontId="2"/>
  </si>
  <si>
    <t>受取寄付金</t>
    <rPh sb="0" eb="5">
      <t>ウケトリキフキン</t>
    </rPh>
    <phoneticPr fontId="2"/>
  </si>
  <si>
    <t>受取助成金</t>
    <rPh sb="0" eb="2">
      <t>ウケトリ</t>
    </rPh>
    <rPh sb="2" eb="5">
      <t>ジョセイキン</t>
    </rPh>
    <phoneticPr fontId="2"/>
  </si>
  <si>
    <t>管理費</t>
    <rPh sb="0" eb="3">
      <t>カンリヒ</t>
    </rPh>
    <phoneticPr fontId="2"/>
  </si>
  <si>
    <t>雑収益</t>
    <rPh sb="0" eb="3">
      <t>ザツシュウエキ</t>
    </rPh>
    <phoneticPr fontId="2"/>
  </si>
  <si>
    <t>収　　入</t>
    <rPh sb="0" eb="1">
      <t>オサム</t>
    </rPh>
    <rPh sb="3" eb="4">
      <t>ニュウ</t>
    </rPh>
    <phoneticPr fontId="2"/>
  </si>
  <si>
    <t>福利厚生費</t>
    <rPh sb="0" eb="5">
      <t>フクリコウセイヒ</t>
    </rPh>
    <phoneticPr fontId="2"/>
  </si>
  <si>
    <t>支出合計</t>
    <rPh sb="0" eb="2">
      <t>シシュツ</t>
    </rPh>
    <rPh sb="2" eb="4">
      <t>ゴウケイ</t>
    </rPh>
    <phoneticPr fontId="2"/>
  </si>
  <si>
    <t>①+②</t>
    <phoneticPr fontId="2"/>
  </si>
  <si>
    <t>本部</t>
    <rPh sb="0" eb="2">
      <t>ホンブ</t>
    </rPh>
    <phoneticPr fontId="2"/>
  </si>
  <si>
    <t>事　業</t>
    <rPh sb="0" eb="1">
      <t>コト</t>
    </rPh>
    <rPh sb="2" eb="3">
      <t>ギョウ</t>
    </rPh>
    <phoneticPr fontId="2"/>
  </si>
  <si>
    <t>収入①</t>
    <rPh sb="0" eb="2">
      <t>シュウニュウ</t>
    </rPh>
    <phoneticPr fontId="2"/>
  </si>
  <si>
    <t>収入②</t>
    <rPh sb="0" eb="2">
      <t>シュウニュウ</t>
    </rPh>
    <phoneticPr fontId="2"/>
  </si>
  <si>
    <t>人件費</t>
    <rPh sb="0" eb="3">
      <t>ジンケンヒ</t>
    </rPh>
    <phoneticPr fontId="2"/>
  </si>
  <si>
    <t>合計①</t>
    <rPh sb="0" eb="2">
      <t>ゴウケイ</t>
    </rPh>
    <phoneticPr fontId="2"/>
  </si>
  <si>
    <t>事業支出</t>
    <rPh sb="0" eb="2">
      <t>ジギョウ</t>
    </rPh>
    <rPh sb="2" eb="4">
      <t>シシュツ</t>
    </rPh>
    <phoneticPr fontId="2"/>
  </si>
  <si>
    <t>合計②</t>
    <rPh sb="0" eb="2">
      <t>ゴウケイ</t>
    </rPh>
    <phoneticPr fontId="2"/>
  </si>
  <si>
    <t>支出③</t>
    <rPh sb="0" eb="2">
      <t>シシュツ</t>
    </rPh>
    <phoneticPr fontId="2"/>
  </si>
  <si>
    <t>①+②+③</t>
    <phoneticPr fontId="2"/>
  </si>
  <si>
    <t>地活
日中一時</t>
    <rPh sb="0" eb="2">
      <t>チカツ</t>
    </rPh>
    <rPh sb="3" eb="5">
      <t>ニッチュウ</t>
    </rPh>
    <rPh sb="5" eb="7">
      <t>イチジ</t>
    </rPh>
    <phoneticPr fontId="2"/>
  </si>
  <si>
    <t>一般相談</t>
    <rPh sb="0" eb="4">
      <t>イッパンソウダン</t>
    </rPh>
    <phoneticPr fontId="2"/>
  </si>
  <si>
    <t>諸会費</t>
    <rPh sb="0" eb="3">
      <t>ショカイヒ</t>
    </rPh>
    <phoneticPr fontId="2"/>
  </si>
  <si>
    <t>減価償却費</t>
    <rPh sb="0" eb="5">
      <t>ゲンカショウキャクヒ</t>
    </rPh>
    <phoneticPr fontId="2"/>
  </si>
  <si>
    <t>基幹相談</t>
    <rPh sb="0" eb="4">
      <t>キカンソウダン</t>
    </rPh>
    <phoneticPr fontId="2"/>
  </si>
  <si>
    <t>謝礼金</t>
    <rPh sb="0" eb="3">
      <t>シャレイキン</t>
    </rPh>
    <phoneticPr fontId="2"/>
  </si>
  <si>
    <r>
      <rPr>
        <sz val="9"/>
        <color theme="4" tint="-0.249977111117893"/>
        <rFont val="Meiryo UI"/>
        <family val="3"/>
        <charset val="128"/>
      </rPr>
      <t>上段：決算</t>
    </r>
    <r>
      <rPr>
        <sz val="9"/>
        <color theme="1"/>
        <rFont val="Meiryo UI"/>
        <family val="3"/>
        <charset val="128"/>
      </rPr>
      <t xml:space="preserve">
下段：予算</t>
    </r>
    <rPh sb="0" eb="2">
      <t>ジョウダン</t>
    </rPh>
    <rPh sb="3" eb="5">
      <t>ケッサン</t>
    </rPh>
    <rPh sb="6" eb="8">
      <t>ゲダン</t>
    </rPh>
    <rPh sb="9" eb="11">
      <t>ヨサン</t>
    </rPh>
    <phoneticPr fontId="2"/>
  </si>
  <si>
    <t>支払利息</t>
    <rPh sb="0" eb="2">
      <t>シハラ</t>
    </rPh>
    <rPh sb="2" eb="4">
      <t>リソク</t>
    </rPh>
    <phoneticPr fontId="2"/>
  </si>
  <si>
    <t>R6決算</t>
    <rPh sb="2" eb="4">
      <t>ケッサン</t>
    </rPh>
    <phoneticPr fontId="2"/>
  </si>
  <si>
    <t>R7予算</t>
    <rPh sb="2" eb="4">
      <t>ヨサン</t>
    </rPh>
    <phoneticPr fontId="2"/>
  </si>
  <si>
    <t>障がい者自立センターかまいし　　令和  7年度　予算</t>
    <rPh sb="0" eb="1">
      <t>ショウ</t>
    </rPh>
    <rPh sb="3" eb="4">
      <t>シャ</t>
    </rPh>
    <rPh sb="4" eb="6">
      <t>ジリツ</t>
    </rPh>
    <rPh sb="16" eb="18">
      <t>レイワ</t>
    </rPh>
    <rPh sb="21" eb="23">
      <t>ネンド</t>
    </rPh>
    <rPh sb="24" eb="26">
      <t>ヨサン</t>
    </rPh>
    <phoneticPr fontId="2"/>
  </si>
  <si>
    <t>人件費対費用</t>
    <rPh sb="0" eb="3">
      <t>ジンケンヒ</t>
    </rPh>
    <rPh sb="3" eb="4">
      <t>タイ</t>
    </rPh>
    <rPh sb="4" eb="6">
      <t>ヒヨウ</t>
    </rPh>
    <phoneticPr fontId="2"/>
  </si>
  <si>
    <t>売上高人件費率</t>
    <rPh sb="0" eb="3">
      <t>ウリアゲダカ</t>
    </rPh>
    <rPh sb="3" eb="7">
      <t>ジンケンヒリツ</t>
    </rPh>
    <phoneticPr fontId="2"/>
  </si>
  <si>
    <t>（事業収入）</t>
    <rPh sb="1" eb="5">
      <t>ジギョウシュウニュウ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</si>
</sst>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4" tint="-0.249977111117893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sz val="11"/>
      <color theme="4" tint="-0.249977111117893"/>
      <name val="Meiryo UI"/>
      <family val="3"/>
      <charset val="128"/>
    </font>
    <font>
      <b/>
      <sz val="10"/>
      <color theme="4" tint="-0.249977111117893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 wrapText="1"/>
    </xf>
    <xf numFmtId="38" fontId="7" fillId="2" borderId="5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/>
    </xf>
    <xf numFmtId="38" fontId="7" fillId="0" borderId="20" xfId="1" applyFont="1" applyBorder="1" applyAlignment="1">
      <alignment horizontal="right" vertical="center" wrapText="1"/>
    </xf>
    <xf numFmtId="38" fontId="3" fillId="0" borderId="0" xfId="1" applyFont="1" applyBorder="1">
      <alignment vertical="center"/>
    </xf>
    <xf numFmtId="38" fontId="1" fillId="0" borderId="11" xfId="1" applyFont="1" applyBorder="1" applyAlignment="1">
      <alignment horizontal="right" vertical="center" wrapText="1"/>
    </xf>
    <xf numFmtId="38" fontId="1" fillId="0" borderId="12" xfId="1" applyFont="1" applyBorder="1" applyAlignment="1">
      <alignment horizontal="right" vertical="center" wrapText="1"/>
    </xf>
    <xf numFmtId="38" fontId="1" fillId="2" borderId="10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 wrapText="1"/>
    </xf>
    <xf numFmtId="38" fontId="7" fillId="2" borderId="14" xfId="1" applyFont="1" applyFill="1" applyBorder="1" applyAlignment="1">
      <alignment horizontal="right" vertical="center" wrapText="1"/>
    </xf>
    <xf numFmtId="38" fontId="1" fillId="0" borderId="20" xfId="1" applyFont="1" applyBorder="1" applyAlignment="1">
      <alignment horizontal="right" vertical="center" wrapText="1"/>
    </xf>
    <xf numFmtId="38" fontId="1" fillId="0" borderId="21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right" vertical="center" wrapText="1"/>
    </xf>
    <xf numFmtId="38" fontId="1" fillId="2" borderId="19" xfId="1" applyFont="1" applyFill="1" applyBorder="1" applyAlignment="1">
      <alignment horizontal="center" vertical="center" shrinkToFit="1"/>
    </xf>
    <xf numFmtId="38" fontId="7" fillId="2" borderId="23" xfId="1" applyFont="1" applyFill="1" applyBorder="1" applyAlignment="1">
      <alignment horizontal="right" vertical="center" wrapText="1"/>
    </xf>
    <xf numFmtId="38" fontId="7" fillId="2" borderId="24" xfId="1" applyFont="1" applyFill="1" applyBorder="1" applyAlignment="1">
      <alignment horizontal="right" vertical="center" wrapText="1"/>
    </xf>
    <xf numFmtId="38" fontId="7" fillId="2" borderId="19" xfId="1" applyFont="1" applyFill="1" applyBorder="1" applyAlignment="1">
      <alignment horizontal="right" vertical="center" wrapText="1"/>
    </xf>
    <xf numFmtId="38" fontId="1" fillId="2" borderId="25" xfId="1" applyFont="1" applyFill="1" applyBorder="1" applyAlignment="1">
      <alignment horizontal="center" vertical="top" shrinkToFit="1"/>
    </xf>
    <xf numFmtId="38" fontId="1" fillId="2" borderId="26" xfId="1" applyFont="1" applyFill="1" applyBorder="1" applyAlignment="1">
      <alignment vertical="center" wrapText="1"/>
    </xf>
    <xf numFmtId="38" fontId="1" fillId="2" borderId="27" xfId="1" applyFont="1" applyFill="1" applyBorder="1" applyAlignment="1">
      <alignment vertical="center" wrapText="1"/>
    </xf>
    <xf numFmtId="38" fontId="1" fillId="2" borderId="25" xfId="1" applyFont="1" applyFill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wrapText="1"/>
    </xf>
    <xf numFmtId="38" fontId="9" fillId="0" borderId="11" xfId="1" applyFont="1" applyBorder="1" applyAlignment="1">
      <alignment horizontal="right" vertical="center" wrapText="1"/>
    </xf>
    <xf numFmtId="38" fontId="4" fillId="2" borderId="28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shrinkToFit="1"/>
    </xf>
    <xf numFmtId="38" fontId="1" fillId="0" borderId="29" xfId="1" applyFont="1" applyFill="1" applyBorder="1" applyAlignment="1">
      <alignment horizontal="right" vertical="center" wrapText="1"/>
    </xf>
    <xf numFmtId="38" fontId="1" fillId="2" borderId="30" xfId="1" applyFont="1" applyFill="1" applyBorder="1" applyAlignment="1">
      <alignment horizontal="center" vertical="top"/>
    </xf>
    <xf numFmtId="38" fontId="1" fillId="3" borderId="0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right" vertical="center" wrapText="1"/>
    </xf>
    <xf numFmtId="38" fontId="3" fillId="2" borderId="30" xfId="1" applyFont="1" applyFill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/>
    </xf>
    <xf numFmtId="38" fontId="7" fillId="0" borderId="33" xfId="1" applyFont="1" applyBorder="1" applyAlignment="1">
      <alignment horizontal="right" vertical="center" wrapText="1"/>
    </xf>
    <xf numFmtId="38" fontId="1" fillId="0" borderId="34" xfId="1" applyFont="1" applyBorder="1" applyAlignment="1">
      <alignment horizontal="right" vertical="center" wrapText="1"/>
    </xf>
    <xf numFmtId="38" fontId="7" fillId="2" borderId="35" xfId="1" applyFont="1" applyFill="1" applyBorder="1" applyAlignment="1">
      <alignment horizontal="right" vertical="center" wrapText="1"/>
    </xf>
    <xf numFmtId="38" fontId="1" fillId="2" borderId="32" xfId="1" applyFont="1" applyFill="1" applyBorder="1" applyAlignment="1">
      <alignment vertical="center" wrapText="1"/>
    </xf>
    <xf numFmtId="38" fontId="7" fillId="0" borderId="0" xfId="1" applyFont="1" applyBorder="1" applyAlignment="1">
      <alignment horizontal="right" vertical="center" wrapText="1"/>
    </xf>
    <xf numFmtId="38" fontId="1" fillId="0" borderId="0" xfId="1" applyFont="1" applyBorder="1" applyAlignment="1">
      <alignment horizontal="right" vertical="center" wrapText="1"/>
    </xf>
    <xf numFmtId="38" fontId="9" fillId="0" borderId="12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38" fontId="1" fillId="0" borderId="27" xfId="1" applyFont="1" applyBorder="1" applyAlignment="1">
      <alignment horizontal="right" vertical="center" wrapText="1"/>
    </xf>
    <xf numFmtId="38" fontId="7" fillId="0" borderId="37" xfId="1" applyFont="1" applyBorder="1" applyAlignment="1">
      <alignment horizontal="right" vertical="center" wrapText="1"/>
    </xf>
    <xf numFmtId="38" fontId="7" fillId="0" borderId="38" xfId="1" applyFont="1" applyBorder="1" applyAlignment="1">
      <alignment horizontal="right" vertical="center" wrapText="1"/>
    </xf>
    <xf numFmtId="38" fontId="11" fillId="2" borderId="16" xfId="1" applyFont="1" applyFill="1" applyBorder="1" applyAlignment="1">
      <alignment horizontal="right" vertical="center"/>
    </xf>
    <xf numFmtId="38" fontId="11" fillId="2" borderId="17" xfId="1" applyFont="1" applyFill="1" applyBorder="1" applyAlignment="1">
      <alignment horizontal="right" vertical="center"/>
    </xf>
    <xf numFmtId="38" fontId="11" fillId="2" borderId="31" xfId="1" applyFont="1" applyFill="1" applyBorder="1" applyAlignment="1">
      <alignment horizontal="right" vertical="center"/>
    </xf>
    <xf numFmtId="38" fontId="10" fillId="2" borderId="30" xfId="1" applyFont="1" applyFill="1" applyBorder="1" applyAlignment="1">
      <alignment horizontal="right" vertical="center"/>
    </xf>
    <xf numFmtId="38" fontId="10" fillId="2" borderId="27" xfId="1" applyFont="1" applyFill="1" applyBorder="1" applyAlignment="1">
      <alignment horizontal="right" vertical="center"/>
    </xf>
    <xf numFmtId="38" fontId="10" fillId="2" borderId="32" xfId="1" applyFont="1" applyFill="1" applyBorder="1" applyAlignment="1">
      <alignment horizontal="right" vertical="center"/>
    </xf>
    <xf numFmtId="38" fontId="12" fillId="2" borderId="16" xfId="1" applyFont="1" applyFill="1" applyBorder="1" applyAlignment="1">
      <alignment horizontal="center" vertical="center" shrinkToFit="1"/>
    </xf>
    <xf numFmtId="38" fontId="1" fillId="2" borderId="22" xfId="1" applyFont="1" applyFill="1" applyBorder="1" applyAlignment="1">
      <alignment vertical="center" wrapText="1"/>
    </xf>
    <xf numFmtId="38" fontId="1" fillId="2" borderId="21" xfId="1" applyFont="1" applyFill="1" applyBorder="1" applyAlignment="1">
      <alignment vertical="center" wrapText="1"/>
    </xf>
    <xf numFmtId="38" fontId="1" fillId="2" borderId="36" xfId="1" applyFont="1" applyFill="1" applyBorder="1" applyAlignment="1">
      <alignment vertical="center" wrapText="1"/>
    </xf>
    <xf numFmtId="38" fontId="3" fillId="0" borderId="39" xfId="1" applyFont="1" applyBorder="1" applyAlignment="1">
      <alignment horizontal="center" vertical="center"/>
    </xf>
    <xf numFmtId="38" fontId="13" fillId="2" borderId="18" xfId="1" applyFont="1" applyFill="1" applyBorder="1" applyAlignment="1">
      <alignment horizontal="right" vertical="center"/>
    </xf>
    <xf numFmtId="38" fontId="14" fillId="2" borderId="25" xfId="1" applyFont="1" applyFill="1" applyBorder="1" applyAlignment="1">
      <alignment horizontal="right" vertical="center"/>
    </xf>
    <xf numFmtId="38" fontId="7" fillId="0" borderId="11" xfId="1" applyFont="1" applyBorder="1" applyAlignment="1">
      <alignment horizontal="right" vertical="center" wrapText="1"/>
    </xf>
    <xf numFmtId="38" fontId="7" fillId="0" borderId="12" xfId="1" applyFont="1" applyBorder="1" applyAlignment="1">
      <alignment horizontal="right" vertical="center" wrapText="1"/>
    </xf>
    <xf numFmtId="38" fontId="7" fillId="0" borderId="21" xfId="1" applyFont="1" applyBorder="1">
      <alignment vertical="center"/>
    </xf>
    <xf numFmtId="38" fontId="1" fillId="0" borderId="29" xfId="1" applyFont="1" applyFill="1" applyBorder="1" applyAlignment="1">
      <alignment horizontal="center" vertical="center" shrinkToFit="1"/>
    </xf>
    <xf numFmtId="38" fontId="7" fillId="2" borderId="36" xfId="1" applyFont="1" applyFill="1" applyBorder="1" applyAlignment="1">
      <alignment horizontal="right" vertical="center" wrapText="1"/>
    </xf>
    <xf numFmtId="38" fontId="7" fillId="0" borderId="0" xfId="1" applyFont="1" applyFill="1" applyBorder="1" applyAlignment="1">
      <alignment vertical="center" wrapText="1"/>
    </xf>
    <xf numFmtId="38" fontId="1" fillId="0" borderId="30" xfId="1" applyFont="1" applyFill="1" applyBorder="1" applyAlignment="1">
      <alignment horizontal="center" vertical="top" shrinkToFit="1"/>
    </xf>
    <xf numFmtId="38" fontId="7" fillId="2" borderId="21" xfId="1" applyFont="1" applyFill="1" applyBorder="1" applyAlignment="1">
      <alignment horizontal="right" vertical="center" wrapText="1"/>
    </xf>
    <xf numFmtId="38" fontId="1" fillId="0" borderId="29" xfId="1" applyFont="1" applyFill="1" applyBorder="1" applyAlignment="1">
      <alignment vertical="center" wrapText="1"/>
    </xf>
    <xf numFmtId="38" fontId="1" fillId="0" borderId="40" xfId="1" applyFont="1" applyFill="1" applyBorder="1" applyAlignment="1">
      <alignment vertical="center" wrapText="1"/>
    </xf>
    <xf numFmtId="38" fontId="7" fillId="0" borderId="24" xfId="1" applyFont="1" applyFill="1" applyBorder="1" applyAlignment="1">
      <alignment vertical="center" wrapText="1"/>
    </xf>
    <xf numFmtId="38" fontId="1" fillId="0" borderId="41" xfId="1" applyFont="1" applyBorder="1" applyAlignment="1">
      <alignment horizontal="right" vertical="center" wrapText="1"/>
    </xf>
    <xf numFmtId="38" fontId="7" fillId="0" borderId="42" xfId="1" applyFont="1" applyBorder="1" applyAlignment="1">
      <alignment horizontal="right" vertical="center" wrapText="1"/>
    </xf>
    <xf numFmtId="38" fontId="7" fillId="0" borderId="41" xfId="1" applyFont="1" applyBorder="1" applyAlignment="1">
      <alignment horizontal="right" vertical="center" wrapText="1"/>
    </xf>
    <xf numFmtId="38" fontId="1" fillId="0" borderId="1" xfId="1" applyFont="1" applyFill="1" applyBorder="1" applyAlignment="1">
      <alignment vertical="center" wrapText="1"/>
    </xf>
    <xf numFmtId="38" fontId="1" fillId="0" borderId="12" xfId="1" applyFont="1" applyFill="1" applyBorder="1" applyAlignment="1">
      <alignment horizontal="right" vertical="center" wrapText="1"/>
    </xf>
    <xf numFmtId="38" fontId="1" fillId="0" borderId="12" xfId="1" applyFont="1" applyFill="1" applyBorder="1">
      <alignment vertical="center"/>
    </xf>
    <xf numFmtId="38" fontId="1" fillId="0" borderId="27" xfId="1" applyFont="1" applyFill="1" applyBorder="1" applyAlignment="1">
      <alignment vertical="center" wrapText="1"/>
    </xf>
    <xf numFmtId="38" fontId="3" fillId="0" borderId="0" xfId="1" applyFont="1" applyFill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1" fillId="0" borderId="43" xfId="1" applyFont="1" applyBorder="1" applyAlignment="1">
      <alignment horizontal="right" vertical="center" wrapText="1"/>
    </xf>
    <xf numFmtId="38" fontId="1" fillId="0" borderId="32" xfId="1" applyFont="1" applyBorder="1" applyAlignment="1">
      <alignment horizontal="right" vertical="center" wrapText="1"/>
    </xf>
    <xf numFmtId="38" fontId="1" fillId="2" borderId="44" xfId="1" applyFont="1" applyFill="1" applyBorder="1" applyAlignment="1">
      <alignment horizontal="right" vertical="center" wrapText="1"/>
    </xf>
    <xf numFmtId="38" fontId="1" fillId="2" borderId="19" xfId="1" applyFont="1" applyFill="1" applyBorder="1" applyAlignment="1">
      <alignment horizontal="right" vertical="center" wrapText="1"/>
    </xf>
    <xf numFmtId="38" fontId="1" fillId="2" borderId="28" xfId="1" applyFont="1" applyFill="1" applyBorder="1" applyAlignment="1">
      <alignment horizontal="center" vertical="center" shrinkToFit="1"/>
    </xf>
    <xf numFmtId="38" fontId="1" fillId="2" borderId="30" xfId="1" applyFont="1" applyFill="1" applyBorder="1" applyAlignment="1">
      <alignment horizontal="center" vertical="top" shrinkToFit="1"/>
    </xf>
    <xf numFmtId="38" fontId="7" fillId="0" borderId="29" xfId="1" applyFont="1" applyFill="1" applyBorder="1" applyAlignment="1">
      <alignment vertical="center" wrapText="1"/>
    </xf>
    <xf numFmtId="38" fontId="7" fillId="0" borderId="21" xfId="1" applyFont="1" applyFill="1" applyBorder="1" applyAlignment="1">
      <alignment vertical="center" wrapText="1"/>
    </xf>
    <xf numFmtId="38" fontId="1" fillId="2" borderId="25" xfId="1" applyFont="1" applyFill="1" applyBorder="1" applyAlignment="1">
      <alignment vertical="center" wrapText="1"/>
    </xf>
    <xf numFmtId="38" fontId="1" fillId="2" borderId="43" xfId="1" applyFont="1" applyFill="1" applyBorder="1" applyAlignment="1">
      <alignment vertical="center" wrapText="1"/>
    </xf>
    <xf numFmtId="10" fontId="3" fillId="0" borderId="0" xfId="2" applyNumberFormat="1" applyFont="1">
      <alignment vertical="center"/>
    </xf>
    <xf numFmtId="38" fontId="1" fillId="0" borderId="14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 shrinkToFit="1"/>
    </xf>
    <xf numFmtId="38" fontId="1" fillId="0" borderId="10" xfId="1" applyFont="1" applyBorder="1" applyAlignment="1">
      <alignment horizontal="center" vertical="center" shrinkToFit="1"/>
    </xf>
    <xf numFmtId="38" fontId="1" fillId="0" borderId="25" xfId="1" applyFont="1" applyBorder="1" applyAlignment="1">
      <alignment horizontal="center" vertical="center" shrinkToFit="1"/>
    </xf>
    <xf numFmtId="38" fontId="1" fillId="0" borderId="5" xfId="1" applyFont="1" applyBorder="1" applyAlignment="1">
      <alignment horizontal="center" vertical="center" wrapText="1" shrinkToFit="1"/>
    </xf>
    <xf numFmtId="38" fontId="1" fillId="0" borderId="10" xfId="1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38" fontId="1" fillId="0" borderId="14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center" vertical="center" wrapText="1" shrinkToFit="1"/>
    </xf>
    <xf numFmtId="38" fontId="3" fillId="0" borderId="25" xfId="1" applyFont="1" applyBorder="1" applyAlignment="1">
      <alignment horizontal="center" vertical="center" shrinkToFit="1"/>
    </xf>
    <xf numFmtId="38" fontId="1" fillId="0" borderId="5" xfId="1" applyFont="1" applyBorder="1" applyAlignment="1">
      <alignment horizontal="center" vertical="center" shrinkToFit="1"/>
    </xf>
    <xf numFmtId="38" fontId="3" fillId="0" borderId="14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wrapText="1" shrinkToFit="1"/>
    </xf>
    <xf numFmtId="38" fontId="5" fillId="0" borderId="25" xfId="1" applyFont="1" applyBorder="1" applyAlignment="1">
      <alignment horizontal="center" vertical="center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FE6B-81A0-4707-8F0B-2EEE7FB65CD0}">
  <sheetPr>
    <pageSetUpPr fitToPage="1"/>
  </sheetPr>
  <dimension ref="A1:S67"/>
  <sheetViews>
    <sheetView tabSelected="1" topLeftCell="A39" zoomScaleNormal="100" workbookViewId="0">
      <selection activeCell="K56" sqref="K56"/>
    </sheetView>
  </sheetViews>
  <sheetFormatPr defaultColWidth="8.875" defaultRowHeight="21" customHeight="1" x14ac:dyDescent="0.15"/>
  <cols>
    <col min="1" max="1" width="10.25" style="3" customWidth="1"/>
    <col min="2" max="2" width="10.5" style="2" customWidth="1"/>
    <col min="3" max="3" width="10.125" style="2" bestFit="1" customWidth="1"/>
    <col min="4" max="5" width="10.5" style="2" customWidth="1"/>
    <col min="6" max="6" width="11.375" style="2" customWidth="1"/>
    <col min="7" max="7" width="9.625" style="2" bestFit="1" customWidth="1"/>
    <col min="8" max="8" width="11.75" style="2" customWidth="1"/>
    <col min="9" max="9" width="0.75" style="2" customWidth="1"/>
    <col min="10" max="10" width="8.75" style="3" customWidth="1"/>
    <col min="11" max="11" width="10.5" style="2" customWidth="1"/>
    <col min="12" max="12" width="11.375" style="2" customWidth="1"/>
    <col min="13" max="14" width="10.5" style="2" customWidth="1"/>
    <col min="15" max="16" width="10.625" style="2" customWidth="1"/>
    <col min="17" max="17" width="12.625" style="2" customWidth="1"/>
    <col min="18" max="18" width="9.125" style="2" bestFit="1" customWidth="1"/>
    <col min="19" max="19" width="9.5" style="2" bestFit="1" customWidth="1"/>
    <col min="20" max="16384" width="8.875" style="2"/>
  </cols>
  <sheetData>
    <row r="1" spans="1:19" customFormat="1" ht="20.100000000000001" customHeight="1" x14ac:dyDescent="0.15">
      <c r="A1" s="104" t="s">
        <v>57</v>
      </c>
      <c r="B1" s="2"/>
      <c r="C1" s="1"/>
      <c r="D1" s="1"/>
      <c r="E1" s="1"/>
      <c r="F1" s="1"/>
      <c r="G1" s="1"/>
      <c r="H1" s="1"/>
      <c r="I1" s="1"/>
      <c r="J1" s="1"/>
      <c r="K1" s="54"/>
      <c r="L1" s="1"/>
      <c r="M1" s="1"/>
      <c r="N1" s="1"/>
      <c r="O1" s="1"/>
      <c r="P1" s="106"/>
      <c r="Q1" s="106"/>
      <c r="R1" s="2"/>
    </row>
    <row r="2" spans="1:19" customFormat="1" ht="20.100000000000001" customHeight="1" thickBot="1" x14ac:dyDescent="0.2">
      <c r="A2" s="105"/>
      <c r="B2" s="107" t="s">
        <v>61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"/>
    </row>
    <row r="3" spans="1:19" ht="21" customHeight="1" thickBot="1" x14ac:dyDescent="0.2">
      <c r="A3" s="4"/>
      <c r="B3" s="108" t="s">
        <v>37</v>
      </c>
      <c r="C3" s="108"/>
      <c r="D3" s="108"/>
      <c r="E3" s="108"/>
      <c r="F3" s="108"/>
      <c r="G3" s="108"/>
      <c r="H3" s="5"/>
      <c r="I3" s="6"/>
      <c r="J3" s="4"/>
      <c r="K3" s="108" t="s">
        <v>0</v>
      </c>
      <c r="L3" s="108"/>
      <c r="M3" s="108"/>
      <c r="N3" s="108"/>
      <c r="O3" s="108"/>
      <c r="P3" s="108"/>
      <c r="Q3" s="5"/>
    </row>
    <row r="4" spans="1:19" ht="21" customHeight="1" thickBot="1" x14ac:dyDescent="0.2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45" t="s">
        <v>41</v>
      </c>
      <c r="H4" s="10" t="s">
        <v>7</v>
      </c>
      <c r="I4" s="11"/>
      <c r="J4" s="7" t="s">
        <v>1</v>
      </c>
      <c r="K4" s="12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45" t="s">
        <v>41</v>
      </c>
      <c r="Q4" s="10" t="s">
        <v>7</v>
      </c>
    </row>
    <row r="5" spans="1:19" s="18" customFormat="1" ht="18.600000000000001" customHeight="1" x14ac:dyDescent="0.15">
      <c r="A5" s="109"/>
      <c r="B5" s="13"/>
      <c r="C5" s="14"/>
      <c r="D5" s="14"/>
      <c r="E5" s="14"/>
      <c r="F5" s="14"/>
      <c r="G5" s="46"/>
      <c r="H5" s="15">
        <f>SUM(B5:G5)</f>
        <v>0</v>
      </c>
      <c r="I5" s="16"/>
      <c r="J5" s="109" t="s">
        <v>8</v>
      </c>
      <c r="K5" s="71">
        <v>23348108</v>
      </c>
      <c r="L5" s="72">
        <v>4453095</v>
      </c>
      <c r="M5" s="72">
        <v>8210057</v>
      </c>
      <c r="N5" s="72">
        <v>18596064</v>
      </c>
      <c r="O5" s="72">
        <v>10952160</v>
      </c>
      <c r="P5" s="50"/>
      <c r="Q5" s="15">
        <f>SUM(K5:P5)</f>
        <v>65559484</v>
      </c>
    </row>
    <row r="6" spans="1:19" ht="18.600000000000001" customHeight="1" x14ac:dyDescent="0.15">
      <c r="A6" s="103"/>
      <c r="B6" s="19"/>
      <c r="C6" s="20"/>
      <c r="D6" s="20"/>
      <c r="E6" s="20"/>
      <c r="F6" s="20"/>
      <c r="G6" s="47"/>
      <c r="H6" s="21">
        <f t="shared" ref="H6:H36" si="0">SUM(B6:G6)</f>
        <v>0</v>
      </c>
      <c r="I6" s="16"/>
      <c r="J6" s="110"/>
      <c r="K6" s="19">
        <v>25572000</v>
      </c>
      <c r="L6" s="20">
        <v>4957000</v>
      </c>
      <c r="M6" s="20">
        <v>8741000</v>
      </c>
      <c r="N6" s="20">
        <v>18741000</v>
      </c>
      <c r="O6" s="20">
        <v>12047000</v>
      </c>
      <c r="P6" s="47"/>
      <c r="Q6" s="21">
        <f>SUM(K6:P6)</f>
        <v>70058000</v>
      </c>
    </row>
    <row r="7" spans="1:19" ht="18.600000000000001" customHeight="1" x14ac:dyDescent="0.15">
      <c r="A7" s="102"/>
      <c r="B7" s="13"/>
      <c r="C7" s="14"/>
      <c r="D7" s="14"/>
      <c r="E7" s="14"/>
      <c r="F7" s="14"/>
      <c r="G7" s="46"/>
      <c r="H7" s="15">
        <f t="shared" si="0"/>
        <v>0</v>
      </c>
      <c r="I7" s="22"/>
      <c r="J7" s="102" t="s">
        <v>9</v>
      </c>
      <c r="K7" s="71">
        <v>3126246</v>
      </c>
      <c r="L7" s="72">
        <v>794047</v>
      </c>
      <c r="M7" s="72">
        <v>762988</v>
      </c>
      <c r="N7" s="72">
        <v>2542687</v>
      </c>
      <c r="O7" s="72">
        <v>1460592</v>
      </c>
      <c r="P7" s="46"/>
      <c r="Q7" s="23">
        <f t="shared" ref="Q7:Q12" si="1">SUM(K7:P7)</f>
        <v>8686560</v>
      </c>
    </row>
    <row r="8" spans="1:19" ht="18.600000000000001" customHeight="1" x14ac:dyDescent="0.15">
      <c r="A8" s="103"/>
      <c r="B8" s="19"/>
      <c r="C8" s="20"/>
      <c r="D8" s="20"/>
      <c r="E8" s="20"/>
      <c r="F8" s="20"/>
      <c r="G8" s="47"/>
      <c r="H8" s="21">
        <f t="shared" si="0"/>
        <v>0</v>
      </c>
      <c r="I8" s="22"/>
      <c r="J8" s="110"/>
      <c r="K8" s="19">
        <v>3184000</v>
      </c>
      <c r="L8" s="20">
        <v>800000</v>
      </c>
      <c r="M8" s="20">
        <v>800000</v>
      </c>
      <c r="N8" s="20">
        <v>2600000</v>
      </c>
      <c r="O8" s="82">
        <v>1950000</v>
      </c>
      <c r="P8" s="47"/>
      <c r="Q8" s="21">
        <f t="shared" si="1"/>
        <v>9334000</v>
      </c>
    </row>
    <row r="9" spans="1:19" ht="18.600000000000001" customHeight="1" x14ac:dyDescent="0.15">
      <c r="A9" s="102"/>
      <c r="B9" s="13"/>
      <c r="C9" s="14"/>
      <c r="D9" s="14"/>
      <c r="E9" s="14"/>
      <c r="F9" s="14"/>
      <c r="G9" s="46"/>
      <c r="H9" s="15">
        <f t="shared" si="0"/>
        <v>0</v>
      </c>
      <c r="I9" s="22"/>
      <c r="J9" s="102" t="s">
        <v>38</v>
      </c>
      <c r="K9" s="57">
        <v>333756</v>
      </c>
      <c r="L9" s="14">
        <v>69282</v>
      </c>
      <c r="M9" s="14">
        <v>125160</v>
      </c>
      <c r="N9" s="56">
        <v>293471</v>
      </c>
      <c r="O9" s="56">
        <v>287482</v>
      </c>
      <c r="P9" s="83"/>
      <c r="Q9" s="15">
        <f t="shared" si="1"/>
        <v>1109151</v>
      </c>
    </row>
    <row r="10" spans="1:19" ht="18.600000000000001" customHeight="1" thickBot="1" x14ac:dyDescent="0.2">
      <c r="A10" s="103"/>
      <c r="B10" s="19"/>
      <c r="C10" s="20"/>
      <c r="D10" s="20"/>
      <c r="E10" s="20"/>
      <c r="F10" s="20"/>
      <c r="G10" s="47"/>
      <c r="H10" s="21">
        <f t="shared" si="0"/>
        <v>0</v>
      </c>
      <c r="I10" s="22"/>
      <c r="J10" s="111"/>
      <c r="K10" s="91">
        <v>337000</v>
      </c>
      <c r="L10" s="55">
        <v>70000</v>
      </c>
      <c r="M10" s="55">
        <v>150000</v>
      </c>
      <c r="N10" s="55">
        <v>330000</v>
      </c>
      <c r="O10" s="55">
        <v>300000</v>
      </c>
      <c r="P10" s="92"/>
      <c r="Q10" s="34">
        <f t="shared" si="1"/>
        <v>1187000</v>
      </c>
    </row>
    <row r="11" spans="1:19" ht="18.600000000000001" customHeight="1" x14ac:dyDescent="0.15">
      <c r="A11" s="90"/>
      <c r="B11" s="19"/>
      <c r="C11" s="25"/>
      <c r="D11" s="25"/>
      <c r="E11" s="25"/>
      <c r="F11" s="25"/>
      <c r="G11" s="51"/>
      <c r="H11" s="26"/>
      <c r="I11" s="22"/>
      <c r="J11" s="109"/>
      <c r="K11" s="24"/>
      <c r="L11" s="25"/>
      <c r="M11" s="25"/>
      <c r="N11" s="25"/>
      <c r="O11" s="25"/>
      <c r="P11" s="51"/>
      <c r="Q11" s="26">
        <f t="shared" si="1"/>
        <v>0</v>
      </c>
    </row>
    <row r="12" spans="1:19" ht="18.600000000000001" customHeight="1" thickBot="1" x14ac:dyDescent="0.2">
      <c r="A12" s="90"/>
      <c r="B12" s="19"/>
      <c r="C12" s="25"/>
      <c r="D12" s="25"/>
      <c r="E12" s="25"/>
      <c r="F12" s="25"/>
      <c r="G12" s="51"/>
      <c r="H12" s="93"/>
      <c r="I12" s="22"/>
      <c r="J12" s="111"/>
      <c r="K12" s="24"/>
      <c r="L12" s="24"/>
      <c r="M12" s="24"/>
      <c r="N12" s="24"/>
      <c r="O12" s="24"/>
      <c r="P12" s="24">
        <v>0</v>
      </c>
      <c r="Q12" s="26">
        <f t="shared" si="1"/>
        <v>0</v>
      </c>
    </row>
    <row r="13" spans="1:19" ht="18.600000000000001" customHeight="1" x14ac:dyDescent="0.15">
      <c r="A13" s="102" t="s">
        <v>10</v>
      </c>
      <c r="B13" s="71">
        <v>34949641</v>
      </c>
      <c r="C13" s="14"/>
      <c r="D13" s="14"/>
      <c r="E13" s="14"/>
      <c r="F13" s="14"/>
      <c r="G13" s="46"/>
      <c r="H13" s="15">
        <f t="shared" si="0"/>
        <v>34949641</v>
      </c>
      <c r="I13" s="22"/>
      <c r="J13" s="95" t="s">
        <v>45</v>
      </c>
      <c r="K13" s="28">
        <f t="shared" ref="K13:P13" si="2">SUM(K5,K7,K9)</f>
        <v>26808110</v>
      </c>
      <c r="L13" s="29">
        <f t="shared" si="2"/>
        <v>5316424</v>
      </c>
      <c r="M13" s="29">
        <f t="shared" si="2"/>
        <v>9098205</v>
      </c>
      <c r="N13" s="29">
        <f t="shared" si="2"/>
        <v>21432222</v>
      </c>
      <c r="O13" s="29">
        <f t="shared" si="2"/>
        <v>12700234</v>
      </c>
      <c r="P13" s="48">
        <f t="shared" si="2"/>
        <v>0</v>
      </c>
      <c r="Q13" s="48">
        <f>SUM(K13:P13)</f>
        <v>75355195</v>
      </c>
    </row>
    <row r="14" spans="1:19" ht="18.600000000000001" customHeight="1" thickBot="1" x14ac:dyDescent="0.2">
      <c r="A14" s="103"/>
      <c r="B14" s="19">
        <v>38400000</v>
      </c>
      <c r="C14" s="20"/>
      <c r="D14" s="20"/>
      <c r="E14" s="20"/>
      <c r="F14" s="20"/>
      <c r="G14" s="47"/>
      <c r="H14" s="21">
        <f t="shared" si="0"/>
        <v>38400000</v>
      </c>
      <c r="I14" s="22"/>
      <c r="J14" s="96" t="s">
        <v>46</v>
      </c>
      <c r="K14" s="32">
        <f>SUM(K6,K8,K10)+K12</f>
        <v>29093000</v>
      </c>
      <c r="L14" s="33">
        <f t="shared" ref="L14:Q14" si="3">SUM(L6,L8,L10)+L12</f>
        <v>5827000</v>
      </c>
      <c r="M14" s="33">
        <f t="shared" si="3"/>
        <v>9691000</v>
      </c>
      <c r="N14" s="33">
        <f t="shared" si="3"/>
        <v>21671000</v>
      </c>
      <c r="O14" s="33">
        <f t="shared" si="3"/>
        <v>14297000</v>
      </c>
      <c r="P14" s="49">
        <f t="shared" si="3"/>
        <v>0</v>
      </c>
      <c r="Q14" s="100">
        <f t="shared" si="3"/>
        <v>80579000</v>
      </c>
    </row>
    <row r="15" spans="1:19" ht="18.600000000000001" customHeight="1" x14ac:dyDescent="0.15">
      <c r="A15" s="102" t="s">
        <v>11</v>
      </c>
      <c r="B15" s="13"/>
      <c r="C15" s="72">
        <v>4132319</v>
      </c>
      <c r="D15" s="14"/>
      <c r="E15" s="14"/>
      <c r="F15" s="14"/>
      <c r="G15" s="46"/>
      <c r="H15" s="15">
        <f t="shared" si="0"/>
        <v>4132319</v>
      </c>
      <c r="I15" s="22"/>
      <c r="J15" s="112" t="s">
        <v>54</v>
      </c>
      <c r="K15" s="71">
        <v>2555708</v>
      </c>
      <c r="L15" s="72">
        <v>391667</v>
      </c>
      <c r="M15" s="72">
        <v>89766</v>
      </c>
      <c r="N15" s="72">
        <v>2809454</v>
      </c>
      <c r="O15" s="72">
        <v>321210</v>
      </c>
      <c r="P15" s="17"/>
      <c r="Q15" s="15">
        <f>SUM(K15:P15)</f>
        <v>6167805</v>
      </c>
      <c r="R15" s="35"/>
      <c r="S15" s="36"/>
    </row>
    <row r="16" spans="1:19" ht="18.600000000000001" customHeight="1" x14ac:dyDescent="0.15">
      <c r="A16" s="103"/>
      <c r="B16" s="19"/>
      <c r="C16" s="20">
        <v>3600000</v>
      </c>
      <c r="D16" s="20"/>
      <c r="E16" s="20"/>
      <c r="F16" s="20"/>
      <c r="G16" s="47"/>
      <c r="H16" s="21">
        <f t="shared" si="0"/>
        <v>3600000</v>
      </c>
      <c r="I16" s="22"/>
      <c r="J16" s="113"/>
      <c r="K16" s="37">
        <v>1517073</v>
      </c>
      <c r="L16" s="37">
        <v>195833</v>
      </c>
      <c r="M16" s="37">
        <v>89766</v>
      </c>
      <c r="N16" s="37">
        <v>4406497</v>
      </c>
      <c r="O16" s="52">
        <v>177460</v>
      </c>
      <c r="P16" s="37"/>
      <c r="Q16" s="21">
        <f>SUM(K16:P16)</f>
        <v>6386629</v>
      </c>
      <c r="R16" s="35"/>
      <c r="S16" s="36"/>
    </row>
    <row r="17" spans="1:19" ht="18.600000000000001" customHeight="1" x14ac:dyDescent="0.15">
      <c r="A17" s="102" t="s">
        <v>12</v>
      </c>
      <c r="B17" s="13"/>
      <c r="C17" s="14"/>
      <c r="D17" s="72">
        <v>14165784</v>
      </c>
      <c r="E17" s="14"/>
      <c r="F17" s="14"/>
      <c r="G17" s="46"/>
      <c r="H17" s="15">
        <f t="shared" si="0"/>
        <v>14165784</v>
      </c>
      <c r="I17" s="22"/>
      <c r="J17" s="102" t="s">
        <v>13</v>
      </c>
      <c r="K17" s="71">
        <v>30050</v>
      </c>
      <c r="L17" s="72">
        <v>10181</v>
      </c>
      <c r="M17" s="14">
        <v>0</v>
      </c>
      <c r="N17" s="72">
        <v>16020</v>
      </c>
      <c r="O17" s="72">
        <v>56420</v>
      </c>
      <c r="P17" s="46">
        <v>10000</v>
      </c>
      <c r="Q17" s="15">
        <f t="shared" ref="Q17:Q54" si="4">SUM(K17:P17)</f>
        <v>122671</v>
      </c>
      <c r="S17" s="18"/>
    </row>
    <row r="18" spans="1:19" ht="18.600000000000001" customHeight="1" x14ac:dyDescent="0.15">
      <c r="A18" s="103"/>
      <c r="B18" s="19"/>
      <c r="C18" s="20"/>
      <c r="D18" s="20">
        <v>19000000</v>
      </c>
      <c r="E18" s="20"/>
      <c r="F18" s="20"/>
      <c r="G18" s="47"/>
      <c r="H18" s="21">
        <f t="shared" si="0"/>
        <v>19000000</v>
      </c>
      <c r="I18" s="22"/>
      <c r="J18" s="114"/>
      <c r="K18" s="19">
        <v>30000</v>
      </c>
      <c r="L18" s="20">
        <v>10000</v>
      </c>
      <c r="M18" s="20">
        <v>0</v>
      </c>
      <c r="N18" s="20">
        <v>16000</v>
      </c>
      <c r="O18" s="20">
        <v>57000</v>
      </c>
      <c r="P18" s="47">
        <v>10000</v>
      </c>
      <c r="Q18" s="21">
        <f t="shared" si="4"/>
        <v>123000</v>
      </c>
    </row>
    <row r="19" spans="1:19" ht="18.600000000000001" customHeight="1" x14ac:dyDescent="0.15">
      <c r="A19" s="102" t="s">
        <v>14</v>
      </c>
      <c r="B19" s="13"/>
      <c r="C19" s="14"/>
      <c r="D19" s="14"/>
      <c r="E19" s="72">
        <v>21274993</v>
      </c>
      <c r="F19" s="14"/>
      <c r="G19" s="46"/>
      <c r="H19" s="15">
        <f t="shared" si="0"/>
        <v>21274993</v>
      </c>
      <c r="I19" s="22"/>
      <c r="J19" s="102" t="s">
        <v>15</v>
      </c>
      <c r="K19" s="71">
        <v>1283989</v>
      </c>
      <c r="L19" s="72">
        <v>225674</v>
      </c>
      <c r="M19" s="14">
        <v>0</v>
      </c>
      <c r="N19" s="72">
        <v>996300</v>
      </c>
      <c r="O19" s="72">
        <v>275337</v>
      </c>
      <c r="P19" s="46"/>
      <c r="Q19" s="15">
        <f t="shared" si="4"/>
        <v>2781300</v>
      </c>
    </row>
    <row r="20" spans="1:19" ht="18.600000000000001" customHeight="1" x14ac:dyDescent="0.15">
      <c r="A20" s="103"/>
      <c r="B20" s="19"/>
      <c r="C20" s="20"/>
      <c r="D20" s="20"/>
      <c r="E20" s="52">
        <v>26650000</v>
      </c>
      <c r="F20" s="20"/>
      <c r="G20" s="47"/>
      <c r="H20" s="21">
        <f t="shared" si="0"/>
        <v>26650000</v>
      </c>
      <c r="I20" s="22"/>
      <c r="J20" s="114"/>
      <c r="K20" s="19">
        <v>1500000</v>
      </c>
      <c r="L20" s="20">
        <v>230000</v>
      </c>
      <c r="M20" s="20"/>
      <c r="N20" s="20">
        <v>1000000</v>
      </c>
      <c r="O20" s="20">
        <v>280000</v>
      </c>
      <c r="P20" s="47"/>
      <c r="Q20" s="21">
        <f t="shared" si="4"/>
        <v>3010000</v>
      </c>
    </row>
    <row r="21" spans="1:19" ht="18.600000000000001" customHeight="1" x14ac:dyDescent="0.15">
      <c r="A21" s="102" t="s">
        <v>16</v>
      </c>
      <c r="B21" s="13"/>
      <c r="C21" s="14"/>
      <c r="D21" s="14"/>
      <c r="E21" s="14"/>
      <c r="F21" s="72">
        <v>10464170</v>
      </c>
      <c r="G21" s="46"/>
      <c r="H21" s="15">
        <f t="shared" si="0"/>
        <v>10464170</v>
      </c>
      <c r="I21" s="22"/>
      <c r="J21" s="102" t="s">
        <v>17</v>
      </c>
      <c r="K21" s="71">
        <v>110088</v>
      </c>
      <c r="L21" s="72">
        <v>80097</v>
      </c>
      <c r="M21" s="72">
        <v>137372</v>
      </c>
      <c r="N21" s="72">
        <v>215632</v>
      </c>
      <c r="O21" s="72">
        <v>295401</v>
      </c>
      <c r="P21" s="46"/>
      <c r="Q21" s="15">
        <f t="shared" si="4"/>
        <v>838590</v>
      </c>
    </row>
    <row r="22" spans="1:19" ht="18.600000000000001" customHeight="1" x14ac:dyDescent="0.15">
      <c r="A22" s="103"/>
      <c r="B22" s="19"/>
      <c r="C22" s="20"/>
      <c r="D22" s="20"/>
      <c r="E22" s="20"/>
      <c r="F22" s="20">
        <v>11000000</v>
      </c>
      <c r="G22" s="47"/>
      <c r="H22" s="21">
        <f t="shared" si="0"/>
        <v>11000000</v>
      </c>
      <c r="I22" s="22"/>
      <c r="J22" s="114"/>
      <c r="K22" s="19">
        <v>110000</v>
      </c>
      <c r="L22" s="20">
        <v>80000</v>
      </c>
      <c r="M22" s="86">
        <v>138000</v>
      </c>
      <c r="N22" s="20">
        <v>220000</v>
      </c>
      <c r="O22" s="20">
        <v>300000</v>
      </c>
      <c r="P22" s="47"/>
      <c r="Q22" s="21">
        <f t="shared" si="4"/>
        <v>848000</v>
      </c>
    </row>
    <row r="23" spans="1:19" ht="18.600000000000001" customHeight="1" x14ac:dyDescent="0.15">
      <c r="A23" s="102" t="s">
        <v>52</v>
      </c>
      <c r="B23" s="13"/>
      <c r="C23" s="14"/>
      <c r="D23" s="14"/>
      <c r="E23" s="14"/>
      <c r="F23" s="14">
        <v>3510000</v>
      </c>
      <c r="G23" s="46"/>
      <c r="H23" s="15">
        <f t="shared" si="0"/>
        <v>3510000</v>
      </c>
      <c r="I23" s="22"/>
      <c r="J23" s="115" t="s">
        <v>18</v>
      </c>
      <c r="K23" s="71">
        <v>0</v>
      </c>
      <c r="L23" s="14">
        <v>0</v>
      </c>
      <c r="M23" s="72">
        <v>152900</v>
      </c>
      <c r="N23" s="72">
        <v>0</v>
      </c>
      <c r="O23" s="72">
        <v>0</v>
      </c>
      <c r="P23" s="46"/>
      <c r="Q23" s="15">
        <f t="shared" si="4"/>
        <v>152900</v>
      </c>
    </row>
    <row r="24" spans="1:19" ht="18.600000000000001" customHeight="1" x14ac:dyDescent="0.15">
      <c r="A24" s="103"/>
      <c r="B24" s="19"/>
      <c r="C24" s="20"/>
      <c r="D24" s="20"/>
      <c r="E24" s="20"/>
      <c r="F24" s="20">
        <v>3510000</v>
      </c>
      <c r="G24" s="47"/>
      <c r="H24" s="21">
        <f t="shared" si="0"/>
        <v>3510000</v>
      </c>
      <c r="I24" s="22"/>
      <c r="J24" s="116"/>
      <c r="K24" s="19">
        <v>0</v>
      </c>
      <c r="L24" s="20">
        <v>0</v>
      </c>
      <c r="M24" s="20">
        <v>153000</v>
      </c>
      <c r="N24" s="20">
        <v>0</v>
      </c>
      <c r="O24" s="20">
        <v>0</v>
      </c>
      <c r="P24" s="47"/>
      <c r="Q24" s="21">
        <f t="shared" si="4"/>
        <v>153000</v>
      </c>
    </row>
    <row r="25" spans="1:19" ht="18.600000000000001" customHeight="1" x14ac:dyDescent="0.15">
      <c r="A25" s="117" t="s">
        <v>51</v>
      </c>
      <c r="B25" s="71">
        <v>5173710</v>
      </c>
      <c r="C25" s="14"/>
      <c r="D25" s="14"/>
      <c r="E25" s="72">
        <v>1523313</v>
      </c>
      <c r="F25" s="14"/>
      <c r="G25" s="46"/>
      <c r="H25" s="15">
        <f t="shared" si="0"/>
        <v>6697023</v>
      </c>
      <c r="I25" s="22"/>
      <c r="J25" s="102" t="s">
        <v>19</v>
      </c>
      <c r="K25" s="71">
        <v>2885834</v>
      </c>
      <c r="L25" s="72">
        <v>1780</v>
      </c>
      <c r="M25" s="72">
        <v>3764625</v>
      </c>
      <c r="N25" s="72">
        <v>892245</v>
      </c>
      <c r="O25" s="72">
        <v>225772</v>
      </c>
      <c r="P25" s="46">
        <v>3025</v>
      </c>
      <c r="Q25" s="15">
        <f t="shared" si="4"/>
        <v>7773281</v>
      </c>
    </row>
    <row r="26" spans="1:19" ht="18.600000000000001" customHeight="1" x14ac:dyDescent="0.15">
      <c r="A26" s="103"/>
      <c r="B26" s="19">
        <v>3360000</v>
      </c>
      <c r="C26" s="20"/>
      <c r="D26" s="20"/>
      <c r="E26" s="20">
        <v>1520000</v>
      </c>
      <c r="F26" s="20"/>
      <c r="G26" s="47"/>
      <c r="H26" s="21">
        <f t="shared" si="0"/>
        <v>4880000</v>
      </c>
      <c r="I26" s="22"/>
      <c r="J26" s="114"/>
      <c r="K26" s="19">
        <v>2800000</v>
      </c>
      <c r="L26" s="20">
        <v>2000</v>
      </c>
      <c r="M26" s="86">
        <v>4500000</v>
      </c>
      <c r="N26" s="20">
        <v>900000</v>
      </c>
      <c r="O26" s="20">
        <v>225000</v>
      </c>
      <c r="P26" s="47">
        <v>3000</v>
      </c>
      <c r="Q26" s="21">
        <f t="shared" si="4"/>
        <v>8430000</v>
      </c>
    </row>
    <row r="27" spans="1:19" ht="18.600000000000001" customHeight="1" x14ac:dyDescent="0.15">
      <c r="A27" s="115" t="s">
        <v>20</v>
      </c>
      <c r="B27" s="71">
        <v>595702</v>
      </c>
      <c r="C27" s="72">
        <v>31481</v>
      </c>
      <c r="D27" s="72">
        <v>7361765</v>
      </c>
      <c r="E27" s="72">
        <v>960102</v>
      </c>
      <c r="F27" s="14"/>
      <c r="G27" s="46"/>
      <c r="H27" s="15">
        <f t="shared" si="0"/>
        <v>8949050</v>
      </c>
      <c r="I27" s="22"/>
      <c r="J27" s="102" t="s">
        <v>21</v>
      </c>
      <c r="K27" s="71">
        <v>179520</v>
      </c>
      <c r="L27" s="14">
        <v>0</v>
      </c>
      <c r="M27" s="72">
        <v>172700</v>
      </c>
      <c r="N27" s="14">
        <v>0</v>
      </c>
      <c r="O27" s="14">
        <v>0</v>
      </c>
      <c r="P27" s="46"/>
      <c r="Q27" s="15">
        <f t="shared" si="4"/>
        <v>352220</v>
      </c>
    </row>
    <row r="28" spans="1:19" ht="18.600000000000001" customHeight="1" x14ac:dyDescent="0.15">
      <c r="A28" s="116"/>
      <c r="B28" s="19">
        <v>500000</v>
      </c>
      <c r="C28" s="20"/>
      <c r="D28" s="20">
        <v>8000000</v>
      </c>
      <c r="E28" s="52">
        <v>960000</v>
      </c>
      <c r="F28" s="20"/>
      <c r="G28" s="47"/>
      <c r="H28" s="21">
        <f t="shared" si="0"/>
        <v>9460000</v>
      </c>
      <c r="I28" s="22"/>
      <c r="J28" s="103"/>
      <c r="K28" s="19">
        <v>180000</v>
      </c>
      <c r="L28" s="20">
        <v>0</v>
      </c>
      <c r="M28" s="86">
        <v>180000</v>
      </c>
      <c r="N28" s="20">
        <v>0</v>
      </c>
      <c r="O28" s="20">
        <v>0</v>
      </c>
      <c r="P28" s="47"/>
      <c r="Q28" s="21">
        <f t="shared" si="4"/>
        <v>360000</v>
      </c>
    </row>
    <row r="29" spans="1:19" ht="18.600000000000001" customHeight="1" x14ac:dyDescent="0.15">
      <c r="A29" s="115" t="s">
        <v>55</v>
      </c>
      <c r="B29" s="13"/>
      <c r="C29" s="14"/>
      <c r="D29" s="14"/>
      <c r="E29" s="14"/>
      <c r="F29" s="72">
        <v>2400000</v>
      </c>
      <c r="G29" s="46"/>
      <c r="H29" s="15">
        <f t="shared" si="0"/>
        <v>2400000</v>
      </c>
      <c r="I29" s="16"/>
      <c r="J29" s="102" t="s">
        <v>22</v>
      </c>
      <c r="K29" s="71">
        <v>1224782</v>
      </c>
      <c r="L29" s="14">
        <v>0</v>
      </c>
      <c r="M29" s="73">
        <v>2482647</v>
      </c>
      <c r="N29" s="72">
        <v>74152</v>
      </c>
      <c r="O29" s="72">
        <v>293801</v>
      </c>
      <c r="P29" s="46"/>
      <c r="Q29" s="15">
        <f t="shared" si="4"/>
        <v>4075382</v>
      </c>
    </row>
    <row r="30" spans="1:19" ht="18.600000000000001" customHeight="1" x14ac:dyDescent="0.15">
      <c r="A30" s="116"/>
      <c r="B30" s="19"/>
      <c r="C30" s="20"/>
      <c r="D30" s="20"/>
      <c r="E30" s="20"/>
      <c r="F30" s="20">
        <v>2400000</v>
      </c>
      <c r="G30" s="47"/>
      <c r="H30" s="21">
        <f t="shared" si="0"/>
        <v>2400000</v>
      </c>
      <c r="I30" s="16"/>
      <c r="J30" s="103"/>
      <c r="K30" s="19">
        <v>1230000</v>
      </c>
      <c r="L30" s="20">
        <v>0</v>
      </c>
      <c r="M30" s="87">
        <v>3200000</v>
      </c>
      <c r="N30" s="20">
        <v>75000</v>
      </c>
      <c r="O30" s="20">
        <v>300000</v>
      </c>
      <c r="P30" s="47"/>
      <c r="Q30" s="21">
        <f t="shared" si="4"/>
        <v>4805000</v>
      </c>
    </row>
    <row r="31" spans="1:19" ht="18.600000000000001" customHeight="1" x14ac:dyDescent="0.15">
      <c r="A31" s="102"/>
      <c r="B31" s="13"/>
      <c r="C31" s="14"/>
      <c r="D31" s="14"/>
      <c r="E31" s="14"/>
      <c r="F31" s="14"/>
      <c r="G31" s="46"/>
      <c r="H31" s="15">
        <f t="shared" si="0"/>
        <v>0</v>
      </c>
      <c r="I31" s="22"/>
      <c r="J31" s="102" t="s">
        <v>24</v>
      </c>
      <c r="K31" s="71">
        <v>2040000</v>
      </c>
      <c r="L31" s="56">
        <v>0</v>
      </c>
      <c r="M31" s="72">
        <v>4231000</v>
      </c>
      <c r="N31" s="57">
        <v>0</v>
      </c>
      <c r="O31" s="14">
        <v>0</v>
      </c>
      <c r="P31" s="46"/>
      <c r="Q31" s="15">
        <f t="shared" si="4"/>
        <v>6271000</v>
      </c>
    </row>
    <row r="32" spans="1:19" ht="18.600000000000001" customHeight="1" x14ac:dyDescent="0.15">
      <c r="A32" s="103"/>
      <c r="B32" s="19"/>
      <c r="C32" s="20"/>
      <c r="D32" s="20"/>
      <c r="E32" s="20"/>
      <c r="F32" s="20"/>
      <c r="G32" s="47"/>
      <c r="H32" s="21">
        <f t="shared" si="0"/>
        <v>0</v>
      </c>
      <c r="I32" s="22"/>
      <c r="J32" s="103"/>
      <c r="K32" s="19">
        <v>2040000</v>
      </c>
      <c r="L32" s="20">
        <v>0</v>
      </c>
      <c r="M32" s="20">
        <v>4231000</v>
      </c>
      <c r="N32" s="20"/>
      <c r="O32" s="20"/>
      <c r="P32" s="47"/>
      <c r="Q32" s="21">
        <f t="shared" si="4"/>
        <v>6271000</v>
      </c>
    </row>
    <row r="33" spans="1:17" ht="18.600000000000001" customHeight="1" x14ac:dyDescent="0.15">
      <c r="A33" s="102"/>
      <c r="B33" s="13"/>
      <c r="C33" s="14"/>
      <c r="D33" s="14"/>
      <c r="E33" s="14"/>
      <c r="F33" s="14"/>
      <c r="G33" s="46"/>
      <c r="H33" s="15">
        <f t="shared" si="0"/>
        <v>0</v>
      </c>
      <c r="I33" s="16"/>
      <c r="J33" s="102" t="s">
        <v>25</v>
      </c>
      <c r="K33" s="71">
        <v>277200</v>
      </c>
      <c r="L33" s="14">
        <v>0</v>
      </c>
      <c r="M33" s="14">
        <v>0</v>
      </c>
      <c r="N33" s="72">
        <v>7400</v>
      </c>
      <c r="O33" s="72">
        <v>39204</v>
      </c>
      <c r="P33" s="46"/>
      <c r="Q33" s="15">
        <f t="shared" si="4"/>
        <v>323804</v>
      </c>
    </row>
    <row r="34" spans="1:17" ht="18.600000000000001" customHeight="1" x14ac:dyDescent="0.15">
      <c r="A34" s="103"/>
      <c r="B34" s="19"/>
      <c r="C34" s="20"/>
      <c r="D34" s="20"/>
      <c r="E34" s="20"/>
      <c r="F34" s="20"/>
      <c r="G34" s="47"/>
      <c r="H34" s="21">
        <f t="shared" si="0"/>
        <v>0</v>
      </c>
      <c r="I34" s="16"/>
      <c r="J34" s="103"/>
      <c r="K34" s="19">
        <v>277200</v>
      </c>
      <c r="L34" s="20">
        <v>0</v>
      </c>
      <c r="M34" s="20">
        <v>0</v>
      </c>
      <c r="N34" s="20">
        <v>7400</v>
      </c>
      <c r="O34" s="20">
        <v>39200</v>
      </c>
      <c r="P34" s="47"/>
      <c r="Q34" s="21">
        <f t="shared" si="4"/>
        <v>323800</v>
      </c>
    </row>
    <row r="35" spans="1:17" ht="18.600000000000001" customHeight="1" x14ac:dyDescent="0.15">
      <c r="A35" s="102"/>
      <c r="B35" s="13"/>
      <c r="C35" s="14"/>
      <c r="D35" s="14"/>
      <c r="E35" s="14"/>
      <c r="F35" s="14"/>
      <c r="G35" s="46"/>
      <c r="H35" s="15">
        <f>SUM(B35:G35)</f>
        <v>0</v>
      </c>
      <c r="I35" s="16"/>
      <c r="J35" s="102" t="s">
        <v>58</v>
      </c>
      <c r="K35" s="71">
        <v>72960</v>
      </c>
      <c r="L35" s="14"/>
      <c r="M35" s="14"/>
      <c r="N35" s="72">
        <v>72652</v>
      </c>
      <c r="O35" s="72">
        <v>37635</v>
      </c>
      <c r="P35" s="46"/>
      <c r="Q35" s="15">
        <f t="shared" si="4"/>
        <v>183247</v>
      </c>
    </row>
    <row r="36" spans="1:17" ht="18.600000000000001" customHeight="1" thickBot="1" x14ac:dyDescent="0.2">
      <c r="A36" s="118"/>
      <c r="B36" s="19"/>
      <c r="C36" s="20"/>
      <c r="D36" s="20"/>
      <c r="E36" s="20"/>
      <c r="F36" s="55"/>
      <c r="G36" s="47"/>
      <c r="H36" s="21">
        <f t="shared" si="0"/>
        <v>0</v>
      </c>
      <c r="I36" s="16"/>
      <c r="J36" s="103"/>
      <c r="K36" s="19">
        <v>73000</v>
      </c>
      <c r="L36" s="20"/>
      <c r="M36" s="20"/>
      <c r="N36" s="20">
        <v>73000</v>
      </c>
      <c r="O36" s="20">
        <v>38000</v>
      </c>
      <c r="P36" s="47"/>
      <c r="Q36" s="21">
        <f t="shared" si="4"/>
        <v>184000</v>
      </c>
    </row>
    <row r="37" spans="1:17" ht="18.600000000000001" customHeight="1" x14ac:dyDescent="0.15">
      <c r="A37" s="27" t="s">
        <v>42</v>
      </c>
      <c r="B37" s="28">
        <f t="shared" ref="B37:G38" si="5">SUM(B5,B7,B9,B13,B15,B17,B19,B21,B23,B25,B27,B29,B31,B33,B35)</f>
        <v>40719053</v>
      </c>
      <c r="C37" s="29">
        <f t="shared" si="5"/>
        <v>4163800</v>
      </c>
      <c r="D37" s="29">
        <f t="shared" si="5"/>
        <v>21527549</v>
      </c>
      <c r="E37" s="29">
        <f t="shared" si="5"/>
        <v>23758408</v>
      </c>
      <c r="F37" s="29">
        <f t="shared" si="5"/>
        <v>16374170</v>
      </c>
      <c r="G37" s="48">
        <f t="shared" si="5"/>
        <v>0</v>
      </c>
      <c r="H37" s="30">
        <f>SUM(B37:G37)</f>
        <v>106542980</v>
      </c>
      <c r="I37" s="16"/>
      <c r="J37" s="102" t="s">
        <v>26</v>
      </c>
      <c r="K37" s="71">
        <v>123300</v>
      </c>
      <c r="L37" s="72">
        <v>16400</v>
      </c>
      <c r="M37" s="14">
        <v>19400</v>
      </c>
      <c r="N37" s="72">
        <v>174625</v>
      </c>
      <c r="O37" s="72">
        <v>62450</v>
      </c>
      <c r="P37" s="46">
        <v>533300</v>
      </c>
      <c r="Q37" s="15">
        <f>SUM(K37:P37)</f>
        <v>929475</v>
      </c>
    </row>
    <row r="38" spans="1:17" ht="18.600000000000001" customHeight="1" thickBot="1" x14ac:dyDescent="0.2">
      <c r="A38" s="31" t="s">
        <v>43</v>
      </c>
      <c r="B38" s="32">
        <f t="shared" si="5"/>
        <v>42260000</v>
      </c>
      <c r="C38" s="33">
        <f t="shared" si="5"/>
        <v>3600000</v>
      </c>
      <c r="D38" s="33">
        <f t="shared" si="5"/>
        <v>27000000</v>
      </c>
      <c r="E38" s="33">
        <f t="shared" si="5"/>
        <v>29130000</v>
      </c>
      <c r="F38" s="33">
        <f t="shared" si="5"/>
        <v>16910000</v>
      </c>
      <c r="G38" s="49">
        <f t="shared" si="5"/>
        <v>0</v>
      </c>
      <c r="H38" s="34">
        <f>SUM(B38:G38)</f>
        <v>118900000</v>
      </c>
      <c r="I38" s="16"/>
      <c r="J38" s="103"/>
      <c r="K38" s="19">
        <v>123000</v>
      </c>
      <c r="L38" s="20">
        <v>17000</v>
      </c>
      <c r="M38" s="86">
        <v>20000</v>
      </c>
      <c r="N38" s="20">
        <v>180000</v>
      </c>
      <c r="O38" s="20">
        <v>63000</v>
      </c>
      <c r="P38" s="47">
        <v>700000</v>
      </c>
      <c r="Q38" s="21">
        <f t="shared" si="4"/>
        <v>1103000</v>
      </c>
    </row>
    <row r="39" spans="1:17" ht="18.600000000000001" customHeight="1" x14ac:dyDescent="0.15">
      <c r="A39" s="102"/>
      <c r="B39" s="13"/>
      <c r="C39" s="14"/>
      <c r="D39" s="14"/>
      <c r="E39" s="14"/>
      <c r="F39" s="14"/>
      <c r="G39" s="46"/>
      <c r="H39" s="15">
        <f t="shared" ref="H39:H56" si="6">SUM(B39:G39)</f>
        <v>0</v>
      </c>
      <c r="I39" s="16"/>
      <c r="J39" s="102" t="s">
        <v>27</v>
      </c>
      <c r="K39" s="71">
        <v>22380</v>
      </c>
      <c r="L39" s="72">
        <v>0</v>
      </c>
      <c r="M39" s="14">
        <v>0</v>
      </c>
      <c r="N39" s="14">
        <v>5000</v>
      </c>
      <c r="O39" s="72">
        <v>23000</v>
      </c>
      <c r="P39" s="46"/>
      <c r="Q39" s="15">
        <f t="shared" si="4"/>
        <v>50380</v>
      </c>
    </row>
    <row r="40" spans="1:17" ht="18.600000000000001" customHeight="1" x14ac:dyDescent="0.15">
      <c r="A40" s="103"/>
      <c r="B40" s="19"/>
      <c r="C40" s="20"/>
      <c r="D40" s="20"/>
      <c r="E40" s="20"/>
      <c r="F40" s="20"/>
      <c r="G40" s="47"/>
      <c r="H40" s="21">
        <f t="shared" si="6"/>
        <v>0</v>
      </c>
      <c r="I40" s="16"/>
      <c r="J40" s="103"/>
      <c r="K40" s="19">
        <v>23000</v>
      </c>
      <c r="L40" s="20">
        <v>35000</v>
      </c>
      <c r="M40" s="20">
        <v>0</v>
      </c>
      <c r="N40" s="20">
        <v>5000</v>
      </c>
      <c r="O40" s="20">
        <v>30000</v>
      </c>
      <c r="P40" s="47"/>
      <c r="Q40" s="21">
        <f t="shared" si="4"/>
        <v>93000</v>
      </c>
    </row>
    <row r="41" spans="1:17" ht="18.600000000000001" customHeight="1" x14ac:dyDescent="0.15">
      <c r="A41" s="102" t="s">
        <v>36</v>
      </c>
      <c r="B41" s="13"/>
      <c r="C41" s="14"/>
      <c r="D41" s="14"/>
      <c r="E41" s="14"/>
      <c r="F41" s="14"/>
      <c r="G41" s="46"/>
      <c r="H41" s="15">
        <f t="shared" si="6"/>
        <v>0</v>
      </c>
      <c r="I41" s="16"/>
      <c r="J41" s="102" t="s">
        <v>28</v>
      </c>
      <c r="K41" s="71">
        <v>492892</v>
      </c>
      <c r="L41" s="72">
        <v>308220</v>
      </c>
      <c r="M41" s="14">
        <v>0</v>
      </c>
      <c r="N41" s="72">
        <v>36630</v>
      </c>
      <c r="O41" s="72">
        <v>109890</v>
      </c>
      <c r="P41" s="46"/>
      <c r="Q41" s="15">
        <f t="shared" si="4"/>
        <v>947632</v>
      </c>
    </row>
    <row r="42" spans="1:17" ht="18.600000000000001" customHeight="1" x14ac:dyDescent="0.15">
      <c r="A42" s="103"/>
      <c r="B42" s="19"/>
      <c r="C42" s="20"/>
      <c r="D42" s="20"/>
      <c r="E42" s="20"/>
      <c r="F42" s="20"/>
      <c r="G42" s="47"/>
      <c r="H42" s="21">
        <f t="shared" si="6"/>
        <v>0</v>
      </c>
      <c r="I42" s="16"/>
      <c r="J42" s="103"/>
      <c r="K42" s="19">
        <v>500000</v>
      </c>
      <c r="L42" s="20">
        <v>310000</v>
      </c>
      <c r="M42" s="20">
        <v>0</v>
      </c>
      <c r="N42" s="20">
        <v>37000</v>
      </c>
      <c r="O42" s="20">
        <v>110000</v>
      </c>
      <c r="P42" s="47"/>
      <c r="Q42" s="21">
        <f t="shared" si="4"/>
        <v>957000</v>
      </c>
    </row>
    <row r="43" spans="1:17" ht="18.600000000000001" customHeight="1" x14ac:dyDescent="0.15">
      <c r="A43" s="102"/>
      <c r="B43" s="13"/>
      <c r="C43" s="14"/>
      <c r="D43" s="14"/>
      <c r="E43" s="14"/>
      <c r="F43" s="14"/>
      <c r="G43" s="46"/>
      <c r="H43" s="15">
        <f t="shared" si="6"/>
        <v>0</v>
      </c>
      <c r="I43" s="16"/>
      <c r="J43" s="102" t="s">
        <v>29</v>
      </c>
      <c r="K43" s="71">
        <v>89962</v>
      </c>
      <c r="L43" s="14">
        <v>0</v>
      </c>
      <c r="M43" s="72">
        <v>334270</v>
      </c>
      <c r="N43" s="72">
        <v>70025</v>
      </c>
      <c r="O43" s="72">
        <v>18595</v>
      </c>
      <c r="P43" s="46"/>
      <c r="Q43" s="15">
        <f t="shared" si="4"/>
        <v>512852</v>
      </c>
    </row>
    <row r="44" spans="1:17" ht="18.600000000000001" customHeight="1" x14ac:dyDescent="0.15">
      <c r="A44" s="103"/>
      <c r="B44" s="19"/>
      <c r="C44" s="20"/>
      <c r="D44" s="20"/>
      <c r="E44" s="25"/>
      <c r="F44" s="20"/>
      <c r="G44" s="47"/>
      <c r="H44" s="21">
        <f t="shared" si="6"/>
        <v>0</v>
      </c>
      <c r="I44" s="16"/>
      <c r="J44" s="103"/>
      <c r="K44" s="19">
        <v>90000</v>
      </c>
      <c r="L44" s="20">
        <v>0</v>
      </c>
      <c r="M44" s="86">
        <v>335000</v>
      </c>
      <c r="N44" s="20">
        <v>70000</v>
      </c>
      <c r="O44" s="20">
        <v>19000</v>
      </c>
      <c r="P44" s="47"/>
      <c r="Q44" s="21">
        <f t="shared" si="4"/>
        <v>514000</v>
      </c>
    </row>
    <row r="45" spans="1:17" ht="18.600000000000001" customHeight="1" x14ac:dyDescent="0.15">
      <c r="A45" s="102" t="s">
        <v>34</v>
      </c>
      <c r="B45" s="13">
        <v>90000</v>
      </c>
      <c r="C45" s="14">
        <v>120000</v>
      </c>
      <c r="D45" s="56">
        <v>150000</v>
      </c>
      <c r="E45" s="14">
        <v>7440000</v>
      </c>
      <c r="F45" s="57">
        <v>90000</v>
      </c>
      <c r="G45" s="46"/>
      <c r="H45" s="15">
        <f t="shared" si="6"/>
        <v>7890000</v>
      </c>
      <c r="I45" s="16"/>
      <c r="J45" s="102" t="s">
        <v>53</v>
      </c>
      <c r="K45" s="13">
        <v>35000</v>
      </c>
      <c r="L45" s="14"/>
      <c r="M45" s="72">
        <v>0</v>
      </c>
      <c r="N45" s="14">
        <v>33000</v>
      </c>
      <c r="O45" s="14">
        <v>3600</v>
      </c>
      <c r="P45" s="46">
        <v>9200</v>
      </c>
      <c r="Q45" s="15">
        <f t="shared" si="4"/>
        <v>80800</v>
      </c>
    </row>
    <row r="46" spans="1:17" ht="18.600000000000001" customHeight="1" x14ac:dyDescent="0.15">
      <c r="A46" s="103"/>
      <c r="B46" s="19">
        <v>240000</v>
      </c>
      <c r="C46" s="20">
        <v>60000</v>
      </c>
      <c r="D46" s="20">
        <v>60000</v>
      </c>
      <c r="E46" s="20">
        <v>240000</v>
      </c>
      <c r="F46" s="20">
        <v>120000</v>
      </c>
      <c r="G46" s="47"/>
      <c r="H46" s="21">
        <f t="shared" si="6"/>
        <v>720000</v>
      </c>
      <c r="I46" s="16"/>
      <c r="J46" s="103"/>
      <c r="K46" s="19">
        <v>35000</v>
      </c>
      <c r="L46" s="20"/>
      <c r="M46" s="20"/>
      <c r="N46" s="20">
        <v>33000</v>
      </c>
      <c r="O46" s="20">
        <v>3600</v>
      </c>
      <c r="P46" s="47">
        <v>9200</v>
      </c>
      <c r="Q46" s="21">
        <f t="shared" si="4"/>
        <v>80800</v>
      </c>
    </row>
    <row r="47" spans="1:17" ht="18.600000000000001" customHeight="1" x14ac:dyDescent="0.15">
      <c r="A47" s="102" t="s">
        <v>33</v>
      </c>
      <c r="B47" s="13"/>
      <c r="C47" s="14"/>
      <c r="D47" s="14"/>
      <c r="E47" s="14"/>
      <c r="F47" s="14"/>
      <c r="G47" s="46">
        <v>115000</v>
      </c>
      <c r="H47" s="15">
        <f t="shared" si="6"/>
        <v>115000</v>
      </c>
      <c r="I47" s="16"/>
      <c r="J47" s="102" t="s">
        <v>30</v>
      </c>
      <c r="K47" s="71">
        <v>504832</v>
      </c>
      <c r="L47" s="72">
        <v>224612</v>
      </c>
      <c r="M47" s="72">
        <v>238602</v>
      </c>
      <c r="N47" s="72">
        <v>427047</v>
      </c>
      <c r="O47" s="72">
        <v>164627</v>
      </c>
      <c r="P47" s="46"/>
      <c r="Q47" s="15">
        <f t="shared" si="4"/>
        <v>1559720</v>
      </c>
    </row>
    <row r="48" spans="1:17" ht="18.600000000000001" customHeight="1" x14ac:dyDescent="0.15">
      <c r="A48" s="103"/>
      <c r="B48" s="19"/>
      <c r="C48" s="20"/>
      <c r="D48" s="20"/>
      <c r="E48" s="20"/>
      <c r="F48" s="20"/>
      <c r="G48" s="47"/>
      <c r="H48" s="21">
        <f t="shared" si="6"/>
        <v>0</v>
      </c>
      <c r="I48" s="16"/>
      <c r="J48" s="103"/>
      <c r="K48" s="19">
        <v>520000</v>
      </c>
      <c r="L48" s="20">
        <v>230000</v>
      </c>
      <c r="M48" s="20">
        <v>240000</v>
      </c>
      <c r="N48" s="20">
        <v>430000</v>
      </c>
      <c r="O48" s="20">
        <v>170000</v>
      </c>
      <c r="P48" s="47"/>
      <c r="Q48" s="21">
        <f t="shared" si="4"/>
        <v>1590000</v>
      </c>
    </row>
    <row r="49" spans="1:18" ht="18.600000000000001" customHeight="1" x14ac:dyDescent="0.15">
      <c r="A49" s="102" t="s">
        <v>23</v>
      </c>
      <c r="B49" s="13"/>
      <c r="C49" s="14"/>
      <c r="D49" s="14">
        <v>147</v>
      </c>
      <c r="E49" s="14"/>
      <c r="F49" s="14"/>
      <c r="G49" s="46">
        <v>3379</v>
      </c>
      <c r="H49" s="15">
        <f t="shared" si="6"/>
        <v>3526</v>
      </c>
      <c r="I49" s="16"/>
      <c r="J49" s="102" t="s">
        <v>31</v>
      </c>
      <c r="K49" s="71">
        <v>227045</v>
      </c>
      <c r="L49" s="72">
        <v>0</v>
      </c>
      <c r="M49" s="72">
        <v>23125</v>
      </c>
      <c r="N49" s="72">
        <v>335551</v>
      </c>
      <c r="O49" s="72">
        <v>0</v>
      </c>
      <c r="P49" s="46">
        <v>201053</v>
      </c>
      <c r="Q49" s="15">
        <f t="shared" si="4"/>
        <v>786774</v>
      </c>
    </row>
    <row r="50" spans="1:18" ht="18.600000000000001" customHeight="1" thickBot="1" x14ac:dyDescent="0.2">
      <c r="A50" s="103"/>
      <c r="B50" s="19"/>
      <c r="C50" s="20"/>
      <c r="D50" s="20">
        <v>160</v>
      </c>
      <c r="E50" s="20"/>
      <c r="F50" s="20"/>
      <c r="G50" s="47">
        <v>3500</v>
      </c>
      <c r="H50" s="21">
        <f t="shared" si="6"/>
        <v>3660</v>
      </c>
      <c r="I50" s="16"/>
      <c r="J50" s="103"/>
      <c r="K50" s="19">
        <v>230000</v>
      </c>
      <c r="L50" s="20">
        <v>0</v>
      </c>
      <c r="M50" s="86">
        <v>24000</v>
      </c>
      <c r="N50" s="20">
        <v>335000</v>
      </c>
      <c r="O50" s="20"/>
      <c r="P50" s="47">
        <v>200000</v>
      </c>
      <c r="Q50" s="26">
        <f t="shared" si="4"/>
        <v>789000</v>
      </c>
    </row>
    <row r="51" spans="1:18" ht="18.600000000000001" customHeight="1" x14ac:dyDescent="0.15">
      <c r="A51" s="90"/>
      <c r="B51" s="24"/>
      <c r="C51" s="25"/>
      <c r="D51" s="25"/>
      <c r="E51" s="25"/>
      <c r="F51" s="25"/>
      <c r="G51" s="51"/>
      <c r="H51" s="26"/>
      <c r="I51" s="16"/>
      <c r="J51" s="120"/>
      <c r="K51" s="19"/>
      <c r="L51" s="20"/>
      <c r="M51" s="86"/>
      <c r="N51" s="20"/>
      <c r="O51" s="20"/>
      <c r="P51" s="51"/>
      <c r="Q51" s="94">
        <f t="shared" si="4"/>
        <v>0</v>
      </c>
    </row>
    <row r="52" spans="1:18" ht="18.600000000000001" customHeight="1" thickBot="1" x14ac:dyDescent="0.2">
      <c r="A52" s="90"/>
      <c r="B52" s="24"/>
      <c r="C52" s="25"/>
      <c r="D52" s="25"/>
      <c r="E52" s="25"/>
      <c r="F52" s="25"/>
      <c r="G52" s="51"/>
      <c r="H52" s="26"/>
      <c r="I52" s="16"/>
      <c r="J52" s="103"/>
      <c r="K52" s="19">
        <v>0</v>
      </c>
      <c r="L52" s="20"/>
      <c r="M52" s="86"/>
      <c r="N52" s="20">
        <v>0</v>
      </c>
      <c r="O52" s="20">
        <v>0</v>
      </c>
      <c r="P52" s="51"/>
      <c r="Q52" s="34">
        <f t="shared" si="4"/>
        <v>0</v>
      </c>
    </row>
    <row r="53" spans="1:18" ht="18.600000000000001" customHeight="1" x14ac:dyDescent="0.15">
      <c r="A53" s="102"/>
      <c r="B53" s="13"/>
      <c r="C53" s="14"/>
      <c r="D53" s="14"/>
      <c r="E53" s="14"/>
      <c r="F53" s="14"/>
      <c r="G53" s="46"/>
      <c r="H53" s="15">
        <f t="shared" si="6"/>
        <v>0</v>
      </c>
      <c r="I53" s="16"/>
      <c r="J53" s="121" t="s">
        <v>56</v>
      </c>
      <c r="K53" s="71">
        <v>19620</v>
      </c>
      <c r="L53" s="72"/>
      <c r="M53" s="72"/>
      <c r="N53" s="72"/>
      <c r="O53" s="84">
        <v>18000</v>
      </c>
      <c r="P53" s="46">
        <v>91600</v>
      </c>
      <c r="Q53" s="15">
        <f t="shared" si="4"/>
        <v>129220</v>
      </c>
    </row>
    <row r="54" spans="1:18" ht="18.600000000000001" customHeight="1" thickBot="1" x14ac:dyDescent="0.2">
      <c r="A54" s="103"/>
      <c r="B54" s="19"/>
      <c r="C54" s="20"/>
      <c r="D54" s="20"/>
      <c r="E54" s="20"/>
      <c r="F54" s="20"/>
      <c r="G54" s="47"/>
      <c r="H54" s="21">
        <f t="shared" si="6"/>
        <v>0</v>
      </c>
      <c r="I54" s="16"/>
      <c r="J54" s="122"/>
      <c r="K54" s="24">
        <v>100000</v>
      </c>
      <c r="L54" s="25"/>
      <c r="M54" s="25"/>
      <c r="N54" s="25"/>
      <c r="O54" s="25">
        <v>18000</v>
      </c>
      <c r="P54" s="51">
        <v>92000</v>
      </c>
      <c r="Q54" s="21">
        <f t="shared" si="4"/>
        <v>210000</v>
      </c>
    </row>
    <row r="55" spans="1:18" ht="18.600000000000001" customHeight="1" x14ac:dyDescent="0.15">
      <c r="A55" s="119"/>
      <c r="B55" s="13"/>
      <c r="C55" s="14"/>
      <c r="D55" s="14"/>
      <c r="E55" s="14"/>
      <c r="F55" s="14"/>
      <c r="G55" s="46"/>
      <c r="H55" s="15">
        <f t="shared" si="6"/>
        <v>0</v>
      </c>
      <c r="I55" s="16"/>
      <c r="J55" s="95" t="s">
        <v>47</v>
      </c>
      <c r="K55" s="28">
        <f t="shared" ref="K55:P55" si="7">SUM(K15,K17,K19,K21,K23,K25,K27,K29,K31,K33,K35,K37,K39,K41,K43,K45,K47,K49,K53)</f>
        <v>12175162</v>
      </c>
      <c r="L55" s="29">
        <f t="shared" si="7"/>
        <v>1258631</v>
      </c>
      <c r="M55" s="29">
        <f t="shared" si="7"/>
        <v>11646407</v>
      </c>
      <c r="N55" s="29">
        <f t="shared" si="7"/>
        <v>6165733</v>
      </c>
      <c r="O55" s="29">
        <f t="shared" si="7"/>
        <v>1944942</v>
      </c>
      <c r="P55" s="48">
        <f t="shared" si="7"/>
        <v>848178</v>
      </c>
      <c r="Q55" s="30">
        <f t="shared" ref="Q55:Q60" si="8">SUM(K55:P55)</f>
        <v>34039053</v>
      </c>
    </row>
    <row r="56" spans="1:18" ht="18.600000000000001" customHeight="1" thickBot="1" x14ac:dyDescent="0.2">
      <c r="A56" s="103"/>
      <c r="B56" s="19"/>
      <c r="C56" s="20"/>
      <c r="D56" s="20"/>
      <c r="E56" s="20"/>
      <c r="F56" s="55"/>
      <c r="G56" s="47"/>
      <c r="H56" s="21">
        <f t="shared" si="6"/>
        <v>0</v>
      </c>
      <c r="I56" s="16"/>
      <c r="J56" s="96" t="s">
        <v>48</v>
      </c>
      <c r="K56" s="32">
        <f>SUM(K16,K18,K20,K22,K24,K26,K28,K30,K32,K34,K36,K38,K40,K42,K44,K46,K48,K50,K54)+K52</f>
        <v>11378273</v>
      </c>
      <c r="L56" s="33">
        <f t="shared" ref="L56:Q56" si="9">SUM(L16,L18,L20,L22,L24,L26,L28,L30,L32,L34,L36,L38,L40,L42,L44,L46,L48,L50,L54)+L52</f>
        <v>1109833</v>
      </c>
      <c r="M56" s="33">
        <f t="shared" si="9"/>
        <v>13110766</v>
      </c>
      <c r="N56" s="33">
        <f t="shared" si="9"/>
        <v>7787897</v>
      </c>
      <c r="O56" s="33">
        <f t="shared" si="9"/>
        <v>1830260</v>
      </c>
      <c r="P56" s="49">
        <f t="shared" si="9"/>
        <v>1014200</v>
      </c>
      <c r="Q56" s="99">
        <f t="shared" si="9"/>
        <v>36231229</v>
      </c>
    </row>
    <row r="57" spans="1:18" ht="18.600000000000001" customHeight="1" x14ac:dyDescent="0.15">
      <c r="A57" s="27" t="s">
        <v>35</v>
      </c>
      <c r="B57" s="28">
        <f t="shared" ref="B57:G58" si="10">SUM(B39,B41,B43,B45,B47,B49,B53,B55)</f>
        <v>90000</v>
      </c>
      <c r="C57" s="29">
        <f t="shared" si="10"/>
        <v>120000</v>
      </c>
      <c r="D57" s="29">
        <f t="shared" si="10"/>
        <v>150147</v>
      </c>
      <c r="E57" s="29">
        <f t="shared" si="10"/>
        <v>7440000</v>
      </c>
      <c r="F57" s="29">
        <f t="shared" si="10"/>
        <v>90000</v>
      </c>
      <c r="G57" s="48">
        <f t="shared" si="10"/>
        <v>118379</v>
      </c>
      <c r="H57" s="30">
        <f>SUM(B57:G57)</f>
        <v>8008526</v>
      </c>
      <c r="I57" s="16"/>
      <c r="J57" s="74" t="s">
        <v>35</v>
      </c>
      <c r="K57" s="97">
        <v>255108</v>
      </c>
      <c r="L57" s="98">
        <v>67872</v>
      </c>
      <c r="M57" s="76">
        <v>66147</v>
      </c>
      <c r="N57" s="81">
        <v>231993</v>
      </c>
      <c r="O57" s="81">
        <v>152823</v>
      </c>
      <c r="P57" s="76">
        <v>0</v>
      </c>
      <c r="Q57" s="30">
        <f t="shared" si="8"/>
        <v>773943</v>
      </c>
    </row>
    <row r="58" spans="1:18" ht="18.600000000000001" customHeight="1" thickBot="1" x14ac:dyDescent="0.2">
      <c r="A58" s="53" t="s">
        <v>44</v>
      </c>
      <c r="B58" s="32">
        <f t="shared" si="10"/>
        <v>240000</v>
      </c>
      <c r="C58" s="33">
        <f t="shared" si="10"/>
        <v>60000</v>
      </c>
      <c r="D58" s="33">
        <f t="shared" si="10"/>
        <v>60160</v>
      </c>
      <c r="E58" s="33">
        <f t="shared" si="10"/>
        <v>240000</v>
      </c>
      <c r="F58" s="33">
        <f t="shared" si="10"/>
        <v>120000</v>
      </c>
      <c r="G58" s="49">
        <f t="shared" si="10"/>
        <v>3500</v>
      </c>
      <c r="H58" s="34">
        <f>SUM(B58:G58)</f>
        <v>723660</v>
      </c>
      <c r="I58" s="16"/>
      <c r="J58" s="77" t="s">
        <v>49</v>
      </c>
      <c r="K58" s="79">
        <v>300000</v>
      </c>
      <c r="L58" s="80">
        <v>70000</v>
      </c>
      <c r="M58" s="88">
        <v>67000</v>
      </c>
      <c r="N58" s="88">
        <v>240000</v>
      </c>
      <c r="O58" s="88">
        <v>160000</v>
      </c>
      <c r="P58" s="85">
        <v>0</v>
      </c>
      <c r="Q58" s="34">
        <f t="shared" si="8"/>
        <v>837000</v>
      </c>
    </row>
    <row r="59" spans="1:18" ht="18.600000000000001" customHeight="1" x14ac:dyDescent="0.15">
      <c r="A59" s="38" t="s">
        <v>32</v>
      </c>
      <c r="B59" s="28">
        <f t="shared" ref="B59:G60" si="11">SUM(B37,B57)</f>
        <v>40809053</v>
      </c>
      <c r="C59" s="29">
        <f t="shared" si="11"/>
        <v>4283800</v>
      </c>
      <c r="D59" s="29">
        <f t="shared" si="11"/>
        <v>21677696</v>
      </c>
      <c r="E59" s="29">
        <f t="shared" si="11"/>
        <v>31198408</v>
      </c>
      <c r="F59" s="29">
        <f t="shared" si="11"/>
        <v>16464170</v>
      </c>
      <c r="G59" s="48">
        <f t="shared" si="11"/>
        <v>118379</v>
      </c>
      <c r="H59" s="30">
        <f>SUM(B59:G59)</f>
        <v>114551506</v>
      </c>
      <c r="I59" s="22"/>
      <c r="J59" s="39" t="s">
        <v>39</v>
      </c>
      <c r="K59" s="28">
        <f t="shared" ref="K59:P60" si="12">SUM(K13,K55,K57)</f>
        <v>39238380</v>
      </c>
      <c r="L59" s="29">
        <f t="shared" si="12"/>
        <v>6642927</v>
      </c>
      <c r="M59" s="29">
        <f t="shared" si="12"/>
        <v>20810759</v>
      </c>
      <c r="N59" s="29">
        <f t="shared" si="12"/>
        <v>27829948</v>
      </c>
      <c r="O59" s="78">
        <f t="shared" si="12"/>
        <v>14797999</v>
      </c>
      <c r="P59" s="75">
        <f t="shared" si="12"/>
        <v>848178</v>
      </c>
      <c r="Q59" s="30">
        <f t="shared" si="8"/>
        <v>110168191</v>
      </c>
      <c r="R59" s="40"/>
    </row>
    <row r="60" spans="1:18" ht="18.600000000000001" customHeight="1" thickBot="1" x14ac:dyDescent="0.2">
      <c r="A60" s="41" t="s">
        <v>40</v>
      </c>
      <c r="B60" s="65">
        <f t="shared" si="11"/>
        <v>42500000</v>
      </c>
      <c r="C60" s="66">
        <f t="shared" si="11"/>
        <v>3660000</v>
      </c>
      <c r="D60" s="66">
        <f t="shared" si="11"/>
        <v>27060160</v>
      </c>
      <c r="E60" s="66">
        <f t="shared" si="11"/>
        <v>29370000</v>
      </c>
      <c r="F60" s="66">
        <f t="shared" si="11"/>
        <v>17030000</v>
      </c>
      <c r="G60" s="67">
        <f t="shared" si="11"/>
        <v>3500</v>
      </c>
      <c r="H60" s="26">
        <f>SUM(B60:G60)</f>
        <v>119623660</v>
      </c>
      <c r="I60" s="42"/>
      <c r="J60" s="31" t="s">
        <v>50</v>
      </c>
      <c r="K60" s="32">
        <f t="shared" si="12"/>
        <v>40771273</v>
      </c>
      <c r="L60" s="33">
        <f t="shared" si="12"/>
        <v>7006833</v>
      </c>
      <c r="M60" s="33">
        <f t="shared" si="12"/>
        <v>22868766</v>
      </c>
      <c r="N60" s="33">
        <f t="shared" si="12"/>
        <v>29698897</v>
      </c>
      <c r="O60" s="33">
        <f t="shared" si="12"/>
        <v>16287260</v>
      </c>
      <c r="P60" s="33">
        <f t="shared" si="12"/>
        <v>1014200</v>
      </c>
      <c r="Q60" s="34">
        <f t="shared" si="8"/>
        <v>117647229</v>
      </c>
      <c r="R60" s="43"/>
    </row>
    <row r="61" spans="1:18" ht="21.75" customHeight="1" thickBot="1" x14ac:dyDescent="0.2">
      <c r="B61" s="12" t="s">
        <v>2</v>
      </c>
      <c r="C61" s="9" t="s">
        <v>3</v>
      </c>
      <c r="D61" s="9" t="s">
        <v>4</v>
      </c>
      <c r="E61" s="9" t="s">
        <v>5</v>
      </c>
      <c r="F61" s="9" t="s">
        <v>6</v>
      </c>
      <c r="G61" s="9" t="s">
        <v>41</v>
      </c>
      <c r="H61" s="68" t="s">
        <v>7</v>
      </c>
      <c r="J61" s="7"/>
      <c r="K61" s="12" t="s">
        <v>2</v>
      </c>
      <c r="L61" s="9" t="s">
        <v>3</v>
      </c>
      <c r="M61" s="9" t="s">
        <v>4</v>
      </c>
      <c r="N61" s="9" t="s">
        <v>5</v>
      </c>
      <c r="O61" s="9" t="s">
        <v>6</v>
      </c>
      <c r="P61" s="9" t="s">
        <v>41</v>
      </c>
      <c r="Q61" s="68" t="s">
        <v>7</v>
      </c>
    </row>
    <row r="62" spans="1:18" ht="21" customHeight="1" x14ac:dyDescent="0.15">
      <c r="J62" s="64" t="s">
        <v>59</v>
      </c>
      <c r="K62" s="58">
        <f t="shared" ref="K62:P63" si="13">B59-K59</f>
        <v>1570673</v>
      </c>
      <c r="L62" s="59">
        <f t="shared" si="13"/>
        <v>-2359127</v>
      </c>
      <c r="M62" s="59">
        <f t="shared" si="13"/>
        <v>866937</v>
      </c>
      <c r="N62" s="59">
        <f t="shared" si="13"/>
        <v>3368460</v>
      </c>
      <c r="O62" s="59">
        <f t="shared" si="13"/>
        <v>1666171</v>
      </c>
      <c r="P62" s="60">
        <f t="shared" si="13"/>
        <v>-729799</v>
      </c>
      <c r="Q62" s="69">
        <f>SUM(K62:P62)</f>
        <v>4383315</v>
      </c>
    </row>
    <row r="63" spans="1:18" ht="24" customHeight="1" thickBot="1" x14ac:dyDescent="0.2">
      <c r="J63" s="44" t="s">
        <v>60</v>
      </c>
      <c r="K63" s="61">
        <f>B60-K60</f>
        <v>1728727</v>
      </c>
      <c r="L63" s="62">
        <f t="shared" si="13"/>
        <v>-3346833</v>
      </c>
      <c r="M63" s="62">
        <f t="shared" si="13"/>
        <v>4191394</v>
      </c>
      <c r="N63" s="62">
        <f t="shared" si="13"/>
        <v>-328897</v>
      </c>
      <c r="O63" s="62">
        <f t="shared" si="13"/>
        <v>742740</v>
      </c>
      <c r="P63" s="63">
        <f t="shared" si="13"/>
        <v>-1010700</v>
      </c>
      <c r="Q63" s="70">
        <f>SUM(K63:P63)</f>
        <v>1976431</v>
      </c>
    </row>
    <row r="64" spans="1:18" ht="21" customHeight="1" x14ac:dyDescent="0.15">
      <c r="M64" s="89"/>
    </row>
    <row r="65" spans="13:15" ht="21" customHeight="1" x14ac:dyDescent="0.15">
      <c r="M65" s="2" t="s">
        <v>62</v>
      </c>
      <c r="O65" s="101">
        <f>Q14/Q60</f>
        <v>0.68492050926248338</v>
      </c>
    </row>
    <row r="66" spans="13:15" ht="21" customHeight="1" x14ac:dyDescent="0.15">
      <c r="M66" s="2" t="s">
        <v>63</v>
      </c>
      <c r="O66" s="101">
        <f>Q14/H60</f>
        <v>0.67360420171059809</v>
      </c>
    </row>
    <row r="67" spans="13:15" ht="21" customHeight="1" x14ac:dyDescent="0.15">
      <c r="M67" s="2" t="s">
        <v>64</v>
      </c>
      <c r="O67" s="101">
        <f>Q14/H38</f>
        <v>0.67770395290159802</v>
      </c>
    </row>
  </sheetData>
  <mergeCells count="52">
    <mergeCell ref="A55:A56"/>
    <mergeCell ref="A47:A48"/>
    <mergeCell ref="J47:J48"/>
    <mergeCell ref="A49:A50"/>
    <mergeCell ref="J49:J50"/>
    <mergeCell ref="J51:J52"/>
    <mergeCell ref="A53:A54"/>
    <mergeCell ref="J53:J54"/>
    <mergeCell ref="A41:A42"/>
    <mergeCell ref="J41:J42"/>
    <mergeCell ref="A43:A44"/>
    <mergeCell ref="J43:J44"/>
    <mergeCell ref="A45:A46"/>
    <mergeCell ref="J45:J46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A35:A36"/>
    <mergeCell ref="J35:J36"/>
    <mergeCell ref="J37:J38"/>
    <mergeCell ref="A21:A22"/>
    <mergeCell ref="J21:J22"/>
    <mergeCell ref="A23:A24"/>
    <mergeCell ref="J23:J24"/>
    <mergeCell ref="A25:A26"/>
    <mergeCell ref="J25:J26"/>
    <mergeCell ref="A15:A16"/>
    <mergeCell ref="J15:J16"/>
    <mergeCell ref="A17:A18"/>
    <mergeCell ref="J17:J18"/>
    <mergeCell ref="A19:A20"/>
    <mergeCell ref="J19:J20"/>
    <mergeCell ref="A13:A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J11:J12"/>
  </mergeCells>
  <phoneticPr fontId="2"/>
  <printOptions horizontalCentered="1"/>
  <pageMargins left="0" right="0" top="0.78740157480314965" bottom="0.59055118110236227" header="0.31496062992125984" footer="0.31496062992125984"/>
  <pageSetup paperSize="8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7E6F-DA82-44C2-A4BA-78D277D41FD8}">
  <sheetPr>
    <pageSetUpPr fitToPage="1"/>
  </sheetPr>
  <dimension ref="A1:S67"/>
  <sheetViews>
    <sheetView topLeftCell="B39" zoomScaleNormal="100" workbookViewId="0">
      <selection activeCell="N37" sqref="N37"/>
    </sheetView>
  </sheetViews>
  <sheetFormatPr defaultColWidth="8.875" defaultRowHeight="21" customHeight="1" x14ac:dyDescent="0.15"/>
  <cols>
    <col min="1" max="1" width="10.25" style="3" customWidth="1"/>
    <col min="2" max="2" width="10.5" style="2" customWidth="1"/>
    <col min="3" max="3" width="10.125" style="2" bestFit="1" customWidth="1"/>
    <col min="4" max="5" width="10.5" style="2" customWidth="1"/>
    <col min="6" max="6" width="11.375" style="2" customWidth="1"/>
    <col min="7" max="7" width="9.625" style="2" bestFit="1" customWidth="1"/>
    <col min="8" max="8" width="11.75" style="2" customWidth="1"/>
    <col min="9" max="9" width="0.75" style="2" customWidth="1"/>
    <col min="10" max="10" width="8.75" style="3" customWidth="1"/>
    <col min="11" max="11" width="10.5" style="2" customWidth="1"/>
    <col min="12" max="12" width="11.375" style="2" customWidth="1"/>
    <col min="13" max="14" width="10.5" style="2" customWidth="1"/>
    <col min="15" max="16" width="10.625" style="2" customWidth="1"/>
    <col min="17" max="17" width="12.625" style="2" customWidth="1"/>
    <col min="18" max="18" width="9.125" style="2" bestFit="1" customWidth="1"/>
    <col min="19" max="19" width="9.5" style="2" bestFit="1" customWidth="1"/>
    <col min="20" max="16384" width="8.875" style="2"/>
  </cols>
  <sheetData>
    <row r="1" spans="1:19" customFormat="1" ht="20.100000000000001" customHeight="1" x14ac:dyDescent="0.15">
      <c r="A1" s="104" t="s">
        <v>57</v>
      </c>
      <c r="B1" s="2"/>
      <c r="C1" s="1"/>
      <c r="D1" s="1"/>
      <c r="E1" s="1"/>
      <c r="F1" s="1"/>
      <c r="G1" s="1"/>
      <c r="H1" s="1"/>
      <c r="I1" s="1"/>
      <c r="J1" s="1"/>
      <c r="K1" s="54"/>
      <c r="L1" s="1"/>
      <c r="M1" s="1"/>
      <c r="N1" s="1"/>
      <c r="O1" s="1"/>
      <c r="P1" s="106"/>
      <c r="Q1" s="106"/>
      <c r="R1" s="2"/>
    </row>
    <row r="2" spans="1:19" customFormat="1" ht="20.100000000000001" customHeight="1" thickBot="1" x14ac:dyDescent="0.2">
      <c r="A2" s="105"/>
      <c r="B2" s="107" t="s">
        <v>61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"/>
    </row>
    <row r="3" spans="1:19" ht="21" customHeight="1" thickBot="1" x14ac:dyDescent="0.2">
      <c r="A3" s="4"/>
      <c r="B3" s="108" t="s">
        <v>37</v>
      </c>
      <c r="C3" s="108"/>
      <c r="D3" s="108"/>
      <c r="E3" s="108"/>
      <c r="F3" s="108"/>
      <c r="G3" s="108"/>
      <c r="H3" s="5"/>
      <c r="I3" s="6"/>
      <c r="J3" s="4"/>
      <c r="K3" s="108" t="s">
        <v>0</v>
      </c>
      <c r="L3" s="108"/>
      <c r="M3" s="108"/>
      <c r="N3" s="108"/>
      <c r="O3" s="108"/>
      <c r="P3" s="108"/>
      <c r="Q3" s="5"/>
    </row>
    <row r="4" spans="1:19" ht="21" customHeight="1" thickBot="1" x14ac:dyDescent="0.2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45" t="s">
        <v>41</v>
      </c>
      <c r="H4" s="10" t="s">
        <v>7</v>
      </c>
      <c r="I4" s="11"/>
      <c r="J4" s="7" t="s">
        <v>1</v>
      </c>
      <c r="K4" s="12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45" t="s">
        <v>41</v>
      </c>
      <c r="Q4" s="10" t="s">
        <v>7</v>
      </c>
    </row>
    <row r="5" spans="1:19" s="18" customFormat="1" ht="18.600000000000001" customHeight="1" x14ac:dyDescent="0.15">
      <c r="A5" s="109"/>
      <c r="B5" s="13"/>
      <c r="C5" s="14"/>
      <c r="D5" s="14"/>
      <c r="E5" s="14"/>
      <c r="F5" s="14"/>
      <c r="G5" s="46"/>
      <c r="H5" s="15">
        <f>SUM(B5:G5)</f>
        <v>0</v>
      </c>
      <c r="I5" s="16"/>
      <c r="J5" s="109" t="s">
        <v>8</v>
      </c>
      <c r="K5" s="71">
        <v>23348108</v>
      </c>
      <c r="L5" s="72">
        <v>4453095</v>
      </c>
      <c r="M5" s="72">
        <v>8210057</v>
      </c>
      <c r="N5" s="72">
        <v>18596064</v>
      </c>
      <c r="O5" s="72">
        <v>10952160</v>
      </c>
      <c r="P5" s="50"/>
      <c r="Q5" s="15">
        <f>SUM(K5:P5)</f>
        <v>65559484</v>
      </c>
    </row>
    <row r="6" spans="1:19" ht="18.600000000000001" customHeight="1" x14ac:dyDescent="0.15">
      <c r="A6" s="103"/>
      <c r="B6" s="19"/>
      <c r="C6" s="20"/>
      <c r="D6" s="20"/>
      <c r="E6" s="20"/>
      <c r="F6" s="20"/>
      <c r="G6" s="47"/>
      <c r="H6" s="21">
        <f t="shared" ref="H6:H36" si="0">SUM(B6:G6)</f>
        <v>0</v>
      </c>
      <c r="I6" s="16"/>
      <c r="J6" s="110"/>
      <c r="K6" s="19">
        <v>25197000</v>
      </c>
      <c r="L6" s="20">
        <v>4582000</v>
      </c>
      <c r="M6" s="20">
        <v>8366000</v>
      </c>
      <c r="N6" s="20">
        <v>20241000</v>
      </c>
      <c r="O6" s="20">
        <v>11672000</v>
      </c>
      <c r="P6" s="47"/>
      <c r="Q6" s="21">
        <f>SUM(K6:P6)</f>
        <v>70058000</v>
      </c>
    </row>
    <row r="7" spans="1:19" ht="18.600000000000001" customHeight="1" x14ac:dyDescent="0.15">
      <c r="A7" s="102"/>
      <c r="B7" s="13"/>
      <c r="C7" s="14"/>
      <c r="D7" s="14"/>
      <c r="E7" s="14"/>
      <c r="F7" s="14"/>
      <c r="G7" s="46"/>
      <c r="H7" s="15">
        <f t="shared" si="0"/>
        <v>0</v>
      </c>
      <c r="I7" s="22"/>
      <c r="J7" s="102" t="s">
        <v>9</v>
      </c>
      <c r="K7" s="71">
        <v>3126246</v>
      </c>
      <c r="L7" s="72">
        <v>794047</v>
      </c>
      <c r="M7" s="72">
        <v>762988</v>
      </c>
      <c r="N7" s="72">
        <v>2542687</v>
      </c>
      <c r="O7" s="72">
        <v>1460592</v>
      </c>
      <c r="P7" s="46"/>
      <c r="Q7" s="23">
        <f t="shared" ref="Q7:Q12" si="1">SUM(K7:P7)</f>
        <v>8686560</v>
      </c>
    </row>
    <row r="8" spans="1:19" ht="18.600000000000001" customHeight="1" x14ac:dyDescent="0.15">
      <c r="A8" s="103"/>
      <c r="B8" s="19"/>
      <c r="C8" s="20"/>
      <c r="D8" s="20"/>
      <c r="E8" s="20"/>
      <c r="F8" s="20"/>
      <c r="G8" s="47"/>
      <c r="H8" s="21">
        <f t="shared" si="0"/>
        <v>0</v>
      </c>
      <c r="I8" s="22"/>
      <c r="J8" s="110"/>
      <c r="K8" s="19">
        <v>3184000</v>
      </c>
      <c r="L8" s="20">
        <v>800000</v>
      </c>
      <c r="M8" s="20">
        <v>800000</v>
      </c>
      <c r="N8" s="20">
        <v>2600000</v>
      </c>
      <c r="O8" s="82">
        <v>1950000</v>
      </c>
      <c r="P8" s="47"/>
      <c r="Q8" s="21">
        <f t="shared" si="1"/>
        <v>9334000</v>
      </c>
    </row>
    <row r="9" spans="1:19" ht="18.600000000000001" customHeight="1" x14ac:dyDescent="0.15">
      <c r="A9" s="102"/>
      <c r="B9" s="13"/>
      <c r="C9" s="14"/>
      <c r="D9" s="14"/>
      <c r="E9" s="14"/>
      <c r="F9" s="14"/>
      <c r="G9" s="46"/>
      <c r="H9" s="15">
        <f t="shared" si="0"/>
        <v>0</v>
      </c>
      <c r="I9" s="22"/>
      <c r="J9" s="102" t="s">
        <v>38</v>
      </c>
      <c r="K9" s="57">
        <v>333756</v>
      </c>
      <c r="L9" s="14">
        <v>69282</v>
      </c>
      <c r="M9" s="14">
        <v>125160</v>
      </c>
      <c r="N9" s="56">
        <v>293471</v>
      </c>
      <c r="O9" s="56">
        <v>287482</v>
      </c>
      <c r="P9" s="83"/>
      <c r="Q9" s="15">
        <f t="shared" si="1"/>
        <v>1109151</v>
      </c>
    </row>
    <row r="10" spans="1:19" ht="18.600000000000001" customHeight="1" thickBot="1" x14ac:dyDescent="0.2">
      <c r="A10" s="103"/>
      <c r="B10" s="19"/>
      <c r="C10" s="20"/>
      <c r="D10" s="20"/>
      <c r="E10" s="20"/>
      <c r="F10" s="20"/>
      <c r="G10" s="47"/>
      <c r="H10" s="21">
        <f t="shared" si="0"/>
        <v>0</v>
      </c>
      <c r="I10" s="22"/>
      <c r="J10" s="111"/>
      <c r="K10" s="91">
        <v>337000</v>
      </c>
      <c r="L10" s="55">
        <v>70000</v>
      </c>
      <c r="M10" s="55">
        <v>150000</v>
      </c>
      <c r="N10" s="55">
        <v>330000</v>
      </c>
      <c r="O10" s="55">
        <v>300000</v>
      </c>
      <c r="P10" s="92"/>
      <c r="Q10" s="34">
        <f t="shared" si="1"/>
        <v>1187000</v>
      </c>
    </row>
    <row r="11" spans="1:19" ht="18.600000000000001" customHeight="1" x14ac:dyDescent="0.15">
      <c r="A11" s="90"/>
      <c r="B11" s="19"/>
      <c r="C11" s="25"/>
      <c r="D11" s="25"/>
      <c r="E11" s="25"/>
      <c r="F11" s="25"/>
      <c r="G11" s="51"/>
      <c r="H11" s="26"/>
      <c r="I11" s="22"/>
      <c r="J11" s="109"/>
      <c r="K11" s="24"/>
      <c r="L11" s="25"/>
      <c r="M11" s="25"/>
      <c r="N11" s="25"/>
      <c r="O11" s="25"/>
      <c r="P11" s="51"/>
      <c r="Q11" s="26">
        <f t="shared" si="1"/>
        <v>0</v>
      </c>
    </row>
    <row r="12" spans="1:19" ht="18.600000000000001" customHeight="1" thickBot="1" x14ac:dyDescent="0.2">
      <c r="A12" s="90"/>
      <c r="B12" s="19"/>
      <c r="C12" s="25"/>
      <c r="D12" s="25"/>
      <c r="E12" s="25"/>
      <c r="F12" s="25"/>
      <c r="G12" s="51"/>
      <c r="H12" s="93"/>
      <c r="I12" s="22"/>
      <c r="J12" s="111"/>
      <c r="K12" s="24"/>
      <c r="L12" s="24"/>
      <c r="M12" s="24"/>
      <c r="N12" s="24"/>
      <c r="O12" s="24"/>
      <c r="P12" s="24">
        <v>0</v>
      </c>
      <c r="Q12" s="26">
        <f t="shared" si="1"/>
        <v>0</v>
      </c>
    </row>
    <row r="13" spans="1:19" ht="18.600000000000001" customHeight="1" x14ac:dyDescent="0.15">
      <c r="A13" s="102" t="s">
        <v>10</v>
      </c>
      <c r="B13" s="71">
        <v>34949641</v>
      </c>
      <c r="C13" s="14"/>
      <c r="D13" s="14"/>
      <c r="E13" s="14"/>
      <c r="F13" s="14"/>
      <c r="G13" s="46"/>
      <c r="H13" s="15">
        <f t="shared" si="0"/>
        <v>34949641</v>
      </c>
      <c r="I13" s="22"/>
      <c r="J13" s="95" t="s">
        <v>45</v>
      </c>
      <c r="K13" s="28">
        <f t="shared" ref="K13:P13" si="2">SUM(K5,K7,K9)</f>
        <v>26808110</v>
      </c>
      <c r="L13" s="29">
        <f t="shared" si="2"/>
        <v>5316424</v>
      </c>
      <c r="M13" s="29">
        <f t="shared" si="2"/>
        <v>9098205</v>
      </c>
      <c r="N13" s="29">
        <f t="shared" si="2"/>
        <v>21432222</v>
      </c>
      <c r="O13" s="29">
        <f t="shared" si="2"/>
        <v>12700234</v>
      </c>
      <c r="P13" s="48">
        <f t="shared" si="2"/>
        <v>0</v>
      </c>
      <c r="Q13" s="48">
        <f>SUM(K13:P13)</f>
        <v>75355195</v>
      </c>
    </row>
    <row r="14" spans="1:19" ht="18.600000000000001" customHeight="1" thickBot="1" x14ac:dyDescent="0.2">
      <c r="A14" s="103"/>
      <c r="B14" s="19">
        <v>38400000</v>
      </c>
      <c r="C14" s="20"/>
      <c r="D14" s="20"/>
      <c r="E14" s="20"/>
      <c r="F14" s="20"/>
      <c r="G14" s="47"/>
      <c r="H14" s="21">
        <f t="shared" si="0"/>
        <v>38400000</v>
      </c>
      <c r="I14" s="22"/>
      <c r="J14" s="96" t="s">
        <v>46</v>
      </c>
      <c r="K14" s="32">
        <f>SUM(K6,K8,K10)+K12</f>
        <v>28718000</v>
      </c>
      <c r="L14" s="33">
        <f t="shared" ref="L14:Q14" si="3">SUM(L6,L8,L10)+L12</f>
        <v>5452000</v>
      </c>
      <c r="M14" s="33">
        <f t="shared" si="3"/>
        <v>9316000</v>
      </c>
      <c r="N14" s="33">
        <f t="shared" si="3"/>
        <v>23171000</v>
      </c>
      <c r="O14" s="33">
        <f t="shared" si="3"/>
        <v>13922000</v>
      </c>
      <c r="P14" s="49">
        <f t="shared" si="3"/>
        <v>0</v>
      </c>
      <c r="Q14" s="100">
        <f t="shared" si="3"/>
        <v>80579000</v>
      </c>
    </row>
    <row r="15" spans="1:19" ht="18.600000000000001" customHeight="1" x14ac:dyDescent="0.15">
      <c r="A15" s="102" t="s">
        <v>11</v>
      </c>
      <c r="B15" s="13"/>
      <c r="C15" s="72">
        <v>4132319</v>
      </c>
      <c r="D15" s="14"/>
      <c r="E15" s="14"/>
      <c r="F15" s="14"/>
      <c r="G15" s="46"/>
      <c r="H15" s="15">
        <f t="shared" si="0"/>
        <v>4132319</v>
      </c>
      <c r="I15" s="22"/>
      <c r="J15" s="112" t="s">
        <v>54</v>
      </c>
      <c r="K15" s="71">
        <v>2555708</v>
      </c>
      <c r="L15" s="72">
        <v>391667</v>
      </c>
      <c r="M15" s="72">
        <v>89766</v>
      </c>
      <c r="N15" s="72">
        <v>2809454</v>
      </c>
      <c r="O15" s="72">
        <v>321210</v>
      </c>
      <c r="P15" s="17"/>
      <c r="Q15" s="15">
        <f>SUM(K15:P15)</f>
        <v>6167805</v>
      </c>
      <c r="R15" s="35"/>
      <c r="S15" s="36"/>
    </row>
    <row r="16" spans="1:19" ht="18.600000000000001" customHeight="1" x14ac:dyDescent="0.15">
      <c r="A16" s="103"/>
      <c r="B16" s="19"/>
      <c r="C16" s="20">
        <v>3600000</v>
      </c>
      <c r="D16" s="20"/>
      <c r="E16" s="20"/>
      <c r="F16" s="20"/>
      <c r="G16" s="47"/>
      <c r="H16" s="21">
        <f t="shared" si="0"/>
        <v>3600000</v>
      </c>
      <c r="I16" s="22"/>
      <c r="J16" s="113"/>
      <c r="K16" s="37">
        <v>1517073</v>
      </c>
      <c r="L16" s="37">
        <v>195833</v>
      </c>
      <c r="M16" s="37">
        <v>89766</v>
      </c>
      <c r="N16" s="37">
        <v>4406497</v>
      </c>
      <c r="O16" s="52">
        <v>177460</v>
      </c>
      <c r="P16" s="37"/>
      <c r="Q16" s="21">
        <f>SUM(K16:P16)</f>
        <v>6386629</v>
      </c>
      <c r="R16" s="35"/>
      <c r="S16" s="36"/>
    </row>
    <row r="17" spans="1:19" ht="18.600000000000001" customHeight="1" x14ac:dyDescent="0.15">
      <c r="A17" s="102" t="s">
        <v>12</v>
      </c>
      <c r="B17" s="13"/>
      <c r="C17" s="14"/>
      <c r="D17" s="72">
        <v>14165784</v>
      </c>
      <c r="E17" s="14"/>
      <c r="F17" s="14"/>
      <c r="G17" s="46"/>
      <c r="H17" s="15">
        <f t="shared" si="0"/>
        <v>14165784</v>
      </c>
      <c r="I17" s="22"/>
      <c r="J17" s="102" t="s">
        <v>13</v>
      </c>
      <c r="K17" s="71">
        <v>30050</v>
      </c>
      <c r="L17" s="72">
        <v>10181</v>
      </c>
      <c r="M17" s="14">
        <v>0</v>
      </c>
      <c r="N17" s="72">
        <v>16020</v>
      </c>
      <c r="O17" s="72">
        <v>56420</v>
      </c>
      <c r="P17" s="46">
        <v>10000</v>
      </c>
      <c r="Q17" s="15">
        <f t="shared" ref="Q17:Q54" si="4">SUM(K17:P17)</f>
        <v>122671</v>
      </c>
      <c r="S17" s="18"/>
    </row>
    <row r="18" spans="1:19" ht="18.600000000000001" customHeight="1" x14ac:dyDescent="0.15">
      <c r="A18" s="103"/>
      <c r="B18" s="19"/>
      <c r="C18" s="20"/>
      <c r="D18" s="20">
        <v>19000000</v>
      </c>
      <c r="E18" s="20"/>
      <c r="F18" s="20"/>
      <c r="G18" s="47"/>
      <c r="H18" s="21">
        <f t="shared" si="0"/>
        <v>19000000</v>
      </c>
      <c r="I18" s="22"/>
      <c r="J18" s="114"/>
      <c r="K18" s="19">
        <v>30000</v>
      </c>
      <c r="L18" s="20">
        <v>10000</v>
      </c>
      <c r="M18" s="20">
        <v>0</v>
      </c>
      <c r="N18" s="20">
        <v>16000</v>
      </c>
      <c r="O18" s="20">
        <v>57000</v>
      </c>
      <c r="P18" s="47">
        <v>10000</v>
      </c>
      <c r="Q18" s="21">
        <f t="shared" si="4"/>
        <v>123000</v>
      </c>
    </row>
    <row r="19" spans="1:19" ht="18.600000000000001" customHeight="1" x14ac:dyDescent="0.15">
      <c r="A19" s="102" t="s">
        <v>14</v>
      </c>
      <c r="B19" s="13"/>
      <c r="C19" s="14"/>
      <c r="D19" s="14"/>
      <c r="E19" s="72">
        <v>21274993</v>
      </c>
      <c r="F19" s="14"/>
      <c r="G19" s="46"/>
      <c r="H19" s="15">
        <f t="shared" si="0"/>
        <v>21274993</v>
      </c>
      <c r="I19" s="22"/>
      <c r="J19" s="102" t="s">
        <v>15</v>
      </c>
      <c r="K19" s="71">
        <v>1283989</v>
      </c>
      <c r="L19" s="72">
        <v>225674</v>
      </c>
      <c r="M19" s="14">
        <v>0</v>
      </c>
      <c r="N19" s="72">
        <v>996300</v>
      </c>
      <c r="O19" s="72">
        <v>275337</v>
      </c>
      <c r="P19" s="46"/>
      <c r="Q19" s="15">
        <f t="shared" si="4"/>
        <v>2781300</v>
      </c>
    </row>
    <row r="20" spans="1:19" ht="18.600000000000001" customHeight="1" x14ac:dyDescent="0.15">
      <c r="A20" s="103"/>
      <c r="B20" s="19"/>
      <c r="C20" s="20"/>
      <c r="D20" s="20"/>
      <c r="E20" s="52">
        <v>26650000</v>
      </c>
      <c r="F20" s="20"/>
      <c r="G20" s="47"/>
      <c r="H20" s="21">
        <f t="shared" si="0"/>
        <v>26650000</v>
      </c>
      <c r="I20" s="22"/>
      <c r="J20" s="114"/>
      <c r="K20" s="19">
        <v>1500000</v>
      </c>
      <c r="L20" s="20">
        <v>230000</v>
      </c>
      <c r="M20" s="20"/>
      <c r="N20" s="20">
        <v>1000000</v>
      </c>
      <c r="O20" s="20">
        <v>280000</v>
      </c>
      <c r="P20" s="47"/>
      <c r="Q20" s="21">
        <f t="shared" si="4"/>
        <v>3010000</v>
      </c>
    </row>
    <row r="21" spans="1:19" ht="18.600000000000001" customHeight="1" x14ac:dyDescent="0.15">
      <c r="A21" s="102" t="s">
        <v>16</v>
      </c>
      <c r="B21" s="13"/>
      <c r="C21" s="14"/>
      <c r="D21" s="14"/>
      <c r="E21" s="14"/>
      <c r="F21" s="72">
        <v>10464170</v>
      </c>
      <c r="G21" s="46"/>
      <c r="H21" s="15">
        <f t="shared" si="0"/>
        <v>10464170</v>
      </c>
      <c r="I21" s="22"/>
      <c r="J21" s="102" t="s">
        <v>17</v>
      </c>
      <c r="K21" s="71">
        <v>110088</v>
      </c>
      <c r="L21" s="72">
        <v>80097</v>
      </c>
      <c r="M21" s="72">
        <v>137372</v>
      </c>
      <c r="N21" s="72">
        <v>215632</v>
      </c>
      <c r="O21" s="72">
        <v>295401</v>
      </c>
      <c r="P21" s="46"/>
      <c r="Q21" s="15">
        <f t="shared" si="4"/>
        <v>838590</v>
      </c>
    </row>
    <row r="22" spans="1:19" ht="18.600000000000001" customHeight="1" x14ac:dyDescent="0.15">
      <c r="A22" s="103"/>
      <c r="B22" s="19"/>
      <c r="C22" s="20"/>
      <c r="D22" s="20"/>
      <c r="E22" s="20"/>
      <c r="F22" s="20">
        <v>11000000</v>
      </c>
      <c r="G22" s="47"/>
      <c r="H22" s="21">
        <f t="shared" si="0"/>
        <v>11000000</v>
      </c>
      <c r="I22" s="22"/>
      <c r="J22" s="114"/>
      <c r="K22" s="19">
        <v>110000</v>
      </c>
      <c r="L22" s="20">
        <v>80000</v>
      </c>
      <c r="M22" s="86">
        <v>138000</v>
      </c>
      <c r="N22" s="20">
        <v>220000</v>
      </c>
      <c r="O22" s="20">
        <v>300000</v>
      </c>
      <c r="P22" s="47"/>
      <c r="Q22" s="21">
        <f t="shared" si="4"/>
        <v>848000</v>
      </c>
    </row>
    <row r="23" spans="1:19" ht="18.600000000000001" customHeight="1" x14ac:dyDescent="0.15">
      <c r="A23" s="102" t="s">
        <v>52</v>
      </c>
      <c r="B23" s="13"/>
      <c r="C23" s="14"/>
      <c r="D23" s="14"/>
      <c r="E23" s="14"/>
      <c r="F23" s="14">
        <v>3510000</v>
      </c>
      <c r="G23" s="46"/>
      <c r="H23" s="15">
        <f t="shared" si="0"/>
        <v>3510000</v>
      </c>
      <c r="I23" s="22"/>
      <c r="J23" s="115" t="s">
        <v>18</v>
      </c>
      <c r="K23" s="71">
        <v>0</v>
      </c>
      <c r="L23" s="14">
        <v>0</v>
      </c>
      <c r="M23" s="72">
        <v>152900</v>
      </c>
      <c r="N23" s="72">
        <v>0</v>
      </c>
      <c r="O23" s="72">
        <v>0</v>
      </c>
      <c r="P23" s="46"/>
      <c r="Q23" s="15">
        <f t="shared" si="4"/>
        <v>152900</v>
      </c>
    </row>
    <row r="24" spans="1:19" ht="18.600000000000001" customHeight="1" x14ac:dyDescent="0.15">
      <c r="A24" s="103"/>
      <c r="B24" s="19"/>
      <c r="C24" s="20"/>
      <c r="D24" s="20"/>
      <c r="E24" s="20"/>
      <c r="F24" s="20">
        <v>3510000</v>
      </c>
      <c r="G24" s="47"/>
      <c r="H24" s="21">
        <f t="shared" si="0"/>
        <v>3510000</v>
      </c>
      <c r="I24" s="22"/>
      <c r="J24" s="116"/>
      <c r="K24" s="19">
        <v>0</v>
      </c>
      <c r="L24" s="20">
        <v>0</v>
      </c>
      <c r="M24" s="20">
        <v>153000</v>
      </c>
      <c r="N24" s="20">
        <v>0</v>
      </c>
      <c r="O24" s="20">
        <v>0</v>
      </c>
      <c r="P24" s="47"/>
      <c r="Q24" s="21">
        <f t="shared" si="4"/>
        <v>153000</v>
      </c>
    </row>
    <row r="25" spans="1:19" ht="18.600000000000001" customHeight="1" x14ac:dyDescent="0.15">
      <c r="A25" s="117" t="s">
        <v>51</v>
      </c>
      <c r="B25" s="71">
        <v>5173710</v>
      </c>
      <c r="C25" s="14"/>
      <c r="D25" s="14"/>
      <c r="E25" s="72">
        <v>1523313</v>
      </c>
      <c r="F25" s="14"/>
      <c r="G25" s="46"/>
      <c r="H25" s="15">
        <f t="shared" si="0"/>
        <v>6697023</v>
      </c>
      <c r="I25" s="22"/>
      <c r="J25" s="102" t="s">
        <v>19</v>
      </c>
      <c r="K25" s="71">
        <v>2885834</v>
      </c>
      <c r="L25" s="72">
        <v>1780</v>
      </c>
      <c r="M25" s="72">
        <v>3764625</v>
      </c>
      <c r="N25" s="72">
        <v>892245</v>
      </c>
      <c r="O25" s="72">
        <v>225772</v>
      </c>
      <c r="P25" s="46">
        <v>3025</v>
      </c>
      <c r="Q25" s="15">
        <f t="shared" si="4"/>
        <v>7773281</v>
      </c>
    </row>
    <row r="26" spans="1:19" ht="18.600000000000001" customHeight="1" x14ac:dyDescent="0.15">
      <c r="A26" s="103"/>
      <c r="B26" s="19">
        <v>3360000</v>
      </c>
      <c r="C26" s="20"/>
      <c r="D26" s="20"/>
      <c r="E26" s="20">
        <v>1520000</v>
      </c>
      <c r="F26" s="20"/>
      <c r="G26" s="47"/>
      <c r="H26" s="21">
        <f t="shared" si="0"/>
        <v>4880000</v>
      </c>
      <c r="I26" s="22"/>
      <c r="J26" s="114"/>
      <c r="K26" s="19">
        <v>2800000</v>
      </c>
      <c r="L26" s="20">
        <v>2000</v>
      </c>
      <c r="M26" s="86">
        <v>4500000</v>
      </c>
      <c r="N26" s="20">
        <v>900000</v>
      </c>
      <c r="O26" s="20">
        <v>225000</v>
      </c>
      <c r="P26" s="47">
        <v>3000</v>
      </c>
      <c r="Q26" s="21">
        <f t="shared" si="4"/>
        <v>8430000</v>
      </c>
    </row>
    <row r="27" spans="1:19" ht="18.600000000000001" customHeight="1" x14ac:dyDescent="0.15">
      <c r="A27" s="115" t="s">
        <v>20</v>
      </c>
      <c r="B27" s="71">
        <v>595702</v>
      </c>
      <c r="C27" s="72">
        <v>31481</v>
      </c>
      <c r="D27" s="72">
        <v>7361765</v>
      </c>
      <c r="E27" s="72">
        <v>960102</v>
      </c>
      <c r="F27" s="14"/>
      <c r="G27" s="46"/>
      <c r="H27" s="15">
        <f t="shared" si="0"/>
        <v>8949050</v>
      </c>
      <c r="I27" s="22"/>
      <c r="J27" s="102" t="s">
        <v>21</v>
      </c>
      <c r="K27" s="71">
        <v>179520</v>
      </c>
      <c r="L27" s="14">
        <v>0</v>
      </c>
      <c r="M27" s="72">
        <v>172700</v>
      </c>
      <c r="N27" s="14">
        <v>0</v>
      </c>
      <c r="O27" s="14">
        <v>0</v>
      </c>
      <c r="P27" s="46"/>
      <c r="Q27" s="15">
        <f t="shared" si="4"/>
        <v>352220</v>
      </c>
    </row>
    <row r="28" spans="1:19" ht="18.600000000000001" customHeight="1" x14ac:dyDescent="0.15">
      <c r="A28" s="116"/>
      <c r="B28" s="19">
        <v>500000</v>
      </c>
      <c r="C28" s="20"/>
      <c r="D28" s="20">
        <v>8000000</v>
      </c>
      <c r="E28" s="52">
        <v>960000</v>
      </c>
      <c r="F28" s="20"/>
      <c r="G28" s="47"/>
      <c r="H28" s="21">
        <f t="shared" si="0"/>
        <v>9460000</v>
      </c>
      <c r="I28" s="22"/>
      <c r="J28" s="103"/>
      <c r="K28" s="19">
        <v>180000</v>
      </c>
      <c r="L28" s="20">
        <v>0</v>
      </c>
      <c r="M28" s="86">
        <v>180000</v>
      </c>
      <c r="N28" s="20">
        <v>0</v>
      </c>
      <c r="O28" s="20">
        <v>0</v>
      </c>
      <c r="P28" s="47"/>
      <c r="Q28" s="21">
        <f t="shared" si="4"/>
        <v>360000</v>
      </c>
    </row>
    <row r="29" spans="1:19" ht="18.600000000000001" customHeight="1" x14ac:dyDescent="0.15">
      <c r="A29" s="115" t="s">
        <v>55</v>
      </c>
      <c r="B29" s="13"/>
      <c r="C29" s="14"/>
      <c r="D29" s="14"/>
      <c r="E29" s="14"/>
      <c r="F29" s="72">
        <v>2400000</v>
      </c>
      <c r="G29" s="46"/>
      <c r="H29" s="15">
        <f t="shared" si="0"/>
        <v>2400000</v>
      </c>
      <c r="I29" s="16"/>
      <c r="J29" s="102" t="s">
        <v>22</v>
      </c>
      <c r="K29" s="71">
        <v>1224782</v>
      </c>
      <c r="L29" s="14">
        <v>0</v>
      </c>
      <c r="M29" s="73">
        <v>2482647</v>
      </c>
      <c r="N29" s="72">
        <v>74152</v>
      </c>
      <c r="O29" s="72">
        <v>293801</v>
      </c>
      <c r="P29" s="46"/>
      <c r="Q29" s="15">
        <f t="shared" si="4"/>
        <v>4075382</v>
      </c>
    </row>
    <row r="30" spans="1:19" ht="18.600000000000001" customHeight="1" x14ac:dyDescent="0.15">
      <c r="A30" s="116"/>
      <c r="B30" s="19"/>
      <c r="C30" s="20"/>
      <c r="D30" s="20"/>
      <c r="E30" s="20"/>
      <c r="F30" s="20">
        <v>2400000</v>
      </c>
      <c r="G30" s="47"/>
      <c r="H30" s="21">
        <f t="shared" si="0"/>
        <v>2400000</v>
      </c>
      <c r="I30" s="16"/>
      <c r="J30" s="103"/>
      <c r="K30" s="19">
        <v>1230000</v>
      </c>
      <c r="L30" s="20">
        <v>0</v>
      </c>
      <c r="M30" s="87">
        <v>3200000</v>
      </c>
      <c r="N30" s="20">
        <v>75000</v>
      </c>
      <c r="O30" s="20">
        <v>300000</v>
      </c>
      <c r="P30" s="47"/>
      <c r="Q30" s="21">
        <f t="shared" si="4"/>
        <v>4805000</v>
      </c>
    </row>
    <row r="31" spans="1:19" ht="18.600000000000001" customHeight="1" x14ac:dyDescent="0.15">
      <c r="A31" s="102"/>
      <c r="B31" s="13"/>
      <c r="C31" s="14"/>
      <c r="D31" s="14"/>
      <c r="E31" s="14"/>
      <c r="F31" s="14"/>
      <c r="G31" s="46"/>
      <c r="H31" s="15">
        <f t="shared" si="0"/>
        <v>0</v>
      </c>
      <c r="I31" s="22"/>
      <c r="J31" s="102" t="s">
        <v>24</v>
      </c>
      <c r="K31" s="71">
        <v>2040000</v>
      </c>
      <c r="L31" s="56">
        <v>0</v>
      </c>
      <c r="M31" s="72">
        <v>4231000</v>
      </c>
      <c r="N31" s="57">
        <v>0</v>
      </c>
      <c r="O31" s="14">
        <v>0</v>
      </c>
      <c r="P31" s="46"/>
      <c r="Q31" s="15">
        <f t="shared" si="4"/>
        <v>6271000</v>
      </c>
    </row>
    <row r="32" spans="1:19" ht="18.600000000000001" customHeight="1" x14ac:dyDescent="0.15">
      <c r="A32" s="103"/>
      <c r="B32" s="19"/>
      <c r="C32" s="20"/>
      <c r="D32" s="20"/>
      <c r="E32" s="20"/>
      <c r="F32" s="20"/>
      <c r="G32" s="47"/>
      <c r="H32" s="21">
        <f t="shared" si="0"/>
        <v>0</v>
      </c>
      <c r="I32" s="22"/>
      <c r="J32" s="103"/>
      <c r="K32" s="19">
        <v>2040000</v>
      </c>
      <c r="L32" s="20">
        <v>0</v>
      </c>
      <c r="M32" s="20">
        <v>4231000</v>
      </c>
      <c r="N32" s="20"/>
      <c r="O32" s="20"/>
      <c r="P32" s="47"/>
      <c r="Q32" s="21">
        <f t="shared" si="4"/>
        <v>6271000</v>
      </c>
    </row>
    <row r="33" spans="1:17" ht="18.600000000000001" customHeight="1" x14ac:dyDescent="0.15">
      <c r="A33" s="102"/>
      <c r="B33" s="13"/>
      <c r="C33" s="14"/>
      <c r="D33" s="14"/>
      <c r="E33" s="14"/>
      <c r="F33" s="14"/>
      <c r="G33" s="46"/>
      <c r="H33" s="15">
        <f t="shared" si="0"/>
        <v>0</v>
      </c>
      <c r="I33" s="16"/>
      <c r="J33" s="102" t="s">
        <v>25</v>
      </c>
      <c r="K33" s="71">
        <v>277200</v>
      </c>
      <c r="L33" s="14">
        <v>0</v>
      </c>
      <c r="M33" s="14">
        <v>0</v>
      </c>
      <c r="N33" s="72">
        <v>7400</v>
      </c>
      <c r="O33" s="72">
        <v>39204</v>
      </c>
      <c r="P33" s="46"/>
      <c r="Q33" s="15">
        <f t="shared" si="4"/>
        <v>323804</v>
      </c>
    </row>
    <row r="34" spans="1:17" ht="18.600000000000001" customHeight="1" x14ac:dyDescent="0.15">
      <c r="A34" s="103"/>
      <c r="B34" s="19"/>
      <c r="C34" s="20"/>
      <c r="D34" s="20"/>
      <c r="E34" s="20"/>
      <c r="F34" s="20"/>
      <c r="G34" s="47"/>
      <c r="H34" s="21">
        <f t="shared" si="0"/>
        <v>0</v>
      </c>
      <c r="I34" s="16"/>
      <c r="J34" s="103"/>
      <c r="K34" s="19">
        <v>277200</v>
      </c>
      <c r="L34" s="20">
        <v>0</v>
      </c>
      <c r="M34" s="20">
        <v>0</v>
      </c>
      <c r="N34" s="20">
        <v>7400</v>
      </c>
      <c r="O34" s="20">
        <v>39200</v>
      </c>
      <c r="P34" s="47"/>
      <c r="Q34" s="21">
        <f t="shared" si="4"/>
        <v>323800</v>
      </c>
    </row>
    <row r="35" spans="1:17" ht="18.600000000000001" customHeight="1" x14ac:dyDescent="0.15">
      <c r="A35" s="102"/>
      <c r="B35" s="13"/>
      <c r="C35" s="14"/>
      <c r="D35" s="14"/>
      <c r="E35" s="14"/>
      <c r="F35" s="14"/>
      <c r="G35" s="46"/>
      <c r="H35" s="15">
        <f>SUM(B35:G35)</f>
        <v>0</v>
      </c>
      <c r="I35" s="16"/>
      <c r="J35" s="102" t="s">
        <v>58</v>
      </c>
      <c r="K35" s="71">
        <v>72960</v>
      </c>
      <c r="L35" s="14"/>
      <c r="M35" s="14"/>
      <c r="N35" s="72">
        <v>72652</v>
      </c>
      <c r="O35" s="72">
        <v>37635</v>
      </c>
      <c r="P35" s="46"/>
      <c r="Q35" s="15">
        <f t="shared" si="4"/>
        <v>183247</v>
      </c>
    </row>
    <row r="36" spans="1:17" ht="18.600000000000001" customHeight="1" thickBot="1" x14ac:dyDescent="0.2">
      <c r="A36" s="118"/>
      <c r="B36" s="19"/>
      <c r="C36" s="20"/>
      <c r="D36" s="20"/>
      <c r="E36" s="20"/>
      <c r="F36" s="55"/>
      <c r="G36" s="47"/>
      <c r="H36" s="21">
        <f t="shared" si="0"/>
        <v>0</v>
      </c>
      <c r="I36" s="16"/>
      <c r="J36" s="103"/>
      <c r="K36" s="19">
        <v>73000</v>
      </c>
      <c r="L36" s="20"/>
      <c r="M36" s="20"/>
      <c r="N36" s="20">
        <v>73000</v>
      </c>
      <c r="O36" s="20">
        <v>38000</v>
      </c>
      <c r="P36" s="47"/>
      <c r="Q36" s="21">
        <f t="shared" si="4"/>
        <v>184000</v>
      </c>
    </row>
    <row r="37" spans="1:17" ht="18.600000000000001" customHeight="1" x14ac:dyDescent="0.15">
      <c r="A37" s="27" t="s">
        <v>42</v>
      </c>
      <c r="B37" s="28">
        <f t="shared" ref="B37:G38" si="5">SUM(B5,B7,B9,B13,B15,B17,B19,B21,B23,B25,B27,B29,B31,B33,B35)</f>
        <v>40719053</v>
      </c>
      <c r="C37" s="29">
        <f t="shared" si="5"/>
        <v>4163800</v>
      </c>
      <c r="D37" s="29">
        <f t="shared" si="5"/>
        <v>21527549</v>
      </c>
      <c r="E37" s="29">
        <f t="shared" si="5"/>
        <v>23758408</v>
      </c>
      <c r="F37" s="29">
        <f t="shared" si="5"/>
        <v>16374170</v>
      </c>
      <c r="G37" s="48">
        <f t="shared" si="5"/>
        <v>0</v>
      </c>
      <c r="H37" s="30">
        <f>SUM(B37:G37)</f>
        <v>106542980</v>
      </c>
      <c r="I37" s="16"/>
      <c r="J37" s="102" t="s">
        <v>26</v>
      </c>
      <c r="K37" s="71">
        <v>123300</v>
      </c>
      <c r="L37" s="72">
        <v>16400</v>
      </c>
      <c r="M37" s="14">
        <v>19400</v>
      </c>
      <c r="N37" s="72">
        <v>174625</v>
      </c>
      <c r="O37" s="72">
        <v>62450</v>
      </c>
      <c r="P37" s="46">
        <v>533300</v>
      </c>
      <c r="Q37" s="15">
        <f>SUM(K37:P37)</f>
        <v>929475</v>
      </c>
    </row>
    <row r="38" spans="1:17" ht="18.600000000000001" customHeight="1" thickBot="1" x14ac:dyDescent="0.2">
      <c r="A38" s="31" t="s">
        <v>43</v>
      </c>
      <c r="B38" s="32">
        <f t="shared" si="5"/>
        <v>42260000</v>
      </c>
      <c r="C38" s="33">
        <f t="shared" si="5"/>
        <v>3600000</v>
      </c>
      <c r="D38" s="33">
        <f t="shared" si="5"/>
        <v>27000000</v>
      </c>
      <c r="E38" s="33">
        <f t="shared" si="5"/>
        <v>29130000</v>
      </c>
      <c r="F38" s="33">
        <f t="shared" si="5"/>
        <v>16910000</v>
      </c>
      <c r="G38" s="49">
        <f t="shared" si="5"/>
        <v>0</v>
      </c>
      <c r="H38" s="34">
        <f>SUM(B38:G38)</f>
        <v>118900000</v>
      </c>
      <c r="I38" s="16"/>
      <c r="J38" s="103"/>
      <c r="K38" s="19">
        <v>123000</v>
      </c>
      <c r="L38" s="20">
        <v>17000</v>
      </c>
      <c r="M38" s="86">
        <v>20000</v>
      </c>
      <c r="N38" s="20">
        <v>180000</v>
      </c>
      <c r="O38" s="20">
        <v>63000</v>
      </c>
      <c r="P38" s="47">
        <v>700000</v>
      </c>
      <c r="Q38" s="21">
        <f t="shared" si="4"/>
        <v>1103000</v>
      </c>
    </row>
    <row r="39" spans="1:17" ht="18.600000000000001" customHeight="1" x14ac:dyDescent="0.15">
      <c r="A39" s="102"/>
      <c r="B39" s="13"/>
      <c r="C39" s="14"/>
      <c r="D39" s="14"/>
      <c r="E39" s="14"/>
      <c r="F39" s="14"/>
      <c r="G39" s="46"/>
      <c r="H39" s="15">
        <f t="shared" ref="H39:H56" si="6">SUM(B39:G39)</f>
        <v>0</v>
      </c>
      <c r="I39" s="16"/>
      <c r="J39" s="102" t="s">
        <v>27</v>
      </c>
      <c r="K39" s="71">
        <v>22380</v>
      </c>
      <c r="L39" s="72">
        <v>0</v>
      </c>
      <c r="M39" s="14">
        <v>0</v>
      </c>
      <c r="N39" s="14">
        <v>5000</v>
      </c>
      <c r="O39" s="72">
        <v>23000</v>
      </c>
      <c r="P39" s="46"/>
      <c r="Q39" s="15">
        <f t="shared" si="4"/>
        <v>50380</v>
      </c>
    </row>
    <row r="40" spans="1:17" ht="18.600000000000001" customHeight="1" x14ac:dyDescent="0.15">
      <c r="A40" s="103"/>
      <c r="B40" s="19"/>
      <c r="C40" s="20"/>
      <c r="D40" s="20"/>
      <c r="E40" s="20"/>
      <c r="F40" s="20"/>
      <c r="G40" s="47"/>
      <c r="H40" s="21">
        <f t="shared" si="6"/>
        <v>0</v>
      </c>
      <c r="I40" s="16"/>
      <c r="J40" s="103"/>
      <c r="K40" s="19">
        <v>23000</v>
      </c>
      <c r="L40" s="20">
        <v>35000</v>
      </c>
      <c r="M40" s="20">
        <v>0</v>
      </c>
      <c r="N40" s="20">
        <v>5000</v>
      </c>
      <c r="O40" s="20">
        <v>30000</v>
      </c>
      <c r="P40" s="47"/>
      <c r="Q40" s="21">
        <f t="shared" si="4"/>
        <v>93000</v>
      </c>
    </row>
    <row r="41" spans="1:17" ht="18.600000000000001" customHeight="1" x14ac:dyDescent="0.15">
      <c r="A41" s="102" t="s">
        <v>36</v>
      </c>
      <c r="B41" s="13"/>
      <c r="C41" s="14"/>
      <c r="D41" s="14"/>
      <c r="E41" s="14"/>
      <c r="F41" s="14"/>
      <c r="G41" s="46"/>
      <c r="H41" s="15">
        <f t="shared" si="6"/>
        <v>0</v>
      </c>
      <c r="I41" s="16"/>
      <c r="J41" s="102" t="s">
        <v>28</v>
      </c>
      <c r="K41" s="71">
        <v>492892</v>
      </c>
      <c r="L41" s="72">
        <v>308220</v>
      </c>
      <c r="M41" s="14">
        <v>0</v>
      </c>
      <c r="N41" s="72">
        <v>36630</v>
      </c>
      <c r="O41" s="72">
        <v>109890</v>
      </c>
      <c r="P41" s="46"/>
      <c r="Q41" s="15">
        <f t="shared" si="4"/>
        <v>947632</v>
      </c>
    </row>
    <row r="42" spans="1:17" ht="18.600000000000001" customHeight="1" x14ac:dyDescent="0.15">
      <c r="A42" s="103"/>
      <c r="B42" s="19"/>
      <c r="C42" s="20"/>
      <c r="D42" s="20"/>
      <c r="E42" s="20"/>
      <c r="F42" s="20"/>
      <c r="G42" s="47"/>
      <c r="H42" s="21">
        <f t="shared" si="6"/>
        <v>0</v>
      </c>
      <c r="I42" s="16"/>
      <c r="J42" s="103"/>
      <c r="K42" s="19">
        <v>500000</v>
      </c>
      <c r="L42" s="20">
        <v>310000</v>
      </c>
      <c r="M42" s="20">
        <v>0</v>
      </c>
      <c r="N42" s="20">
        <v>37000</v>
      </c>
      <c r="O42" s="20">
        <v>110000</v>
      </c>
      <c r="P42" s="47"/>
      <c r="Q42" s="21">
        <f t="shared" si="4"/>
        <v>957000</v>
      </c>
    </row>
    <row r="43" spans="1:17" ht="18.600000000000001" customHeight="1" x14ac:dyDescent="0.15">
      <c r="A43" s="102"/>
      <c r="B43" s="13"/>
      <c r="C43" s="14"/>
      <c r="D43" s="14"/>
      <c r="E43" s="14"/>
      <c r="F43" s="14"/>
      <c r="G43" s="46"/>
      <c r="H43" s="15">
        <f t="shared" si="6"/>
        <v>0</v>
      </c>
      <c r="I43" s="16"/>
      <c r="J43" s="102" t="s">
        <v>29</v>
      </c>
      <c r="K43" s="71">
        <v>89962</v>
      </c>
      <c r="L43" s="14">
        <v>0</v>
      </c>
      <c r="M43" s="72">
        <v>334270</v>
      </c>
      <c r="N43" s="72">
        <v>70025</v>
      </c>
      <c r="O43" s="72">
        <v>18595</v>
      </c>
      <c r="P43" s="46"/>
      <c r="Q43" s="15">
        <f t="shared" si="4"/>
        <v>512852</v>
      </c>
    </row>
    <row r="44" spans="1:17" ht="18.600000000000001" customHeight="1" x14ac:dyDescent="0.15">
      <c r="A44" s="103"/>
      <c r="B44" s="19"/>
      <c r="C44" s="20"/>
      <c r="D44" s="20"/>
      <c r="E44" s="20"/>
      <c r="F44" s="20"/>
      <c r="G44" s="47"/>
      <c r="H44" s="21">
        <f t="shared" si="6"/>
        <v>0</v>
      </c>
      <c r="I44" s="16"/>
      <c r="J44" s="103"/>
      <c r="K44" s="19">
        <v>90000</v>
      </c>
      <c r="L44" s="20">
        <v>0</v>
      </c>
      <c r="M44" s="86">
        <v>335000</v>
      </c>
      <c r="N44" s="20">
        <v>70000</v>
      </c>
      <c r="O44" s="20">
        <v>19000</v>
      </c>
      <c r="P44" s="47"/>
      <c r="Q44" s="21">
        <f t="shared" si="4"/>
        <v>514000</v>
      </c>
    </row>
    <row r="45" spans="1:17" ht="18.600000000000001" customHeight="1" x14ac:dyDescent="0.15">
      <c r="A45" s="102" t="s">
        <v>34</v>
      </c>
      <c r="B45" s="13">
        <v>90000</v>
      </c>
      <c r="C45" s="14">
        <v>120000</v>
      </c>
      <c r="D45" s="14">
        <v>150000</v>
      </c>
      <c r="E45" s="72">
        <v>7440000</v>
      </c>
      <c r="F45" s="14">
        <v>90000</v>
      </c>
      <c r="G45" s="46"/>
      <c r="H45" s="15">
        <f t="shared" si="6"/>
        <v>7890000</v>
      </c>
      <c r="I45" s="16"/>
      <c r="J45" s="102" t="s">
        <v>53</v>
      </c>
      <c r="K45" s="13">
        <v>35000</v>
      </c>
      <c r="L45" s="14"/>
      <c r="M45" s="72">
        <v>0</v>
      </c>
      <c r="N45" s="14">
        <v>33000</v>
      </c>
      <c r="O45" s="14">
        <v>3600</v>
      </c>
      <c r="P45" s="46">
        <v>9200</v>
      </c>
      <c r="Q45" s="15">
        <f t="shared" si="4"/>
        <v>80800</v>
      </c>
    </row>
    <row r="46" spans="1:17" ht="18.600000000000001" customHeight="1" x14ac:dyDescent="0.15">
      <c r="A46" s="103"/>
      <c r="B46" s="19"/>
      <c r="C46" s="20"/>
      <c r="D46" s="20"/>
      <c r="E46" s="20"/>
      <c r="F46" s="20"/>
      <c r="G46" s="47"/>
      <c r="H46" s="21">
        <f t="shared" si="6"/>
        <v>0</v>
      </c>
      <c r="I46" s="16"/>
      <c r="J46" s="103"/>
      <c r="K46" s="19">
        <v>35000</v>
      </c>
      <c r="L46" s="20"/>
      <c r="M46" s="20"/>
      <c r="N46" s="20">
        <v>33000</v>
      </c>
      <c r="O46" s="20">
        <v>3600</v>
      </c>
      <c r="P46" s="47">
        <v>9200</v>
      </c>
      <c r="Q46" s="21">
        <f t="shared" si="4"/>
        <v>80800</v>
      </c>
    </row>
    <row r="47" spans="1:17" ht="18.600000000000001" customHeight="1" x14ac:dyDescent="0.15">
      <c r="A47" s="102" t="s">
        <v>33</v>
      </c>
      <c r="B47" s="13"/>
      <c r="C47" s="14"/>
      <c r="D47" s="14"/>
      <c r="E47" s="14"/>
      <c r="F47" s="14"/>
      <c r="G47" s="46">
        <v>115000</v>
      </c>
      <c r="H47" s="15">
        <f t="shared" si="6"/>
        <v>115000</v>
      </c>
      <c r="I47" s="16"/>
      <c r="J47" s="102" t="s">
        <v>30</v>
      </c>
      <c r="K47" s="71">
        <v>504832</v>
      </c>
      <c r="L47" s="72">
        <v>224612</v>
      </c>
      <c r="M47" s="72">
        <v>238602</v>
      </c>
      <c r="N47" s="72">
        <v>427047</v>
      </c>
      <c r="O47" s="72">
        <v>164627</v>
      </c>
      <c r="P47" s="46"/>
      <c r="Q47" s="15">
        <f t="shared" si="4"/>
        <v>1559720</v>
      </c>
    </row>
    <row r="48" spans="1:17" ht="18.600000000000001" customHeight="1" x14ac:dyDescent="0.15">
      <c r="A48" s="103"/>
      <c r="B48" s="19"/>
      <c r="C48" s="20"/>
      <c r="D48" s="20"/>
      <c r="E48" s="20"/>
      <c r="F48" s="20"/>
      <c r="G48" s="47"/>
      <c r="H48" s="21">
        <f t="shared" si="6"/>
        <v>0</v>
      </c>
      <c r="I48" s="16"/>
      <c r="J48" s="103"/>
      <c r="K48" s="19">
        <v>520000</v>
      </c>
      <c r="L48" s="20">
        <v>230000</v>
      </c>
      <c r="M48" s="20">
        <v>240000</v>
      </c>
      <c r="N48" s="20">
        <v>430000</v>
      </c>
      <c r="O48" s="20">
        <v>170000</v>
      </c>
      <c r="P48" s="47"/>
      <c r="Q48" s="21">
        <f t="shared" si="4"/>
        <v>1590000</v>
      </c>
    </row>
    <row r="49" spans="1:18" ht="18.600000000000001" customHeight="1" x14ac:dyDescent="0.15">
      <c r="A49" s="102" t="s">
        <v>23</v>
      </c>
      <c r="B49" s="13"/>
      <c r="C49" s="14"/>
      <c r="D49" s="14">
        <v>147</v>
      </c>
      <c r="E49" s="14"/>
      <c r="F49" s="14"/>
      <c r="G49" s="46">
        <v>3379</v>
      </c>
      <c r="H49" s="15">
        <f t="shared" si="6"/>
        <v>3526</v>
      </c>
      <c r="I49" s="16"/>
      <c r="J49" s="102" t="s">
        <v>31</v>
      </c>
      <c r="K49" s="71">
        <v>227045</v>
      </c>
      <c r="L49" s="72">
        <v>0</v>
      </c>
      <c r="M49" s="72">
        <v>23125</v>
      </c>
      <c r="N49" s="72">
        <v>335551</v>
      </c>
      <c r="O49" s="72">
        <v>0</v>
      </c>
      <c r="P49" s="46">
        <v>201053</v>
      </c>
      <c r="Q49" s="15">
        <f t="shared" si="4"/>
        <v>786774</v>
      </c>
    </row>
    <row r="50" spans="1:18" ht="18.600000000000001" customHeight="1" thickBot="1" x14ac:dyDescent="0.2">
      <c r="A50" s="103"/>
      <c r="B50" s="19"/>
      <c r="C50" s="20"/>
      <c r="D50" s="20"/>
      <c r="E50" s="20"/>
      <c r="F50" s="20"/>
      <c r="G50" s="47"/>
      <c r="H50" s="21">
        <f t="shared" si="6"/>
        <v>0</v>
      </c>
      <c r="I50" s="16"/>
      <c r="J50" s="103"/>
      <c r="K50" s="19">
        <v>230000</v>
      </c>
      <c r="L50" s="20">
        <v>0</v>
      </c>
      <c r="M50" s="86">
        <v>24000</v>
      </c>
      <c r="N50" s="20">
        <v>335000</v>
      </c>
      <c r="O50" s="20"/>
      <c r="P50" s="47">
        <v>200000</v>
      </c>
      <c r="Q50" s="26">
        <f t="shared" si="4"/>
        <v>789000</v>
      </c>
    </row>
    <row r="51" spans="1:18" ht="18.600000000000001" customHeight="1" x14ac:dyDescent="0.15">
      <c r="A51" s="90"/>
      <c r="B51" s="24"/>
      <c r="C51" s="25"/>
      <c r="D51" s="25"/>
      <c r="E51" s="25"/>
      <c r="F51" s="25"/>
      <c r="G51" s="51"/>
      <c r="H51" s="26"/>
      <c r="I51" s="16"/>
      <c r="J51" s="120"/>
      <c r="K51" s="19"/>
      <c r="L51" s="20"/>
      <c r="M51" s="86"/>
      <c r="N51" s="20"/>
      <c r="O51" s="20"/>
      <c r="P51" s="51"/>
      <c r="Q51" s="94">
        <f t="shared" si="4"/>
        <v>0</v>
      </c>
    </row>
    <row r="52" spans="1:18" ht="18.600000000000001" customHeight="1" thickBot="1" x14ac:dyDescent="0.2">
      <c r="A52" s="90"/>
      <c r="B52" s="24"/>
      <c r="C52" s="25"/>
      <c r="D52" s="25"/>
      <c r="E52" s="25"/>
      <c r="F52" s="25"/>
      <c r="G52" s="51"/>
      <c r="H52" s="26"/>
      <c r="I52" s="16"/>
      <c r="J52" s="103"/>
      <c r="K52" s="19"/>
      <c r="L52" s="20"/>
      <c r="M52" s="86"/>
      <c r="N52" s="20"/>
      <c r="O52" s="20"/>
      <c r="P52" s="51"/>
      <c r="Q52" s="34">
        <f t="shared" si="4"/>
        <v>0</v>
      </c>
    </row>
    <row r="53" spans="1:18" ht="18.600000000000001" customHeight="1" x14ac:dyDescent="0.15">
      <c r="A53" s="102"/>
      <c r="B53" s="13"/>
      <c r="C53" s="14"/>
      <c r="D53" s="14"/>
      <c r="E53" s="14"/>
      <c r="F53" s="14"/>
      <c r="G53" s="46"/>
      <c r="H53" s="15">
        <f t="shared" si="6"/>
        <v>0</v>
      </c>
      <c r="I53" s="16"/>
      <c r="J53" s="121" t="s">
        <v>56</v>
      </c>
      <c r="K53" s="71">
        <v>19620</v>
      </c>
      <c r="L53" s="72"/>
      <c r="M53" s="72"/>
      <c r="N53" s="72"/>
      <c r="O53" s="84">
        <v>18000</v>
      </c>
      <c r="P53" s="46">
        <v>91600</v>
      </c>
      <c r="Q53" s="15">
        <f t="shared" si="4"/>
        <v>129220</v>
      </c>
    </row>
    <row r="54" spans="1:18" ht="18.600000000000001" customHeight="1" thickBot="1" x14ac:dyDescent="0.2">
      <c r="A54" s="103"/>
      <c r="B54" s="19"/>
      <c r="C54" s="20"/>
      <c r="D54" s="20"/>
      <c r="E54" s="20"/>
      <c r="F54" s="20"/>
      <c r="G54" s="47"/>
      <c r="H54" s="21">
        <f t="shared" si="6"/>
        <v>0</v>
      </c>
      <c r="I54" s="16"/>
      <c r="J54" s="122"/>
      <c r="K54" s="24">
        <v>20000</v>
      </c>
      <c r="L54" s="25"/>
      <c r="M54" s="25"/>
      <c r="N54" s="25"/>
      <c r="O54" s="25">
        <v>18000</v>
      </c>
      <c r="P54" s="51">
        <v>92000</v>
      </c>
      <c r="Q54" s="21">
        <f t="shared" si="4"/>
        <v>130000</v>
      </c>
    </row>
    <row r="55" spans="1:18" ht="18.600000000000001" customHeight="1" x14ac:dyDescent="0.15">
      <c r="A55" s="119"/>
      <c r="B55" s="13"/>
      <c r="C55" s="14"/>
      <c r="D55" s="14"/>
      <c r="E55" s="14"/>
      <c r="F55" s="14"/>
      <c r="G55" s="46"/>
      <c r="H55" s="15">
        <f t="shared" si="6"/>
        <v>0</v>
      </c>
      <c r="I55" s="16"/>
      <c r="J55" s="95" t="s">
        <v>47</v>
      </c>
      <c r="K55" s="28">
        <f t="shared" ref="K55:P55" si="7">SUM(K15,K17,K19,K21,K23,K25,K27,K29,K31,K33,K35,K37,K39,K41,K43,K45,K47,K49,K53)</f>
        <v>12175162</v>
      </c>
      <c r="L55" s="29">
        <f t="shared" si="7"/>
        <v>1258631</v>
      </c>
      <c r="M55" s="29">
        <f t="shared" si="7"/>
        <v>11646407</v>
      </c>
      <c r="N55" s="29">
        <f t="shared" si="7"/>
        <v>6165733</v>
      </c>
      <c r="O55" s="29">
        <f t="shared" si="7"/>
        <v>1944942</v>
      </c>
      <c r="P55" s="48">
        <f t="shared" si="7"/>
        <v>848178</v>
      </c>
      <c r="Q55" s="30">
        <f t="shared" ref="Q55:Q60" si="8">SUM(K55:P55)</f>
        <v>34039053</v>
      </c>
    </row>
    <row r="56" spans="1:18" ht="18.600000000000001" customHeight="1" thickBot="1" x14ac:dyDescent="0.2">
      <c r="A56" s="103"/>
      <c r="B56" s="19"/>
      <c r="C56" s="20"/>
      <c r="D56" s="20"/>
      <c r="E56" s="20"/>
      <c r="F56" s="55"/>
      <c r="G56" s="47"/>
      <c r="H56" s="21">
        <f t="shared" si="6"/>
        <v>0</v>
      </c>
      <c r="I56" s="16"/>
      <c r="J56" s="96" t="s">
        <v>48</v>
      </c>
      <c r="K56" s="32">
        <f>SUM(K16,K18,K20,K22,K24,K26,K28,K30,K32,K34,K36,K38,K40,K42,K44,K46,K48,K50,K54)+K52</f>
        <v>11298273</v>
      </c>
      <c r="L56" s="33">
        <f t="shared" ref="L56:Q56" si="9">SUM(L16,L18,L20,L22,L24,L26,L28,L30,L32,L34,L36,L38,L40,L42,L44,L46,L48,L50,L54)+L52</f>
        <v>1109833</v>
      </c>
      <c r="M56" s="33">
        <f t="shared" si="9"/>
        <v>13110766</v>
      </c>
      <c r="N56" s="33">
        <f t="shared" si="9"/>
        <v>7787897</v>
      </c>
      <c r="O56" s="33">
        <f t="shared" si="9"/>
        <v>1830260</v>
      </c>
      <c r="P56" s="49">
        <f t="shared" si="9"/>
        <v>1014200</v>
      </c>
      <c r="Q56" s="99">
        <f t="shared" si="9"/>
        <v>36151229</v>
      </c>
    </row>
    <row r="57" spans="1:18" ht="18.600000000000001" customHeight="1" x14ac:dyDescent="0.15">
      <c r="A57" s="27" t="s">
        <v>35</v>
      </c>
      <c r="B57" s="28">
        <f t="shared" ref="B57:G58" si="10">SUM(B39,B41,B43,B45,B47,B49,B53,B55)</f>
        <v>90000</v>
      </c>
      <c r="C57" s="29">
        <f t="shared" si="10"/>
        <v>120000</v>
      </c>
      <c r="D57" s="29">
        <f t="shared" si="10"/>
        <v>150147</v>
      </c>
      <c r="E57" s="29">
        <f t="shared" si="10"/>
        <v>7440000</v>
      </c>
      <c r="F57" s="29">
        <f t="shared" si="10"/>
        <v>90000</v>
      </c>
      <c r="G57" s="48">
        <f t="shared" si="10"/>
        <v>118379</v>
      </c>
      <c r="H57" s="30">
        <f>SUM(B57:G57)</f>
        <v>8008526</v>
      </c>
      <c r="I57" s="16"/>
      <c r="J57" s="74" t="s">
        <v>35</v>
      </c>
      <c r="K57" s="97">
        <v>255108</v>
      </c>
      <c r="L57" s="98">
        <v>67872</v>
      </c>
      <c r="M57" s="76">
        <v>66147</v>
      </c>
      <c r="N57" s="81">
        <v>231993</v>
      </c>
      <c r="O57" s="81">
        <v>152823</v>
      </c>
      <c r="P57" s="76">
        <v>0</v>
      </c>
      <c r="Q57" s="30">
        <f t="shared" si="8"/>
        <v>773943</v>
      </c>
    </row>
    <row r="58" spans="1:18" ht="18.600000000000001" customHeight="1" thickBot="1" x14ac:dyDescent="0.2">
      <c r="A58" s="53" t="s">
        <v>44</v>
      </c>
      <c r="B58" s="32">
        <f t="shared" si="10"/>
        <v>0</v>
      </c>
      <c r="C58" s="33">
        <f t="shared" si="10"/>
        <v>0</v>
      </c>
      <c r="D58" s="33">
        <f t="shared" si="10"/>
        <v>0</v>
      </c>
      <c r="E58" s="33">
        <f t="shared" si="10"/>
        <v>0</v>
      </c>
      <c r="F58" s="33">
        <f t="shared" si="10"/>
        <v>0</v>
      </c>
      <c r="G58" s="49">
        <f t="shared" si="10"/>
        <v>0</v>
      </c>
      <c r="H58" s="34">
        <f>SUM(B58:G58)</f>
        <v>0</v>
      </c>
      <c r="I58" s="16"/>
      <c r="J58" s="77" t="s">
        <v>49</v>
      </c>
      <c r="K58" s="79">
        <v>300000</v>
      </c>
      <c r="L58" s="80">
        <v>70000</v>
      </c>
      <c r="M58" s="88">
        <v>67000</v>
      </c>
      <c r="N58" s="88">
        <v>240000</v>
      </c>
      <c r="O58" s="88">
        <v>160000</v>
      </c>
      <c r="P58" s="85">
        <v>0</v>
      </c>
      <c r="Q58" s="34">
        <f t="shared" si="8"/>
        <v>837000</v>
      </c>
    </row>
    <row r="59" spans="1:18" ht="18.600000000000001" customHeight="1" x14ac:dyDescent="0.15">
      <c r="A59" s="38" t="s">
        <v>32</v>
      </c>
      <c r="B59" s="28">
        <f t="shared" ref="B59:G60" si="11">SUM(B37,B57)</f>
        <v>40809053</v>
      </c>
      <c r="C59" s="29">
        <f t="shared" si="11"/>
        <v>4283800</v>
      </c>
      <c r="D59" s="29">
        <f t="shared" si="11"/>
        <v>21677696</v>
      </c>
      <c r="E59" s="29">
        <f t="shared" si="11"/>
        <v>31198408</v>
      </c>
      <c r="F59" s="29">
        <f t="shared" si="11"/>
        <v>16464170</v>
      </c>
      <c r="G59" s="48">
        <f t="shared" si="11"/>
        <v>118379</v>
      </c>
      <c r="H59" s="30">
        <f>SUM(B59:G59)</f>
        <v>114551506</v>
      </c>
      <c r="I59" s="22"/>
      <c r="J59" s="39" t="s">
        <v>39</v>
      </c>
      <c r="K59" s="28">
        <f t="shared" ref="K59:P60" si="12">SUM(K13,K55,K57)</f>
        <v>39238380</v>
      </c>
      <c r="L59" s="29">
        <f t="shared" si="12"/>
        <v>6642927</v>
      </c>
      <c r="M59" s="29">
        <f t="shared" si="12"/>
        <v>20810759</v>
      </c>
      <c r="N59" s="29">
        <f t="shared" si="12"/>
        <v>27829948</v>
      </c>
      <c r="O59" s="78">
        <f t="shared" si="12"/>
        <v>14797999</v>
      </c>
      <c r="P59" s="75">
        <f t="shared" si="12"/>
        <v>848178</v>
      </c>
      <c r="Q59" s="30">
        <f t="shared" si="8"/>
        <v>110168191</v>
      </c>
      <c r="R59" s="40"/>
    </row>
    <row r="60" spans="1:18" ht="18.600000000000001" customHeight="1" thickBot="1" x14ac:dyDescent="0.2">
      <c r="A60" s="41" t="s">
        <v>40</v>
      </c>
      <c r="B60" s="65">
        <f t="shared" si="11"/>
        <v>42260000</v>
      </c>
      <c r="C60" s="66">
        <f t="shared" si="11"/>
        <v>3600000</v>
      </c>
      <c r="D60" s="66">
        <f t="shared" si="11"/>
        <v>27000000</v>
      </c>
      <c r="E60" s="66">
        <f t="shared" si="11"/>
        <v>29130000</v>
      </c>
      <c r="F60" s="66">
        <f t="shared" si="11"/>
        <v>16910000</v>
      </c>
      <c r="G60" s="67">
        <f t="shared" si="11"/>
        <v>0</v>
      </c>
      <c r="H60" s="26">
        <f>SUM(B60:G60)</f>
        <v>118900000</v>
      </c>
      <c r="I60" s="42"/>
      <c r="J60" s="31" t="s">
        <v>50</v>
      </c>
      <c r="K60" s="32">
        <f t="shared" si="12"/>
        <v>40316273</v>
      </c>
      <c r="L60" s="33">
        <f t="shared" si="12"/>
        <v>6631833</v>
      </c>
      <c r="M60" s="33">
        <f t="shared" si="12"/>
        <v>22493766</v>
      </c>
      <c r="N60" s="33">
        <f t="shared" si="12"/>
        <v>31198897</v>
      </c>
      <c r="O60" s="33">
        <f t="shared" si="12"/>
        <v>15912260</v>
      </c>
      <c r="P60" s="33">
        <f t="shared" si="12"/>
        <v>1014200</v>
      </c>
      <c r="Q60" s="34">
        <f t="shared" si="8"/>
        <v>117567229</v>
      </c>
      <c r="R60" s="43"/>
    </row>
    <row r="61" spans="1:18" ht="21.75" customHeight="1" thickBot="1" x14ac:dyDescent="0.2">
      <c r="B61" s="12" t="s">
        <v>2</v>
      </c>
      <c r="C61" s="9" t="s">
        <v>3</v>
      </c>
      <c r="D61" s="9" t="s">
        <v>4</v>
      </c>
      <c r="E61" s="9" t="s">
        <v>5</v>
      </c>
      <c r="F61" s="9" t="s">
        <v>6</v>
      </c>
      <c r="G61" s="9" t="s">
        <v>41</v>
      </c>
      <c r="H61" s="68" t="s">
        <v>7</v>
      </c>
      <c r="J61" s="7"/>
      <c r="K61" s="12" t="s">
        <v>2</v>
      </c>
      <c r="L61" s="9" t="s">
        <v>3</v>
      </c>
      <c r="M61" s="9" t="s">
        <v>4</v>
      </c>
      <c r="N61" s="9" t="s">
        <v>5</v>
      </c>
      <c r="O61" s="9" t="s">
        <v>6</v>
      </c>
      <c r="P61" s="9" t="s">
        <v>41</v>
      </c>
      <c r="Q61" s="68" t="s">
        <v>7</v>
      </c>
    </row>
    <row r="62" spans="1:18" ht="21" customHeight="1" x14ac:dyDescent="0.15">
      <c r="J62" s="64" t="s">
        <v>59</v>
      </c>
      <c r="K62" s="58">
        <f t="shared" ref="K62:P63" si="13">B59-K59</f>
        <v>1570673</v>
      </c>
      <c r="L62" s="59">
        <f t="shared" si="13"/>
        <v>-2359127</v>
      </c>
      <c r="M62" s="59">
        <f t="shared" si="13"/>
        <v>866937</v>
      </c>
      <c r="N62" s="59">
        <f t="shared" si="13"/>
        <v>3368460</v>
      </c>
      <c r="O62" s="59">
        <f t="shared" si="13"/>
        <v>1666171</v>
      </c>
      <c r="P62" s="60">
        <f t="shared" si="13"/>
        <v>-729799</v>
      </c>
      <c r="Q62" s="69">
        <f>SUM(K62:P62)</f>
        <v>4383315</v>
      </c>
    </row>
    <row r="63" spans="1:18" ht="24" customHeight="1" thickBot="1" x14ac:dyDescent="0.2">
      <c r="J63" s="44" t="s">
        <v>60</v>
      </c>
      <c r="K63" s="61">
        <f>B60-K60</f>
        <v>1943727</v>
      </c>
      <c r="L63" s="62">
        <f t="shared" si="13"/>
        <v>-3031833</v>
      </c>
      <c r="M63" s="62">
        <f t="shared" si="13"/>
        <v>4506234</v>
      </c>
      <c r="N63" s="62">
        <f t="shared" si="13"/>
        <v>-2068897</v>
      </c>
      <c r="O63" s="62">
        <f t="shared" si="13"/>
        <v>997740</v>
      </c>
      <c r="P63" s="63">
        <f t="shared" si="13"/>
        <v>-1014200</v>
      </c>
      <c r="Q63" s="70">
        <f>SUM(K63:P63)</f>
        <v>1332771</v>
      </c>
    </row>
    <row r="64" spans="1:18" ht="21" customHeight="1" x14ac:dyDescent="0.15">
      <c r="M64" s="89"/>
    </row>
    <row r="65" spans="15:15" ht="21" customHeight="1" x14ac:dyDescent="0.15">
      <c r="O65" s="101"/>
    </row>
    <row r="66" spans="15:15" ht="21" customHeight="1" x14ac:dyDescent="0.15">
      <c r="O66" s="101"/>
    </row>
    <row r="67" spans="15:15" ht="21" customHeight="1" x14ac:dyDescent="0.15">
      <c r="O67" s="101"/>
    </row>
  </sheetData>
  <mergeCells count="52">
    <mergeCell ref="A55:A56"/>
    <mergeCell ref="A47:A48"/>
    <mergeCell ref="J47:J48"/>
    <mergeCell ref="A49:A50"/>
    <mergeCell ref="J49:J50"/>
    <mergeCell ref="J51:J52"/>
    <mergeCell ref="A53:A54"/>
    <mergeCell ref="J53:J54"/>
    <mergeCell ref="A41:A42"/>
    <mergeCell ref="J41:J42"/>
    <mergeCell ref="A43:A44"/>
    <mergeCell ref="J43:J44"/>
    <mergeCell ref="A45:A46"/>
    <mergeCell ref="J45:J46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A35:A36"/>
    <mergeCell ref="J35:J36"/>
    <mergeCell ref="J37:J38"/>
    <mergeCell ref="A21:A22"/>
    <mergeCell ref="J21:J22"/>
    <mergeCell ref="A23:A24"/>
    <mergeCell ref="J23:J24"/>
    <mergeCell ref="A25:A26"/>
    <mergeCell ref="J25:J26"/>
    <mergeCell ref="A15:A16"/>
    <mergeCell ref="J15:J16"/>
    <mergeCell ref="A17:A18"/>
    <mergeCell ref="J17:J18"/>
    <mergeCell ref="A19:A20"/>
    <mergeCell ref="J19:J20"/>
    <mergeCell ref="A13:A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J11:J12"/>
  </mergeCells>
  <phoneticPr fontId="2"/>
  <printOptions horizontalCentered="1"/>
  <pageMargins left="0" right="0" top="0.78740157480314965" bottom="0.59055118110236227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令和7年度予算 (2)</vt:lpstr>
      <vt:lpstr>令和7年度予算</vt:lpstr>
      <vt:lpstr>令和7年度予算!Print_Area</vt:lpstr>
      <vt:lpstr>'令和7年度予算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marin2</dc:creator>
  <cp:lastModifiedBy>まりん2</cp:lastModifiedBy>
  <cp:lastPrinted>2025-05-13T00:27:11Z</cp:lastPrinted>
  <dcterms:created xsi:type="dcterms:W3CDTF">2021-02-18T07:06:10Z</dcterms:created>
  <dcterms:modified xsi:type="dcterms:W3CDTF">2025-05-16T05:05:46Z</dcterms:modified>
</cp:coreProperties>
</file>