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192.168.1.202\Kyoyu1\01：理事会\NPO理事会令和6年度\"/>
    </mc:Choice>
  </mc:AlternateContent>
  <xr:revisionPtr revIDLastSave="0" documentId="13_ncr:1_{4403C8BF-540A-4A64-ACEA-AE1A495DE84E}" xr6:coauthVersionLast="47" xr6:coauthVersionMax="47" xr10:uidLastSave="{00000000-0000-0000-0000-000000000000}"/>
  <bookViews>
    <workbookView xWindow="11490" yWindow="375" windowWidth="12780" windowHeight="15210" firstSheet="2" activeTab="2" xr2:uid="{00000000-000D-0000-FFFF-FFFF00000000}"/>
  </bookViews>
  <sheets>
    <sheet name="令和6年度予算 R・5予算比較" sheetId="6" r:id="rId1"/>
    <sheet name="令和6年度予算　R・5決算比較" sheetId="5" r:id="rId2"/>
    <sheet name="令和６年度予算" sheetId="7" r:id="rId3"/>
  </sheets>
  <definedNames>
    <definedName name="_xlnm.Print_Area" localSheetId="1">'令和6年度予算　R・5決算比較'!$A$1:$Q$59</definedName>
    <definedName name="_xlnm.Print_Area" localSheetId="0">'令和6年度予算 R・5予算比較'!$A$1:$Q$59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56" i="7" l="1"/>
  <c r="O56" i="7"/>
  <c r="G56" i="7"/>
  <c r="P59" i="7" s="1"/>
  <c r="F56" i="7"/>
  <c r="O59" i="7" s="1"/>
  <c r="P55" i="7"/>
  <c r="O55" i="7"/>
  <c r="Q54" i="7"/>
  <c r="G54" i="7"/>
  <c r="F54" i="7"/>
  <c r="E54" i="7"/>
  <c r="E56" i="7" s="1"/>
  <c r="D54" i="7"/>
  <c r="C54" i="7"/>
  <c r="H54" i="7" s="1"/>
  <c r="B54" i="7"/>
  <c r="Q53" i="7"/>
  <c r="G53" i="7"/>
  <c r="F53" i="7"/>
  <c r="F55" i="7" s="1"/>
  <c r="O58" i="7" s="1"/>
  <c r="E53" i="7"/>
  <c r="E55" i="7" s="1"/>
  <c r="D53" i="7"/>
  <c r="D55" i="7" s="1"/>
  <c r="C53" i="7"/>
  <c r="C55" i="7" s="1"/>
  <c r="B53" i="7"/>
  <c r="P52" i="7"/>
  <c r="O52" i="7"/>
  <c r="N52" i="7"/>
  <c r="M52" i="7"/>
  <c r="L52" i="7"/>
  <c r="K52" i="7"/>
  <c r="Q52" i="7" s="1"/>
  <c r="H52" i="7"/>
  <c r="P51" i="7"/>
  <c r="O51" i="7"/>
  <c r="N51" i="7"/>
  <c r="M51" i="7"/>
  <c r="L51" i="7"/>
  <c r="K51" i="7"/>
  <c r="Q51" i="7" s="1"/>
  <c r="H51" i="7"/>
  <c r="Q50" i="7"/>
  <c r="H50" i="7"/>
  <c r="Q49" i="7"/>
  <c r="H49" i="7"/>
  <c r="Q48" i="7"/>
  <c r="H48" i="7"/>
  <c r="Q47" i="7"/>
  <c r="H47" i="7"/>
  <c r="Q46" i="7"/>
  <c r="H46" i="7"/>
  <c r="Q45" i="7"/>
  <c r="H45" i="7"/>
  <c r="Q44" i="7"/>
  <c r="H44" i="7"/>
  <c r="Q43" i="7"/>
  <c r="H43" i="7"/>
  <c r="Q42" i="7"/>
  <c r="H42" i="7"/>
  <c r="Q41" i="7"/>
  <c r="H41" i="7"/>
  <c r="Q40" i="7"/>
  <c r="H40" i="7"/>
  <c r="Q39" i="7"/>
  <c r="H39" i="7"/>
  <c r="Q38" i="7"/>
  <c r="H38" i="7"/>
  <c r="Q37" i="7"/>
  <c r="H37" i="7"/>
  <c r="Q36" i="7"/>
  <c r="H36" i="7"/>
  <c r="G36" i="7"/>
  <c r="F36" i="7"/>
  <c r="E36" i="7"/>
  <c r="D36" i="7"/>
  <c r="D56" i="7" s="1"/>
  <c r="M59" i="7" s="1"/>
  <c r="C36" i="7"/>
  <c r="C56" i="7" s="1"/>
  <c r="B36" i="7"/>
  <c r="B56" i="7" s="1"/>
  <c r="Q35" i="7"/>
  <c r="H35" i="7"/>
  <c r="G35" i="7"/>
  <c r="G55" i="7" s="1"/>
  <c r="P58" i="7" s="1"/>
  <c r="F35" i="7"/>
  <c r="E35" i="7"/>
  <c r="D35" i="7"/>
  <c r="C35" i="7"/>
  <c r="B35" i="7"/>
  <c r="B55" i="7" s="1"/>
  <c r="Q34" i="7"/>
  <c r="H34" i="7"/>
  <c r="Q33" i="7"/>
  <c r="H33" i="7"/>
  <c r="Q32" i="7"/>
  <c r="H32" i="7"/>
  <c r="Q31" i="7"/>
  <c r="H31" i="7"/>
  <c r="Q30" i="7"/>
  <c r="H30" i="7"/>
  <c r="Q29" i="7"/>
  <c r="H29" i="7"/>
  <c r="Q28" i="7"/>
  <c r="H28" i="7"/>
  <c r="Q27" i="7"/>
  <c r="H27" i="7"/>
  <c r="Q26" i="7"/>
  <c r="H26" i="7"/>
  <c r="Q25" i="7"/>
  <c r="H25" i="7"/>
  <c r="Q24" i="7"/>
  <c r="H24" i="7"/>
  <c r="Q23" i="7"/>
  <c r="H23" i="7"/>
  <c r="Q22" i="7"/>
  <c r="H22" i="7"/>
  <c r="Q21" i="7"/>
  <c r="H21" i="7"/>
  <c r="Q20" i="7"/>
  <c r="H20" i="7"/>
  <c r="Q19" i="7"/>
  <c r="H19" i="7"/>
  <c r="Q18" i="7"/>
  <c r="H18" i="7"/>
  <c r="Q17" i="7"/>
  <c r="H17" i="7"/>
  <c r="Q16" i="7"/>
  <c r="H16" i="7"/>
  <c r="Q15" i="7"/>
  <c r="H15" i="7"/>
  <c r="Q14" i="7"/>
  <c r="H14" i="7"/>
  <c r="Q13" i="7"/>
  <c r="H13" i="7"/>
  <c r="P12" i="7"/>
  <c r="O12" i="7"/>
  <c r="N12" i="7"/>
  <c r="N56" i="7" s="1"/>
  <c r="M12" i="7"/>
  <c r="M56" i="7" s="1"/>
  <c r="L12" i="7"/>
  <c r="L56" i="7" s="1"/>
  <c r="K12" i="7"/>
  <c r="Q12" i="7" s="1"/>
  <c r="H12" i="7"/>
  <c r="P11" i="7"/>
  <c r="O11" i="7"/>
  <c r="N11" i="7"/>
  <c r="N55" i="7" s="1"/>
  <c r="M11" i="7"/>
  <c r="M55" i="7" s="1"/>
  <c r="L11" i="7"/>
  <c r="L55" i="7" s="1"/>
  <c r="K11" i="7"/>
  <c r="K55" i="7" s="1"/>
  <c r="H11" i="7"/>
  <c r="Q10" i="7"/>
  <c r="H10" i="7"/>
  <c r="Q9" i="7"/>
  <c r="H9" i="7"/>
  <c r="Q8" i="7"/>
  <c r="H8" i="7"/>
  <c r="Q7" i="7"/>
  <c r="H7" i="7"/>
  <c r="Q6" i="7"/>
  <c r="H6" i="7"/>
  <c r="Q5" i="7"/>
  <c r="H5" i="7"/>
  <c r="Q55" i="7" l="1"/>
  <c r="N58" i="7"/>
  <c r="L59" i="7"/>
  <c r="K59" i="7"/>
  <c r="H56" i="7"/>
  <c r="N59" i="7"/>
  <c r="H55" i="7"/>
  <c r="K58" i="7"/>
  <c r="L58" i="7"/>
  <c r="M58" i="7"/>
  <c r="K56" i="7"/>
  <c r="Q56" i="7" s="1"/>
  <c r="Q11" i="7"/>
  <c r="H53" i="7"/>
  <c r="Q58" i="7" l="1"/>
  <c r="Q59" i="7"/>
  <c r="P56" i="6" l="1"/>
  <c r="P55" i="6"/>
  <c r="Q54" i="6"/>
  <c r="G54" i="6"/>
  <c r="F54" i="6"/>
  <c r="E54" i="6"/>
  <c r="D54" i="6"/>
  <c r="C54" i="6"/>
  <c r="B54" i="6"/>
  <c r="H54" i="6" s="1"/>
  <c r="Q53" i="6"/>
  <c r="G53" i="6"/>
  <c r="F53" i="6"/>
  <c r="E53" i="6"/>
  <c r="D53" i="6"/>
  <c r="C53" i="6"/>
  <c r="B53" i="6"/>
  <c r="P52" i="6"/>
  <c r="O52" i="6"/>
  <c r="N52" i="6"/>
  <c r="M52" i="6"/>
  <c r="L52" i="6"/>
  <c r="K52" i="6"/>
  <c r="H52" i="6"/>
  <c r="P51" i="6"/>
  <c r="O51" i="6"/>
  <c r="O55" i="6" s="1"/>
  <c r="N51" i="6"/>
  <c r="M51" i="6"/>
  <c r="L51" i="6"/>
  <c r="K51" i="6"/>
  <c r="H51" i="6"/>
  <c r="Q50" i="6"/>
  <c r="H50" i="6"/>
  <c r="Q49" i="6"/>
  <c r="H49" i="6"/>
  <c r="Q48" i="6"/>
  <c r="H48" i="6"/>
  <c r="Q47" i="6"/>
  <c r="H47" i="6"/>
  <c r="Q46" i="6"/>
  <c r="H46" i="6"/>
  <c r="Q45" i="6"/>
  <c r="H45" i="6"/>
  <c r="Q44" i="6"/>
  <c r="H44" i="6"/>
  <c r="Q43" i="6"/>
  <c r="H43" i="6"/>
  <c r="Q42" i="6"/>
  <c r="H42" i="6"/>
  <c r="Q41" i="6"/>
  <c r="H41" i="6"/>
  <c r="Q40" i="6"/>
  <c r="H40" i="6"/>
  <c r="Q39" i="6"/>
  <c r="H39" i="6"/>
  <c r="Q38" i="6"/>
  <c r="H38" i="6"/>
  <c r="Q37" i="6"/>
  <c r="H37" i="6"/>
  <c r="Q36" i="6"/>
  <c r="G36" i="6"/>
  <c r="F36" i="6"/>
  <c r="F56" i="6" s="1"/>
  <c r="E36" i="6"/>
  <c r="E56" i="6" s="1"/>
  <c r="D36" i="6"/>
  <c r="C36" i="6"/>
  <c r="C56" i="6" s="1"/>
  <c r="B36" i="6"/>
  <c r="B56" i="6" s="1"/>
  <c r="Q35" i="6"/>
  <c r="G35" i="6"/>
  <c r="F35" i="6"/>
  <c r="F55" i="6" s="1"/>
  <c r="E35" i="6"/>
  <c r="D35" i="6"/>
  <c r="C35" i="6"/>
  <c r="B35" i="6"/>
  <c r="B55" i="6" s="1"/>
  <c r="Q34" i="6"/>
  <c r="H34" i="6"/>
  <c r="Q33" i="6"/>
  <c r="H33" i="6"/>
  <c r="Q32" i="6"/>
  <c r="H32" i="6"/>
  <c r="Q31" i="6"/>
  <c r="H31" i="6"/>
  <c r="Q30" i="6"/>
  <c r="H30" i="6"/>
  <c r="Q29" i="6"/>
  <c r="H29" i="6"/>
  <c r="Q28" i="6"/>
  <c r="H28" i="6"/>
  <c r="Q27" i="6"/>
  <c r="H27" i="6"/>
  <c r="Q26" i="6"/>
  <c r="H26" i="6"/>
  <c r="Q25" i="6"/>
  <c r="H25" i="6"/>
  <c r="Q24" i="6"/>
  <c r="H24" i="6"/>
  <c r="Q23" i="6"/>
  <c r="H23" i="6"/>
  <c r="Q22" i="6"/>
  <c r="H22" i="6"/>
  <c r="Q21" i="6"/>
  <c r="H21" i="6"/>
  <c r="Q20" i="6"/>
  <c r="H20" i="6"/>
  <c r="Q19" i="6"/>
  <c r="H19" i="6"/>
  <c r="Q18" i="6"/>
  <c r="H18" i="6"/>
  <c r="Q17" i="6"/>
  <c r="H17" i="6"/>
  <c r="Q16" i="6"/>
  <c r="H16" i="6"/>
  <c r="Q15" i="6"/>
  <c r="H15" i="6"/>
  <c r="Q14" i="6"/>
  <c r="H14" i="6"/>
  <c r="Q13" i="6"/>
  <c r="H13" i="6"/>
  <c r="P12" i="6"/>
  <c r="O12" i="6"/>
  <c r="N12" i="6"/>
  <c r="M12" i="6"/>
  <c r="L12" i="6"/>
  <c r="L56" i="6" s="1"/>
  <c r="K12" i="6"/>
  <c r="H12" i="6"/>
  <c r="P11" i="6"/>
  <c r="O11" i="6"/>
  <c r="N11" i="6"/>
  <c r="M11" i="6"/>
  <c r="L11" i="6"/>
  <c r="K11" i="6"/>
  <c r="H11" i="6"/>
  <c r="Q10" i="6"/>
  <c r="H10" i="6"/>
  <c r="Q9" i="6"/>
  <c r="H9" i="6"/>
  <c r="Q8" i="6"/>
  <c r="H8" i="6"/>
  <c r="Q7" i="6"/>
  <c r="H7" i="6"/>
  <c r="Q6" i="6"/>
  <c r="H6" i="6"/>
  <c r="Q5" i="6"/>
  <c r="H5" i="6"/>
  <c r="P56" i="5"/>
  <c r="P55" i="5"/>
  <c r="Q54" i="5"/>
  <c r="G54" i="5"/>
  <c r="G56" i="5" s="1"/>
  <c r="P59" i="5" s="1"/>
  <c r="F54" i="5"/>
  <c r="E54" i="5"/>
  <c r="D54" i="5"/>
  <c r="C54" i="5"/>
  <c r="B54" i="5"/>
  <c r="Q53" i="5"/>
  <c r="G53" i="5"/>
  <c r="G55" i="5" s="1"/>
  <c r="F53" i="5"/>
  <c r="E53" i="5"/>
  <c r="D53" i="5"/>
  <c r="C53" i="5"/>
  <c r="B53" i="5"/>
  <c r="P52" i="5"/>
  <c r="O52" i="5"/>
  <c r="N52" i="5"/>
  <c r="M52" i="5"/>
  <c r="L52" i="5"/>
  <c r="K52" i="5"/>
  <c r="H52" i="5"/>
  <c r="P51" i="5"/>
  <c r="O51" i="5"/>
  <c r="N51" i="5"/>
  <c r="M51" i="5"/>
  <c r="L51" i="5"/>
  <c r="K51" i="5"/>
  <c r="H51" i="5"/>
  <c r="Q50" i="5"/>
  <c r="H50" i="5"/>
  <c r="Q49" i="5"/>
  <c r="H49" i="5"/>
  <c r="Q48" i="5"/>
  <c r="H48" i="5"/>
  <c r="Q47" i="5"/>
  <c r="H47" i="5"/>
  <c r="Q46" i="5"/>
  <c r="H46" i="5"/>
  <c r="Q45" i="5"/>
  <c r="H45" i="5"/>
  <c r="Q44" i="5"/>
  <c r="H44" i="5"/>
  <c r="Q43" i="5"/>
  <c r="H43" i="5"/>
  <c r="Q42" i="5"/>
  <c r="H42" i="5"/>
  <c r="Q41" i="5"/>
  <c r="H41" i="5"/>
  <c r="Q40" i="5"/>
  <c r="H40" i="5"/>
  <c r="Q39" i="5"/>
  <c r="H39" i="5"/>
  <c r="Q38" i="5"/>
  <c r="H38" i="5"/>
  <c r="Q37" i="5"/>
  <c r="H37" i="5"/>
  <c r="Q36" i="5"/>
  <c r="G36" i="5"/>
  <c r="F36" i="5"/>
  <c r="F56" i="5" s="1"/>
  <c r="E36" i="5"/>
  <c r="D36" i="5"/>
  <c r="C36" i="5"/>
  <c r="C56" i="5" s="1"/>
  <c r="B36" i="5"/>
  <c r="B56" i="5" s="1"/>
  <c r="Q35" i="5"/>
  <c r="G35" i="5"/>
  <c r="F35" i="5"/>
  <c r="E35" i="5"/>
  <c r="D35" i="5"/>
  <c r="C35" i="5"/>
  <c r="B35" i="5"/>
  <c r="Q34" i="5"/>
  <c r="H34" i="5"/>
  <c r="Q33" i="5"/>
  <c r="H33" i="5"/>
  <c r="Q32" i="5"/>
  <c r="H32" i="5"/>
  <c r="Q31" i="5"/>
  <c r="H31" i="5"/>
  <c r="Q30" i="5"/>
  <c r="H30" i="5"/>
  <c r="Q29" i="5"/>
  <c r="H29" i="5"/>
  <c r="Q28" i="5"/>
  <c r="H28" i="5"/>
  <c r="Q27" i="5"/>
  <c r="H27" i="5"/>
  <c r="Q26" i="5"/>
  <c r="H26" i="5"/>
  <c r="Q25" i="5"/>
  <c r="H25" i="5"/>
  <c r="Q24" i="5"/>
  <c r="H24" i="5"/>
  <c r="Q23" i="5"/>
  <c r="H23" i="5"/>
  <c r="Q22" i="5"/>
  <c r="H22" i="5"/>
  <c r="Q21" i="5"/>
  <c r="H21" i="5"/>
  <c r="Q20" i="5"/>
  <c r="H20" i="5"/>
  <c r="Q19" i="5"/>
  <c r="H19" i="5"/>
  <c r="Q18" i="5"/>
  <c r="H18" i="5"/>
  <c r="Q17" i="5"/>
  <c r="H17" i="5"/>
  <c r="Q16" i="5"/>
  <c r="H16" i="5"/>
  <c r="Q15" i="5"/>
  <c r="H15" i="5"/>
  <c r="Q14" i="5"/>
  <c r="H14" i="5"/>
  <c r="Q13" i="5"/>
  <c r="H13" i="5"/>
  <c r="P12" i="5"/>
  <c r="O12" i="5"/>
  <c r="N12" i="5"/>
  <c r="M12" i="5"/>
  <c r="L12" i="5"/>
  <c r="K12" i="5"/>
  <c r="H12" i="5"/>
  <c r="P11" i="5"/>
  <c r="O11" i="5"/>
  <c r="N11" i="5"/>
  <c r="M11" i="5"/>
  <c r="L11" i="5"/>
  <c r="K11" i="5"/>
  <c r="H11" i="5"/>
  <c r="Q10" i="5"/>
  <c r="H10" i="5"/>
  <c r="Q9" i="5"/>
  <c r="H9" i="5"/>
  <c r="Q8" i="5"/>
  <c r="H8" i="5"/>
  <c r="Q7" i="5"/>
  <c r="H7" i="5"/>
  <c r="Q6" i="5"/>
  <c r="H6" i="5"/>
  <c r="Q5" i="5"/>
  <c r="H5" i="5"/>
  <c r="O56" i="6" l="1"/>
  <c r="O59" i="6" s="1"/>
  <c r="N56" i="6"/>
  <c r="Q12" i="6"/>
  <c r="M56" i="6"/>
  <c r="Q52" i="6"/>
  <c r="H36" i="6"/>
  <c r="D56" i="6"/>
  <c r="O58" i="6"/>
  <c r="N55" i="6"/>
  <c r="M55" i="6"/>
  <c r="L55" i="6"/>
  <c r="L58" i="6" s="1"/>
  <c r="Q51" i="6"/>
  <c r="K55" i="6"/>
  <c r="E55" i="6"/>
  <c r="D55" i="6"/>
  <c r="H53" i="6"/>
  <c r="C55" i="6"/>
  <c r="H35" i="6"/>
  <c r="L59" i="6"/>
  <c r="N59" i="6"/>
  <c r="G56" i="6"/>
  <c r="P59" i="6" s="1"/>
  <c r="G55" i="6"/>
  <c r="P58" i="6" s="1"/>
  <c r="K56" i="6"/>
  <c r="Q11" i="6"/>
  <c r="O56" i="5"/>
  <c r="O59" i="5" s="1"/>
  <c r="C55" i="5"/>
  <c r="D56" i="5"/>
  <c r="N56" i="5"/>
  <c r="E56" i="5"/>
  <c r="H54" i="5"/>
  <c r="M56" i="5"/>
  <c r="K56" i="5"/>
  <c r="K59" i="5" s="1"/>
  <c r="Q52" i="5"/>
  <c r="Q12" i="5"/>
  <c r="H36" i="5"/>
  <c r="P58" i="5"/>
  <c r="O55" i="5"/>
  <c r="F55" i="5"/>
  <c r="N55" i="5"/>
  <c r="E55" i="5"/>
  <c r="M55" i="5"/>
  <c r="H35" i="5"/>
  <c r="K55" i="5"/>
  <c r="Q51" i="5"/>
  <c r="Q11" i="5"/>
  <c r="H53" i="5"/>
  <c r="B55" i="5"/>
  <c r="D55" i="5"/>
  <c r="L56" i="5"/>
  <c r="L55" i="5"/>
  <c r="L58" i="5" s="1"/>
  <c r="Q56" i="6" l="1"/>
  <c r="M59" i="6"/>
  <c r="N58" i="6"/>
  <c r="M58" i="6"/>
  <c r="Q55" i="6"/>
  <c r="K58" i="6"/>
  <c r="H55" i="6"/>
  <c r="K59" i="6"/>
  <c r="H56" i="6"/>
  <c r="M59" i="5"/>
  <c r="H56" i="5"/>
  <c r="N59" i="5"/>
  <c r="Q56" i="5"/>
  <c r="L59" i="5"/>
  <c r="O58" i="5"/>
  <c r="N58" i="5"/>
  <c r="M58" i="5"/>
  <c r="Q55" i="5"/>
  <c r="K58" i="5"/>
  <c r="H55" i="5"/>
  <c r="Q59" i="6" l="1"/>
  <c r="Q58" i="6"/>
  <c r="Q59" i="5"/>
  <c r="Q58" i="5"/>
</calcChain>
</file>

<file path=xl/sharedStrings.xml><?xml version="1.0" encoding="utf-8"?>
<sst xmlns="http://schemas.openxmlformats.org/spreadsheetml/2006/main" count="252" uniqueCount="63">
  <si>
    <t>支　　出</t>
    <rPh sb="0" eb="1">
      <t>シ</t>
    </rPh>
    <rPh sb="3" eb="4">
      <t>デ</t>
    </rPh>
    <phoneticPr fontId="2"/>
  </si>
  <si>
    <t>科目</t>
    <rPh sb="0" eb="2">
      <t>カモク</t>
    </rPh>
    <phoneticPr fontId="2"/>
  </si>
  <si>
    <t>まりん</t>
    <phoneticPr fontId="2"/>
  </si>
  <si>
    <t>海渡</t>
    <rPh sb="0" eb="2">
      <t>カイト</t>
    </rPh>
    <phoneticPr fontId="2"/>
  </si>
  <si>
    <t>フルセイル</t>
    <phoneticPr fontId="2"/>
  </si>
  <si>
    <t>ライトハウス</t>
    <phoneticPr fontId="2"/>
  </si>
  <si>
    <t>そうだん</t>
    <phoneticPr fontId="2"/>
  </si>
  <si>
    <t>合計</t>
    <rPh sb="0" eb="2">
      <t>ゴウケイ</t>
    </rPh>
    <phoneticPr fontId="2"/>
  </si>
  <si>
    <t>給料</t>
    <rPh sb="0" eb="2">
      <t>キュウリョウ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</si>
  <si>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</si>
  <si>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生活介護</t>
    <rPh sb="0" eb="2">
      <t>セイカツ</t>
    </rPh>
    <rPh sb="2" eb="4">
      <t>カイゴ</t>
    </rPh>
    <phoneticPr fontId="2"/>
  </si>
  <si>
    <t>居宅介護</t>
    <rPh sb="0" eb="2">
      <t>キョタク</t>
    </rPh>
    <rPh sb="2" eb="4">
      <t>カイゴ</t>
    </rPh>
    <phoneticPr fontId="2"/>
  </si>
  <si>
    <t>共同生活</t>
    <rPh sb="0" eb="2">
      <t>キョウドウ</t>
    </rPh>
    <rPh sb="2" eb="4">
      <t>セイカツ</t>
    </rPh>
    <phoneticPr fontId="2"/>
  </si>
  <si>
    <t>旅費交通費</t>
    <rPh sb="0" eb="2">
      <t>リョヒ</t>
    </rPh>
    <rPh sb="2" eb="5">
      <t>コウツウヒ</t>
    </rPh>
    <phoneticPr fontId="2"/>
  </si>
  <si>
    <t>放課後デイ</t>
    <rPh sb="0" eb="3">
      <t>ホウカゴ</t>
    </rPh>
    <phoneticPr fontId="2"/>
  </si>
  <si>
    <t>車両費</t>
    <rPh sb="0" eb="2">
      <t>シャリョウ</t>
    </rPh>
    <rPh sb="2" eb="3">
      <t>ヒ</t>
    </rPh>
    <phoneticPr fontId="2"/>
  </si>
  <si>
    <t>計画相談</t>
    <rPh sb="0" eb="2">
      <t>ケイカク</t>
    </rPh>
    <rPh sb="2" eb="4">
      <t>ソウダン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</si>
  <si>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</si>
  <si>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備品
消耗品費</t>
    <rPh sb="0" eb="2">
      <t>ビヒン</t>
    </rPh>
    <rPh sb="3" eb="6">
      <t>ショウモウヒン</t>
    </rPh>
    <rPh sb="6" eb="7">
      <t>ヒ</t>
    </rPh>
    <phoneticPr fontId="2"/>
  </si>
  <si>
    <t>消耗品費</t>
    <rPh sb="0" eb="3">
      <t>ショウモウヒン</t>
    </rPh>
    <rPh sb="3" eb="4">
      <t>ヒ</t>
    </rPh>
    <phoneticPr fontId="2"/>
  </si>
  <si>
    <t>利用者
負担金</t>
    <rPh sb="0" eb="3">
      <t>リヨウシャ</t>
    </rPh>
    <rPh sb="4" eb="7">
      <t>フタンキン</t>
    </rPh>
    <phoneticPr fontId="2"/>
  </si>
  <si>
    <t>修繕費</t>
    <rPh sb="0" eb="3">
      <t>シュウゼンヒ</t>
    </rPh>
    <phoneticPr fontId="2"/>
  </si>
  <si>
    <t>水道光熱費</t>
    <rPh sb="0" eb="2">
      <t>スイドウ</t>
    </rPh>
    <rPh sb="2" eb="5">
      <t>コウネツヒ</t>
    </rPh>
    <phoneticPr fontId="2"/>
  </si>
  <si>
    <t>受取利息</t>
    <rPh sb="0" eb="2">
      <t>ウケトリ</t>
    </rPh>
    <rPh sb="2" eb="4">
      <t>リソク</t>
    </rPh>
    <phoneticPr fontId="2"/>
  </si>
  <si>
    <t>地代家賃</t>
    <rPh sb="0" eb="2">
      <t>チダイ</t>
    </rPh>
    <rPh sb="2" eb="4">
      <t>ヤチン</t>
    </rPh>
    <phoneticPr fontId="2"/>
  </si>
  <si>
    <t>賃借料</t>
    <rPh sb="0" eb="3">
      <t>チンシャクリョウ</t>
    </rPh>
    <phoneticPr fontId="2"/>
  </si>
  <si>
    <t>租税公課</t>
    <rPh sb="0" eb="2">
      <t>ソゼイ</t>
    </rPh>
    <rPh sb="2" eb="4">
      <t>コウカ</t>
    </rPh>
    <phoneticPr fontId="2"/>
  </si>
  <si>
    <t>研修費</t>
    <rPh sb="0" eb="2">
      <t>ケンシュウ</t>
    </rPh>
    <rPh sb="2" eb="3">
      <t>ヒ</t>
    </rPh>
    <phoneticPr fontId="2"/>
  </si>
  <si>
    <t>リース料</t>
    <rPh sb="3" eb="4">
      <t>リョウ</t>
    </rPh>
    <phoneticPr fontId="2"/>
  </si>
  <si>
    <t>雑費</t>
    <rPh sb="0" eb="2">
      <t>ザッピ</t>
    </rPh>
    <phoneticPr fontId="2"/>
  </si>
  <si>
    <t>保険料</t>
    <rPh sb="0" eb="3">
      <t>ホケンリョウ</t>
    </rPh>
    <phoneticPr fontId="2"/>
  </si>
  <si>
    <t>手数料</t>
    <rPh sb="0" eb="3">
      <t>テスウリョウ</t>
    </rPh>
    <phoneticPr fontId="2"/>
  </si>
  <si>
    <t>収入合計</t>
    <rPh sb="0" eb="2">
      <t>シュウニュウ</t>
    </rPh>
    <rPh sb="2" eb="4">
      <t>ゴウケイ</t>
    </rPh>
    <phoneticPr fontId="2"/>
  </si>
  <si>
    <t>受取寄付金</t>
    <rPh sb="0" eb="5">
      <t>ウケトリキフキン</t>
    </rPh>
    <phoneticPr fontId="2"/>
  </si>
  <si>
    <t>受取助成金</t>
    <rPh sb="0" eb="2">
      <t>ウケトリ</t>
    </rPh>
    <rPh sb="2" eb="5">
      <t>ジョセイキン</t>
    </rPh>
    <phoneticPr fontId="2"/>
  </si>
  <si>
    <t>管理費</t>
    <rPh sb="0" eb="3">
      <t>カンリヒ</t>
    </rPh>
    <phoneticPr fontId="2"/>
  </si>
  <si>
    <t>雑収益</t>
    <rPh sb="0" eb="3">
      <t>ザツシュウエキ</t>
    </rPh>
    <phoneticPr fontId="2"/>
  </si>
  <si>
    <t>収　　入</t>
    <rPh sb="0" eb="1">
      <t>オサム</t>
    </rPh>
    <rPh sb="3" eb="4">
      <t>ニュウ</t>
    </rPh>
    <phoneticPr fontId="2"/>
  </si>
  <si>
    <t>福利厚生費</t>
    <rPh sb="0" eb="5">
      <t>フクリコウセイヒ</t>
    </rPh>
    <phoneticPr fontId="2"/>
  </si>
  <si>
    <t>支出合計</t>
    <rPh sb="0" eb="2">
      <t>シシュツ</t>
    </rPh>
    <rPh sb="2" eb="4">
      <t>ゴウケイ</t>
    </rPh>
    <phoneticPr fontId="2"/>
  </si>
  <si>
    <t>①+②</t>
    <phoneticPr fontId="2"/>
  </si>
  <si>
    <t>本部</t>
    <rPh sb="0" eb="2">
      <t>ホンブ</t>
    </rPh>
    <phoneticPr fontId="2"/>
  </si>
  <si>
    <t>事　業</t>
    <rPh sb="0" eb="1">
      <t>コト</t>
    </rPh>
    <rPh sb="2" eb="3">
      <t>ギョウ</t>
    </rPh>
    <phoneticPr fontId="2"/>
  </si>
  <si>
    <t>収入①</t>
    <rPh sb="0" eb="2">
      <t>シュウニュウ</t>
    </rPh>
    <phoneticPr fontId="2"/>
  </si>
  <si>
    <t>収入②</t>
    <rPh sb="0" eb="2">
      <t>シュウニュウ</t>
    </rPh>
    <phoneticPr fontId="2"/>
  </si>
  <si>
    <t>人件費</t>
    <rPh sb="0" eb="3">
      <t>ジンケンヒ</t>
    </rPh>
    <phoneticPr fontId="2"/>
  </si>
  <si>
    <t>合計①</t>
    <rPh sb="0" eb="2">
      <t>ゴウケイ</t>
    </rPh>
    <phoneticPr fontId="2"/>
  </si>
  <si>
    <t>事業支出</t>
    <rPh sb="0" eb="2">
      <t>ジギョウ</t>
    </rPh>
    <rPh sb="2" eb="4">
      <t>シシュツ</t>
    </rPh>
    <phoneticPr fontId="2"/>
  </si>
  <si>
    <t>合計②</t>
    <rPh sb="0" eb="2">
      <t>ゴウケイ</t>
    </rPh>
    <phoneticPr fontId="2"/>
  </si>
  <si>
    <t>支出③</t>
    <rPh sb="0" eb="2">
      <t>シシュツ</t>
    </rPh>
    <phoneticPr fontId="2"/>
  </si>
  <si>
    <t>①+②+③</t>
    <phoneticPr fontId="2"/>
  </si>
  <si>
    <t>地活
日中一時</t>
    <rPh sb="0" eb="2">
      <t>チカツ</t>
    </rPh>
    <rPh sb="3" eb="5">
      <t>ニッチュウ</t>
    </rPh>
    <rPh sb="5" eb="7">
      <t>イチジ</t>
    </rPh>
    <phoneticPr fontId="2"/>
  </si>
  <si>
    <t>一般相談</t>
    <rPh sb="0" eb="4">
      <t>イッパンソウダン</t>
    </rPh>
    <phoneticPr fontId="2"/>
  </si>
  <si>
    <t>諸会費</t>
    <rPh sb="0" eb="3">
      <t>ショカイヒ</t>
    </rPh>
    <phoneticPr fontId="2"/>
  </si>
  <si>
    <t>減価償却費</t>
    <rPh sb="0" eb="5">
      <t>ゲンカショウキャクヒ</t>
    </rPh>
    <phoneticPr fontId="2"/>
  </si>
  <si>
    <t>障がい者自立センターかまいし　　令和  6年度　予算</t>
    <rPh sb="0" eb="1">
      <t>ショウ</t>
    </rPh>
    <rPh sb="3" eb="4">
      <t>シャ</t>
    </rPh>
    <rPh sb="4" eb="6">
      <t>ジリツ</t>
    </rPh>
    <rPh sb="16" eb="18">
      <t>レイワ</t>
    </rPh>
    <rPh sb="21" eb="23">
      <t>ネンド</t>
    </rPh>
    <rPh sb="24" eb="26">
      <t>ヨサン</t>
    </rPh>
    <phoneticPr fontId="2"/>
  </si>
  <si>
    <r>
      <rPr>
        <sz val="9"/>
        <color theme="4" tint="-0.249977111117893"/>
        <rFont val="Meiryo UI"/>
        <family val="3"/>
        <charset val="128"/>
      </rPr>
      <t>上段：決算</t>
    </r>
    <r>
      <rPr>
        <sz val="9"/>
        <color theme="1"/>
        <rFont val="Meiryo UI"/>
        <family val="3"/>
        <charset val="128"/>
      </rPr>
      <t xml:space="preserve">
下段：予算</t>
    </r>
    <rPh sb="0" eb="2">
      <t>ジョウダン</t>
    </rPh>
    <rPh sb="3" eb="5">
      <t>ケッサン</t>
    </rPh>
    <rPh sb="6" eb="8">
      <t>ゲダン</t>
    </rPh>
    <rPh sb="9" eb="11">
      <t>ヨサン</t>
    </rPh>
    <phoneticPr fontId="2"/>
  </si>
  <si>
    <t>R5決算</t>
    <rPh sb="2" eb="4">
      <t>ケッサン</t>
    </rPh>
    <phoneticPr fontId="2"/>
  </si>
  <si>
    <t>R6予算</t>
    <rPh sb="2" eb="4">
      <t>ヨサン</t>
    </rPh>
    <phoneticPr fontId="2"/>
  </si>
  <si>
    <t>利息</t>
    <rPh sb="0" eb="2">
      <t>リソク</t>
    </rPh>
    <phoneticPr fontId="2"/>
  </si>
  <si>
    <t>基幹相談</t>
    <rPh sb="0" eb="4">
      <t>キカンソウダン</t>
    </rPh>
    <phoneticPr fontId="2"/>
  </si>
  <si>
    <r>
      <rPr>
        <sz val="9"/>
        <color theme="4" tint="-0.249977111117893"/>
        <rFont val="Meiryo UI"/>
        <family val="3"/>
        <charset val="128"/>
      </rPr>
      <t>上段：R・5</t>
    </r>
    <r>
      <rPr>
        <sz val="9"/>
        <color theme="1"/>
        <rFont val="Meiryo UI"/>
        <family val="3"/>
        <charset val="128"/>
      </rPr>
      <t xml:space="preserve">
下段：R・6</t>
    </r>
    <rPh sb="0" eb="2">
      <t>ジョウダン</t>
    </rPh>
    <rPh sb="7" eb="9">
      <t>ゲダン</t>
    </rPh>
    <phoneticPr fontId="2"/>
  </si>
  <si>
    <t>R5予算</t>
    <rPh sb="2" eb="4">
      <t>ヨサン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</si>
</sst>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9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color theme="4" tint="-0.249977111117893"/>
      <name val="Meiryo UI"/>
      <family val="3"/>
      <charset val="128"/>
    </font>
    <font>
      <sz val="9"/>
      <color rgb="FFFF0000"/>
      <name val="Meiryo UI"/>
      <family val="3"/>
      <charset val="128"/>
    </font>
    <font>
      <sz val="9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sz val="9"/>
      <color theme="4" tint="-0.249977111117893"/>
      <name val="Meiryo UI"/>
      <family val="3"/>
      <charset val="128"/>
    </font>
    <font>
      <sz val="11"/>
      <color theme="4" tint="-0.249977111117893"/>
      <name val="Meiryo UI"/>
      <family val="3"/>
      <charset val="128"/>
    </font>
    <font>
      <b/>
      <sz val="10"/>
      <color theme="4" tint="-0.249977111117893"/>
      <name val="Meiryo UI"/>
      <family val="3"/>
      <charset val="128"/>
    </font>
    <font>
      <b/>
      <sz val="1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0" xfId="1" applyFont="1">
      <alignment vertical="center"/>
    </xf>
    <xf numFmtId="38" fontId="3" fillId="0" borderId="0" xfId="1" applyFont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4" xfId="1" applyFont="1" applyBorder="1">
      <alignment vertical="center"/>
    </xf>
    <xf numFmtId="38" fontId="3" fillId="0" borderId="5" xfId="1" applyFont="1" applyBorder="1">
      <alignment vertical="center"/>
    </xf>
    <xf numFmtId="38" fontId="3" fillId="0" borderId="6" xfId="1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38" fontId="3" fillId="2" borderId="6" xfId="1" applyFont="1" applyFill="1" applyBorder="1" applyAlignment="1">
      <alignment horizontal="center" vertical="center"/>
    </xf>
    <xf numFmtId="38" fontId="3" fillId="3" borderId="5" xfId="1" applyFont="1" applyFill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38" fontId="7" fillId="0" borderId="13" xfId="1" applyFont="1" applyBorder="1" applyAlignment="1">
      <alignment horizontal="right" vertical="center" wrapText="1"/>
    </xf>
    <xf numFmtId="38" fontId="7" fillId="0" borderId="15" xfId="1" applyFont="1" applyBorder="1" applyAlignment="1">
      <alignment horizontal="right" vertical="center" wrapText="1"/>
    </xf>
    <xf numFmtId="38" fontId="7" fillId="2" borderId="5" xfId="1" applyFont="1" applyFill="1" applyBorder="1" applyAlignment="1">
      <alignment horizontal="right" vertical="center" wrapText="1"/>
    </xf>
    <xf numFmtId="38" fontId="1" fillId="3" borderId="5" xfId="1" applyFont="1" applyFill="1" applyBorder="1" applyAlignment="1">
      <alignment horizontal="right" vertical="center"/>
    </xf>
    <xf numFmtId="38" fontId="7" fillId="0" borderId="20" xfId="1" applyFont="1" applyBorder="1" applyAlignment="1">
      <alignment horizontal="right" vertical="center" wrapText="1"/>
    </xf>
    <xf numFmtId="38" fontId="7" fillId="0" borderId="21" xfId="1" applyFont="1" applyBorder="1" applyAlignment="1">
      <alignment horizontal="right" vertical="center" wrapText="1"/>
    </xf>
    <xf numFmtId="38" fontId="3" fillId="0" borderId="0" xfId="1" applyFont="1" applyBorder="1">
      <alignment vertical="center"/>
    </xf>
    <xf numFmtId="38" fontId="1" fillId="0" borderId="11" xfId="1" applyFont="1" applyBorder="1" applyAlignment="1">
      <alignment horizontal="right" vertical="center" wrapText="1"/>
    </xf>
    <xf numFmtId="38" fontId="1" fillId="0" borderId="12" xfId="1" applyFont="1" applyBorder="1" applyAlignment="1">
      <alignment horizontal="right" vertical="center" wrapText="1"/>
    </xf>
    <xf numFmtId="38" fontId="1" fillId="2" borderId="10" xfId="1" applyFont="1" applyFill="1" applyBorder="1" applyAlignment="1">
      <alignment horizontal="right" vertical="center" wrapText="1"/>
    </xf>
    <xf numFmtId="38" fontId="1" fillId="3" borderId="5" xfId="1" applyFont="1" applyFill="1" applyBorder="1" applyAlignment="1">
      <alignment horizontal="right" vertical="center" wrapText="1"/>
    </xf>
    <xf numFmtId="38" fontId="7" fillId="2" borderId="14" xfId="1" applyFont="1" applyFill="1" applyBorder="1" applyAlignment="1">
      <alignment horizontal="right" vertical="center" wrapText="1"/>
    </xf>
    <xf numFmtId="38" fontId="7" fillId="0" borderId="22" xfId="1" applyFont="1" applyBorder="1" applyAlignment="1">
      <alignment horizontal="right" vertical="center" wrapText="1"/>
    </xf>
    <xf numFmtId="38" fontId="1" fillId="0" borderId="20" xfId="1" applyFont="1" applyBorder="1" applyAlignment="1">
      <alignment horizontal="right" vertical="center" wrapText="1"/>
    </xf>
    <xf numFmtId="38" fontId="1" fillId="0" borderId="21" xfId="1" applyFont="1" applyBorder="1" applyAlignment="1">
      <alignment horizontal="right" vertical="center" wrapText="1"/>
    </xf>
    <xf numFmtId="38" fontId="1" fillId="2" borderId="5" xfId="1" applyFont="1" applyFill="1" applyBorder="1" applyAlignment="1">
      <alignment horizontal="right" vertical="center" wrapText="1"/>
    </xf>
    <xf numFmtId="38" fontId="1" fillId="2" borderId="19" xfId="1" applyFont="1" applyFill="1" applyBorder="1" applyAlignment="1">
      <alignment horizontal="center" vertical="center" shrinkToFit="1"/>
    </xf>
    <xf numFmtId="38" fontId="7" fillId="2" borderId="23" xfId="1" applyFont="1" applyFill="1" applyBorder="1" applyAlignment="1">
      <alignment horizontal="right" vertical="center" wrapText="1"/>
    </xf>
    <xf numFmtId="38" fontId="7" fillId="2" borderId="24" xfId="1" applyFont="1" applyFill="1" applyBorder="1" applyAlignment="1">
      <alignment horizontal="right" vertical="center" wrapText="1"/>
    </xf>
    <xf numFmtId="38" fontId="7" fillId="2" borderId="19" xfId="1" applyFont="1" applyFill="1" applyBorder="1" applyAlignment="1">
      <alignment horizontal="right" vertical="center" wrapText="1"/>
    </xf>
    <xf numFmtId="38" fontId="1" fillId="2" borderId="25" xfId="1" applyFont="1" applyFill="1" applyBorder="1" applyAlignment="1">
      <alignment horizontal="center" vertical="top" shrinkToFit="1"/>
    </xf>
    <xf numFmtId="38" fontId="1" fillId="2" borderId="26" xfId="1" applyFont="1" applyFill="1" applyBorder="1" applyAlignment="1">
      <alignment vertical="center" wrapText="1"/>
    </xf>
    <xf numFmtId="38" fontId="1" fillId="2" borderId="27" xfId="1" applyFont="1" applyFill="1" applyBorder="1" applyAlignment="1">
      <alignment vertical="center" wrapText="1"/>
    </xf>
    <xf numFmtId="38" fontId="1" fillId="2" borderId="25" xfId="1" applyFont="1" applyFill="1" applyBorder="1" applyAlignment="1">
      <alignment horizontal="right" vertical="center" wrapText="1"/>
    </xf>
    <xf numFmtId="38" fontId="7" fillId="0" borderId="23" xfId="1" applyFont="1" applyBorder="1" applyAlignment="1">
      <alignment horizontal="right" vertical="center" wrapText="1"/>
    </xf>
    <xf numFmtId="38" fontId="7" fillId="0" borderId="28" xfId="1" applyFont="1" applyBorder="1" applyAlignment="1">
      <alignment horizontal="right" vertical="center" wrapText="1"/>
    </xf>
    <xf numFmtId="38" fontId="8" fillId="0" borderId="0" xfId="1" applyFont="1" applyFill="1" applyBorder="1" applyAlignment="1">
      <alignment horizontal="right" vertical="center"/>
    </xf>
    <xf numFmtId="38" fontId="9" fillId="0" borderId="0" xfId="1" applyFont="1" applyFill="1" applyBorder="1" applyAlignment="1">
      <alignment horizontal="right" vertical="center" wrapText="1"/>
    </xf>
    <xf numFmtId="38" fontId="9" fillId="0" borderId="11" xfId="1" applyFont="1" applyBorder="1" applyAlignment="1">
      <alignment horizontal="right" vertical="center" wrapText="1"/>
    </xf>
    <xf numFmtId="38" fontId="1" fillId="0" borderId="5" xfId="1" applyFont="1" applyFill="1" applyBorder="1" applyAlignment="1">
      <alignment horizontal="center" vertical="center" shrinkToFit="1"/>
    </xf>
    <xf numFmtId="38" fontId="7" fillId="0" borderId="22" xfId="1" applyFont="1" applyFill="1" applyBorder="1" applyAlignment="1">
      <alignment horizontal="right" vertical="center" wrapText="1"/>
    </xf>
    <xf numFmtId="38" fontId="7" fillId="0" borderId="21" xfId="1" applyFont="1" applyFill="1" applyBorder="1" applyAlignment="1">
      <alignment horizontal="right" vertical="center" wrapText="1"/>
    </xf>
    <xf numFmtId="38" fontId="1" fillId="0" borderId="25" xfId="1" applyFont="1" applyFill="1" applyBorder="1" applyAlignment="1">
      <alignment horizontal="center" vertical="top" shrinkToFit="1"/>
    </xf>
    <xf numFmtId="38" fontId="1" fillId="0" borderId="26" xfId="1" applyFont="1" applyFill="1" applyBorder="1" applyAlignment="1">
      <alignment vertical="center" wrapText="1"/>
    </xf>
    <xf numFmtId="38" fontId="1" fillId="0" borderId="27" xfId="1" applyFont="1" applyFill="1" applyBorder="1" applyAlignment="1">
      <alignment vertical="center" wrapText="1"/>
    </xf>
    <xf numFmtId="38" fontId="4" fillId="2" borderId="29" xfId="1" applyFont="1" applyFill="1" applyBorder="1" applyAlignment="1">
      <alignment horizontal="center" vertical="center" wrapText="1"/>
    </xf>
    <xf numFmtId="38" fontId="4" fillId="2" borderId="19" xfId="1" applyFont="1" applyFill="1" applyBorder="1" applyAlignment="1">
      <alignment horizontal="center" vertical="center" shrinkToFit="1"/>
    </xf>
    <xf numFmtId="38" fontId="1" fillId="0" borderId="30" xfId="1" applyFont="1" applyFill="1" applyBorder="1" applyAlignment="1">
      <alignment horizontal="right" vertical="center" wrapText="1"/>
    </xf>
    <xf numFmtId="38" fontId="1" fillId="2" borderId="31" xfId="1" applyFont="1" applyFill="1" applyBorder="1" applyAlignment="1">
      <alignment horizontal="center" vertical="top"/>
    </xf>
    <xf numFmtId="38" fontId="1" fillId="3" borderId="0" xfId="1" applyFont="1" applyFill="1" applyBorder="1" applyAlignment="1">
      <alignment horizontal="right" vertical="center" wrapText="1"/>
    </xf>
    <xf numFmtId="38" fontId="1" fillId="0" borderId="0" xfId="1" applyFont="1" applyFill="1" applyBorder="1" applyAlignment="1">
      <alignment horizontal="right" vertical="center" wrapText="1"/>
    </xf>
    <xf numFmtId="38" fontId="3" fillId="2" borderId="31" xfId="1" applyFont="1" applyFill="1" applyBorder="1" applyAlignment="1">
      <alignment horizontal="center" vertical="center" shrinkToFit="1"/>
    </xf>
    <xf numFmtId="38" fontId="3" fillId="0" borderId="4" xfId="1" applyFont="1" applyBorder="1" applyAlignment="1">
      <alignment horizontal="center" vertical="center"/>
    </xf>
    <xf numFmtId="38" fontId="7" fillId="0" borderId="34" xfId="1" applyFont="1" applyBorder="1" applyAlignment="1">
      <alignment horizontal="right" vertical="center" wrapText="1"/>
    </xf>
    <xf numFmtId="38" fontId="1" fillId="0" borderId="35" xfId="1" applyFont="1" applyBorder="1" applyAlignment="1">
      <alignment horizontal="right" vertical="center" wrapText="1"/>
    </xf>
    <xf numFmtId="38" fontId="7" fillId="2" borderId="36" xfId="1" applyFont="1" applyFill="1" applyBorder="1" applyAlignment="1">
      <alignment horizontal="right" vertical="center" wrapText="1"/>
    </xf>
    <xf numFmtId="38" fontId="1" fillId="2" borderId="33" xfId="1" applyFont="1" applyFill="1" applyBorder="1" applyAlignment="1">
      <alignment vertical="center" wrapText="1"/>
    </xf>
    <xf numFmtId="38" fontId="7" fillId="0" borderId="0" xfId="1" applyFont="1" applyBorder="1" applyAlignment="1">
      <alignment horizontal="right" vertical="center" wrapText="1"/>
    </xf>
    <xf numFmtId="38" fontId="1" fillId="0" borderId="0" xfId="1" applyFont="1" applyBorder="1" applyAlignment="1">
      <alignment horizontal="right" vertical="center" wrapText="1"/>
    </xf>
    <xf numFmtId="38" fontId="7" fillId="0" borderId="37" xfId="1" applyFont="1" applyFill="1" applyBorder="1" applyAlignment="1">
      <alignment horizontal="right" vertical="center" wrapText="1"/>
    </xf>
    <xf numFmtId="38" fontId="1" fillId="0" borderId="33" xfId="1" applyFont="1" applyFill="1" applyBorder="1" applyAlignment="1">
      <alignment vertical="center" wrapText="1"/>
    </xf>
    <xf numFmtId="38" fontId="7" fillId="0" borderId="24" xfId="1" applyFont="1" applyBorder="1" applyAlignment="1">
      <alignment horizontal="right" vertical="center" wrapText="1"/>
    </xf>
    <xf numFmtId="38" fontId="9" fillId="0" borderId="12" xfId="1" applyFont="1" applyBorder="1" applyAlignment="1">
      <alignment horizontal="right" vertical="center" wrapText="1"/>
    </xf>
    <xf numFmtId="38" fontId="1" fillId="2" borderId="5" xfId="1" applyFont="1" applyFill="1" applyBorder="1" applyAlignment="1">
      <alignment horizontal="center" vertical="top" shrinkToFit="1"/>
    </xf>
    <xf numFmtId="0" fontId="3" fillId="0" borderId="0" xfId="0" applyFont="1" applyAlignment="1">
      <alignment horizontal="center" vertical="center"/>
    </xf>
    <xf numFmtId="38" fontId="7" fillId="0" borderId="38" xfId="1" applyFont="1" applyFill="1" applyBorder="1" applyAlignment="1">
      <alignment horizontal="right" vertical="center" wrapText="1"/>
    </xf>
    <xf numFmtId="38" fontId="1" fillId="0" borderId="39" xfId="1" applyFont="1" applyFill="1" applyBorder="1" applyAlignment="1">
      <alignment vertical="center" wrapText="1"/>
    </xf>
    <xf numFmtId="38" fontId="1" fillId="0" borderId="27" xfId="1" applyFont="1" applyBorder="1" applyAlignment="1">
      <alignment horizontal="right" vertical="center" wrapText="1"/>
    </xf>
    <xf numFmtId="38" fontId="7" fillId="0" borderId="40" xfId="1" applyFont="1" applyBorder="1" applyAlignment="1">
      <alignment horizontal="right" vertical="center" wrapText="1"/>
    </xf>
    <xf numFmtId="38" fontId="7" fillId="0" borderId="41" xfId="1" applyFont="1" applyBorder="1" applyAlignment="1">
      <alignment horizontal="right" vertical="center" wrapText="1"/>
    </xf>
    <xf numFmtId="38" fontId="1" fillId="0" borderId="21" xfId="1" applyFont="1" applyBorder="1">
      <alignment vertical="center"/>
    </xf>
    <xf numFmtId="38" fontId="10" fillId="2" borderId="25" xfId="1" applyFont="1" applyFill="1" applyBorder="1" applyAlignment="1">
      <alignment horizontal="right" vertical="center"/>
    </xf>
    <xf numFmtId="38" fontId="11" fillId="2" borderId="18" xfId="1" applyFont="1" applyFill="1" applyBorder="1" applyAlignment="1">
      <alignment horizontal="right" vertical="center"/>
    </xf>
    <xf numFmtId="38" fontId="11" fillId="2" borderId="16" xfId="1" applyFont="1" applyFill="1" applyBorder="1" applyAlignment="1">
      <alignment horizontal="right" vertical="center"/>
    </xf>
    <xf numFmtId="38" fontId="11" fillId="2" borderId="17" xfId="1" applyFont="1" applyFill="1" applyBorder="1" applyAlignment="1">
      <alignment horizontal="right" vertical="center"/>
    </xf>
    <xf numFmtId="38" fontId="11" fillId="2" borderId="32" xfId="1" applyFont="1" applyFill="1" applyBorder="1" applyAlignment="1">
      <alignment horizontal="right" vertical="center"/>
    </xf>
    <xf numFmtId="38" fontId="10" fillId="2" borderId="31" xfId="1" applyFont="1" applyFill="1" applyBorder="1" applyAlignment="1">
      <alignment horizontal="right" vertical="center"/>
    </xf>
    <xf numFmtId="38" fontId="10" fillId="2" borderId="27" xfId="1" applyFont="1" applyFill="1" applyBorder="1" applyAlignment="1">
      <alignment horizontal="right" vertical="center"/>
    </xf>
    <xf numFmtId="38" fontId="10" fillId="2" borderId="33" xfId="1" applyFont="1" applyFill="1" applyBorder="1" applyAlignment="1">
      <alignment horizontal="right" vertical="center"/>
    </xf>
    <xf numFmtId="38" fontId="12" fillId="2" borderId="16" xfId="1" applyFont="1" applyFill="1" applyBorder="1" applyAlignment="1">
      <alignment horizontal="center" vertical="center" shrinkToFit="1"/>
    </xf>
    <xf numFmtId="38" fontId="1" fillId="2" borderId="22" xfId="1" applyFont="1" applyFill="1" applyBorder="1" applyAlignment="1">
      <alignment vertical="center" wrapText="1"/>
    </xf>
    <xf numFmtId="38" fontId="1" fillId="2" borderId="21" xfId="1" applyFont="1" applyFill="1" applyBorder="1" applyAlignment="1">
      <alignment vertical="center" wrapText="1"/>
    </xf>
    <xf numFmtId="38" fontId="1" fillId="2" borderId="37" xfId="1" applyFont="1" applyFill="1" applyBorder="1" applyAlignment="1">
      <alignment vertical="center" wrapText="1"/>
    </xf>
    <xf numFmtId="38" fontId="3" fillId="0" borderId="42" xfId="1" applyFont="1" applyBorder="1" applyAlignment="1">
      <alignment horizontal="center" vertical="center"/>
    </xf>
    <xf numFmtId="38" fontId="13" fillId="2" borderId="18" xfId="1" applyFont="1" applyFill="1" applyBorder="1" applyAlignment="1">
      <alignment horizontal="right" vertical="center"/>
    </xf>
    <xf numFmtId="38" fontId="14" fillId="2" borderId="25" xfId="1" applyFont="1" applyFill="1" applyBorder="1" applyAlignment="1">
      <alignment horizontal="right" vertical="center"/>
    </xf>
    <xf numFmtId="38" fontId="1" fillId="0" borderId="14" xfId="1" applyFont="1" applyBorder="1" applyAlignment="1">
      <alignment horizontal="center" vertical="center" shrinkToFit="1"/>
    </xf>
    <xf numFmtId="38" fontId="3" fillId="0" borderId="10" xfId="1" applyFont="1" applyBorder="1" applyAlignment="1">
      <alignment horizontal="center" vertical="center" shrinkToFit="1"/>
    </xf>
    <xf numFmtId="38" fontId="1" fillId="0" borderId="19" xfId="1" applyFont="1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shrinkToFi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1" fillId="0" borderId="19" xfId="1" applyFont="1" applyBorder="1" applyAlignment="1">
      <alignment horizontal="center" vertical="center" shrinkToFit="1"/>
    </xf>
    <xf numFmtId="38" fontId="1" fillId="0" borderId="10" xfId="1" applyFont="1" applyBorder="1" applyAlignment="1">
      <alignment horizontal="center" vertical="center" shrinkToFit="1"/>
    </xf>
    <xf numFmtId="38" fontId="1" fillId="0" borderId="5" xfId="1" applyFont="1" applyBorder="1" applyAlignment="1">
      <alignment horizontal="center" vertical="center" shrinkToFit="1"/>
    </xf>
    <xf numFmtId="38" fontId="1" fillId="0" borderId="14" xfId="1" applyFont="1" applyBorder="1" applyAlignment="1">
      <alignment horizontal="center" vertical="center" wrapText="1"/>
    </xf>
    <xf numFmtId="38" fontId="3" fillId="0" borderId="10" xfId="1" applyFont="1" applyBorder="1" applyAlignment="1">
      <alignment horizontal="center" vertical="center" wrapText="1"/>
    </xf>
    <xf numFmtId="38" fontId="1" fillId="0" borderId="14" xfId="1" applyFont="1" applyBorder="1" applyAlignment="1">
      <alignment horizontal="center" vertical="center" wrapText="1" shrinkToFit="1"/>
    </xf>
    <xf numFmtId="38" fontId="3" fillId="0" borderId="25" xfId="1" applyFont="1" applyBorder="1" applyAlignment="1">
      <alignment horizontal="center" vertical="center" shrinkToFit="1"/>
    </xf>
    <xf numFmtId="38" fontId="5" fillId="0" borderId="14" xfId="1" applyFont="1" applyBorder="1" applyAlignment="1">
      <alignment horizontal="center" vertical="center" wrapText="1" shrinkToFit="1"/>
    </xf>
    <xf numFmtId="38" fontId="5" fillId="0" borderId="25" xfId="1" applyFont="1" applyBorder="1" applyAlignment="1">
      <alignment horizontal="center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88834-470D-46AA-912E-1DBC91C460F1}">
  <sheetPr>
    <pageSetUpPr fitToPage="1"/>
  </sheetPr>
  <dimension ref="A1:S59"/>
  <sheetViews>
    <sheetView topLeftCell="F32" workbookViewId="0">
      <selection activeCell="O9" sqref="O9"/>
    </sheetView>
  </sheetViews>
  <sheetFormatPr defaultColWidth="8.875" defaultRowHeight="21" customHeight="1" x14ac:dyDescent="0.15"/>
  <cols>
    <col min="1" max="1" width="8.75" style="3" customWidth="1"/>
    <col min="2" max="2" width="10.5" style="2" customWidth="1"/>
    <col min="3" max="3" width="10.125" style="2" bestFit="1" customWidth="1"/>
    <col min="4" max="5" width="10.5" style="2" customWidth="1"/>
    <col min="6" max="6" width="11.375" style="2" customWidth="1"/>
    <col min="7" max="7" width="9.625" style="2" bestFit="1" customWidth="1"/>
    <col min="8" max="8" width="10.5" style="2" customWidth="1"/>
    <col min="9" max="9" width="0.75" style="2" customWidth="1"/>
    <col min="10" max="10" width="8.75" style="3" customWidth="1"/>
    <col min="11" max="11" width="10.5" style="2" customWidth="1"/>
    <col min="12" max="12" width="11.375" style="2" customWidth="1"/>
    <col min="13" max="14" width="10.5" style="2" customWidth="1"/>
    <col min="15" max="16" width="10.625" style="2" customWidth="1"/>
    <col min="17" max="17" width="12.125" style="2" customWidth="1"/>
    <col min="18" max="18" width="8.875" style="2"/>
    <col min="19" max="19" width="9.5" style="2" bestFit="1" customWidth="1"/>
    <col min="20" max="16384" width="8.875" style="2"/>
  </cols>
  <sheetData>
    <row r="1" spans="1:19" customFormat="1" ht="20.100000000000001" customHeight="1" x14ac:dyDescent="0.15">
      <c r="A1" s="93" t="s">
        <v>61</v>
      </c>
      <c r="B1" s="2"/>
      <c r="C1" s="1"/>
      <c r="D1" s="1"/>
      <c r="E1" s="1"/>
      <c r="F1" s="1"/>
      <c r="G1" s="1"/>
      <c r="H1" s="1"/>
      <c r="I1" s="1"/>
      <c r="J1" s="1"/>
      <c r="K1" s="67"/>
      <c r="L1" s="1"/>
      <c r="M1" s="1"/>
      <c r="N1" s="1"/>
      <c r="O1" s="1"/>
      <c r="P1" s="95"/>
      <c r="Q1" s="95"/>
      <c r="R1" s="2"/>
    </row>
    <row r="2" spans="1:19" customFormat="1" ht="20.100000000000001" customHeight="1" thickBot="1" x14ac:dyDescent="0.2">
      <c r="A2" s="94"/>
      <c r="B2" s="96" t="s">
        <v>55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1"/>
    </row>
    <row r="3" spans="1:19" ht="21" customHeight="1" thickBot="1" x14ac:dyDescent="0.2">
      <c r="A3" s="4"/>
      <c r="B3" s="97" t="s">
        <v>37</v>
      </c>
      <c r="C3" s="97"/>
      <c r="D3" s="97"/>
      <c r="E3" s="97"/>
      <c r="F3" s="97"/>
      <c r="G3" s="97"/>
      <c r="H3" s="5"/>
      <c r="I3" s="6"/>
      <c r="J3" s="4"/>
      <c r="K3" s="97" t="s">
        <v>0</v>
      </c>
      <c r="L3" s="97"/>
      <c r="M3" s="97"/>
      <c r="N3" s="97"/>
      <c r="O3" s="97"/>
      <c r="P3" s="97"/>
      <c r="Q3" s="5"/>
    </row>
    <row r="4" spans="1:19" ht="21" customHeight="1" thickBot="1" x14ac:dyDescent="0.2">
      <c r="A4" s="7" t="s">
        <v>1</v>
      </c>
      <c r="B4" s="8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55" t="s">
        <v>41</v>
      </c>
      <c r="H4" s="10" t="s">
        <v>7</v>
      </c>
      <c r="I4" s="11"/>
      <c r="J4" s="7" t="s">
        <v>1</v>
      </c>
      <c r="K4" s="12" t="s">
        <v>2</v>
      </c>
      <c r="L4" s="9" t="s">
        <v>3</v>
      </c>
      <c r="M4" s="9" t="s">
        <v>4</v>
      </c>
      <c r="N4" s="9" t="s">
        <v>5</v>
      </c>
      <c r="O4" s="9" t="s">
        <v>6</v>
      </c>
      <c r="P4" s="55" t="s">
        <v>41</v>
      </c>
      <c r="Q4" s="10" t="s">
        <v>7</v>
      </c>
    </row>
    <row r="5" spans="1:19" s="19" customFormat="1" ht="18.600000000000001" customHeight="1" x14ac:dyDescent="0.15">
      <c r="A5" s="98"/>
      <c r="B5" s="13"/>
      <c r="C5" s="14"/>
      <c r="D5" s="14"/>
      <c r="E5" s="14"/>
      <c r="F5" s="14"/>
      <c r="G5" s="56"/>
      <c r="H5" s="15">
        <f>SUM(B5:G5)</f>
        <v>0</v>
      </c>
      <c r="I5" s="16"/>
      <c r="J5" s="98" t="s">
        <v>8</v>
      </c>
      <c r="K5" s="17">
        <v>18000000</v>
      </c>
      <c r="L5" s="18">
        <v>3800000</v>
      </c>
      <c r="M5" s="18">
        <v>5374330</v>
      </c>
      <c r="N5" s="18">
        <v>12500000</v>
      </c>
      <c r="O5" s="64">
        <v>5700000</v>
      </c>
      <c r="P5" s="60"/>
      <c r="Q5" s="15">
        <f>SUM(K5:P5)</f>
        <v>45374330</v>
      </c>
    </row>
    <row r="6" spans="1:19" ht="18.600000000000001" customHeight="1" x14ac:dyDescent="0.15">
      <c r="A6" s="90"/>
      <c r="B6" s="20"/>
      <c r="C6" s="21"/>
      <c r="D6" s="21"/>
      <c r="E6" s="21"/>
      <c r="F6" s="21"/>
      <c r="G6" s="57"/>
      <c r="H6" s="22">
        <f t="shared" ref="H6:H34" si="0">SUM(B6:G6)</f>
        <v>0</v>
      </c>
      <c r="I6" s="16"/>
      <c r="J6" s="99"/>
      <c r="K6" s="20">
        <v>20400000</v>
      </c>
      <c r="L6" s="21">
        <v>4320000</v>
      </c>
      <c r="M6" s="21">
        <v>7570000</v>
      </c>
      <c r="N6" s="21">
        <v>15500000</v>
      </c>
      <c r="O6" s="21">
        <v>9000000</v>
      </c>
      <c r="P6" s="57"/>
      <c r="Q6" s="22">
        <f>SUM(K6:P6)</f>
        <v>56790000</v>
      </c>
    </row>
    <row r="7" spans="1:19" ht="18.600000000000001" customHeight="1" x14ac:dyDescent="0.15">
      <c r="A7" s="89"/>
      <c r="B7" s="13"/>
      <c r="C7" s="14"/>
      <c r="D7" s="14"/>
      <c r="E7" s="14"/>
      <c r="F7" s="14"/>
      <c r="G7" s="56"/>
      <c r="H7" s="15">
        <f t="shared" si="0"/>
        <v>0</v>
      </c>
      <c r="I7" s="23"/>
      <c r="J7" s="89" t="s">
        <v>9</v>
      </c>
      <c r="K7" s="13">
        <v>2500000</v>
      </c>
      <c r="L7" s="14">
        <v>500000</v>
      </c>
      <c r="M7" s="14">
        <v>400000</v>
      </c>
      <c r="N7" s="14">
        <v>1200000</v>
      </c>
      <c r="O7" s="14">
        <v>700000</v>
      </c>
      <c r="P7" s="56"/>
      <c r="Q7" s="24">
        <f t="shared" ref="Q7:Q10" si="1">SUM(K7:P7)</f>
        <v>5300000</v>
      </c>
    </row>
    <row r="8" spans="1:19" ht="18.600000000000001" customHeight="1" x14ac:dyDescent="0.15">
      <c r="A8" s="90"/>
      <c r="B8" s="20"/>
      <c r="C8" s="21"/>
      <c r="D8" s="21"/>
      <c r="E8" s="21"/>
      <c r="F8" s="21"/>
      <c r="G8" s="57"/>
      <c r="H8" s="22">
        <f t="shared" si="0"/>
        <v>0</v>
      </c>
      <c r="I8" s="23"/>
      <c r="J8" s="99"/>
      <c r="K8" s="20">
        <v>3000000</v>
      </c>
      <c r="L8" s="21">
        <v>570000</v>
      </c>
      <c r="M8" s="21">
        <v>570000</v>
      </c>
      <c r="N8" s="21">
        <v>1500000</v>
      </c>
      <c r="O8" s="21">
        <v>1100000</v>
      </c>
      <c r="P8" s="57"/>
      <c r="Q8" s="22">
        <f t="shared" si="1"/>
        <v>6740000</v>
      </c>
    </row>
    <row r="9" spans="1:19" ht="18.600000000000001" customHeight="1" x14ac:dyDescent="0.15">
      <c r="A9" s="89"/>
      <c r="B9" s="13"/>
      <c r="C9" s="14"/>
      <c r="D9" s="14"/>
      <c r="E9" s="14"/>
      <c r="F9" s="14"/>
      <c r="G9" s="56"/>
      <c r="H9" s="15">
        <f t="shared" si="0"/>
        <v>0</v>
      </c>
      <c r="I9" s="23"/>
      <c r="J9" s="100" t="s">
        <v>38</v>
      </c>
      <c r="K9" s="25">
        <v>400000</v>
      </c>
      <c r="L9" s="18">
        <v>80000</v>
      </c>
      <c r="M9" s="18">
        <v>100000</v>
      </c>
      <c r="N9" s="18">
        <v>350000</v>
      </c>
      <c r="O9" s="18">
        <v>130000</v>
      </c>
      <c r="P9" s="60"/>
      <c r="Q9" s="15">
        <f t="shared" si="1"/>
        <v>1060000</v>
      </c>
    </row>
    <row r="10" spans="1:19" ht="18.600000000000001" customHeight="1" thickBot="1" x14ac:dyDescent="0.2">
      <c r="A10" s="90"/>
      <c r="B10" s="20"/>
      <c r="C10" s="21"/>
      <c r="D10" s="21"/>
      <c r="E10" s="21"/>
      <c r="F10" s="21"/>
      <c r="G10" s="57"/>
      <c r="H10" s="22">
        <f t="shared" si="0"/>
        <v>0</v>
      </c>
      <c r="I10" s="23"/>
      <c r="J10" s="100"/>
      <c r="K10" s="26">
        <v>250000</v>
      </c>
      <c r="L10" s="27">
        <v>60000</v>
      </c>
      <c r="M10" s="27">
        <v>130000</v>
      </c>
      <c r="N10" s="27">
        <v>200000</v>
      </c>
      <c r="O10" s="70">
        <v>300000</v>
      </c>
      <c r="P10" s="61"/>
      <c r="Q10" s="28">
        <f t="shared" si="1"/>
        <v>940000</v>
      </c>
    </row>
    <row r="11" spans="1:19" ht="18.600000000000001" customHeight="1" x14ac:dyDescent="0.15">
      <c r="A11" s="89" t="s">
        <v>10</v>
      </c>
      <c r="B11" s="13">
        <v>25800000</v>
      </c>
      <c r="C11" s="14"/>
      <c r="D11" s="14"/>
      <c r="E11" s="14"/>
      <c r="F11" s="14"/>
      <c r="G11" s="56"/>
      <c r="H11" s="15">
        <f t="shared" si="0"/>
        <v>25800000</v>
      </c>
      <c r="I11" s="23"/>
      <c r="J11" s="29" t="s">
        <v>45</v>
      </c>
      <c r="K11" s="30">
        <f>SUM(K5,K7,K9)</f>
        <v>20900000</v>
      </c>
      <c r="L11" s="31">
        <f t="shared" ref="L11:P12" si="2">SUM(L5,L7,L9)</f>
        <v>4380000</v>
      </c>
      <c r="M11" s="31">
        <f t="shared" si="2"/>
        <v>5874330</v>
      </c>
      <c r="N11" s="31">
        <f t="shared" si="2"/>
        <v>14050000</v>
      </c>
      <c r="O11" s="31">
        <f t="shared" si="2"/>
        <v>6530000</v>
      </c>
      <c r="P11" s="58">
        <f t="shared" si="2"/>
        <v>0</v>
      </c>
      <c r="Q11" s="32">
        <f>SUM(K11:P11)</f>
        <v>51734330</v>
      </c>
    </row>
    <row r="12" spans="1:19" ht="18.600000000000001" customHeight="1" thickBot="1" x14ac:dyDescent="0.2">
      <c r="A12" s="90"/>
      <c r="B12" s="20">
        <v>31200000</v>
      </c>
      <c r="C12" s="21"/>
      <c r="D12" s="21"/>
      <c r="E12" s="21"/>
      <c r="F12" s="21"/>
      <c r="G12" s="57"/>
      <c r="H12" s="22">
        <f t="shared" si="0"/>
        <v>31200000</v>
      </c>
      <c r="I12" s="23"/>
      <c r="J12" s="33" t="s">
        <v>46</v>
      </c>
      <c r="K12" s="34">
        <f>SUM(K6,K8,K10)</f>
        <v>23650000</v>
      </c>
      <c r="L12" s="35">
        <f t="shared" si="2"/>
        <v>4950000</v>
      </c>
      <c r="M12" s="35">
        <f t="shared" si="2"/>
        <v>8270000</v>
      </c>
      <c r="N12" s="35">
        <f t="shared" si="2"/>
        <v>17200000</v>
      </c>
      <c r="O12" s="35">
        <f t="shared" si="2"/>
        <v>10400000</v>
      </c>
      <c r="P12" s="59">
        <f t="shared" si="2"/>
        <v>0</v>
      </c>
      <c r="Q12" s="36">
        <f>SUM(K12:P12)</f>
        <v>64470000</v>
      </c>
    </row>
    <row r="13" spans="1:19" ht="18.600000000000001" customHeight="1" x14ac:dyDescent="0.15">
      <c r="A13" s="89" t="s">
        <v>11</v>
      </c>
      <c r="B13" s="13"/>
      <c r="C13" s="14">
        <v>4000000</v>
      </c>
      <c r="D13" s="14"/>
      <c r="E13" s="14"/>
      <c r="F13" s="14"/>
      <c r="G13" s="56"/>
      <c r="H13" s="15">
        <f t="shared" si="0"/>
        <v>4000000</v>
      </c>
      <c r="I13" s="23"/>
      <c r="J13" s="91"/>
      <c r="K13" s="37"/>
      <c r="L13" s="38"/>
      <c r="M13" s="38"/>
      <c r="N13" s="38"/>
      <c r="O13" s="64"/>
      <c r="P13" s="38"/>
      <c r="Q13" s="32">
        <f>SUM(K13:P13)</f>
        <v>0</v>
      </c>
      <c r="R13" s="39"/>
      <c r="S13" s="40"/>
    </row>
    <row r="14" spans="1:19" ht="18.600000000000001" customHeight="1" x14ac:dyDescent="0.15">
      <c r="A14" s="90"/>
      <c r="B14" s="20"/>
      <c r="C14" s="21">
        <v>4300000</v>
      </c>
      <c r="D14" s="21"/>
      <c r="E14" s="21"/>
      <c r="F14" s="21"/>
      <c r="G14" s="57"/>
      <c r="H14" s="22">
        <f t="shared" si="0"/>
        <v>4300000</v>
      </c>
      <c r="I14" s="23"/>
      <c r="J14" s="92"/>
      <c r="K14" s="41"/>
      <c r="L14" s="41"/>
      <c r="M14" s="41"/>
      <c r="N14" s="41"/>
      <c r="O14" s="65"/>
      <c r="P14" s="41"/>
      <c r="Q14" s="22">
        <f>SUM(K14:P14)</f>
        <v>0</v>
      </c>
      <c r="R14" s="39"/>
      <c r="S14" s="40"/>
    </row>
    <row r="15" spans="1:19" ht="18.600000000000001" customHeight="1" x14ac:dyDescent="0.15">
      <c r="A15" s="89" t="s">
        <v>12</v>
      </c>
      <c r="B15" s="13"/>
      <c r="C15" s="14"/>
      <c r="D15" s="14">
        <v>8500000</v>
      </c>
      <c r="E15" s="14"/>
      <c r="F15" s="14"/>
      <c r="G15" s="56"/>
      <c r="H15" s="15">
        <f t="shared" si="0"/>
        <v>8500000</v>
      </c>
      <c r="I15" s="23"/>
      <c r="J15" s="89" t="s">
        <v>13</v>
      </c>
      <c r="K15" s="13">
        <v>50000</v>
      </c>
      <c r="L15" s="14">
        <v>50000</v>
      </c>
      <c r="M15" s="14">
        <v>20000</v>
      </c>
      <c r="N15" s="14">
        <v>25000</v>
      </c>
      <c r="O15" s="14">
        <v>0</v>
      </c>
      <c r="P15" s="56"/>
      <c r="Q15" s="15">
        <f t="shared" ref="Q15:Q50" si="3">SUM(K15:P15)</f>
        <v>145000</v>
      </c>
    </row>
    <row r="16" spans="1:19" ht="18.600000000000001" customHeight="1" x14ac:dyDescent="0.15">
      <c r="A16" s="90"/>
      <c r="B16" s="20"/>
      <c r="C16" s="21"/>
      <c r="D16" s="21">
        <v>10601700</v>
      </c>
      <c r="E16" s="21"/>
      <c r="F16" s="21"/>
      <c r="G16" s="57"/>
      <c r="H16" s="22">
        <f t="shared" si="0"/>
        <v>10601700</v>
      </c>
      <c r="I16" s="23"/>
      <c r="J16" s="92"/>
      <c r="K16" s="20">
        <v>35000</v>
      </c>
      <c r="L16" s="21">
        <v>20000</v>
      </c>
      <c r="M16" s="21">
        <v>0</v>
      </c>
      <c r="N16" s="21">
        <v>11000</v>
      </c>
      <c r="O16" s="21">
        <v>60000</v>
      </c>
      <c r="P16" s="57"/>
      <c r="Q16" s="22">
        <f t="shared" si="3"/>
        <v>126000</v>
      </c>
    </row>
    <row r="17" spans="1:17" ht="18.600000000000001" customHeight="1" x14ac:dyDescent="0.15">
      <c r="A17" s="89" t="s">
        <v>14</v>
      </c>
      <c r="B17" s="13"/>
      <c r="C17" s="14"/>
      <c r="D17" s="14"/>
      <c r="E17" s="14">
        <v>14700000</v>
      </c>
      <c r="F17" s="14"/>
      <c r="G17" s="56"/>
      <c r="H17" s="15">
        <f t="shared" si="0"/>
        <v>14700000</v>
      </c>
      <c r="I17" s="23"/>
      <c r="J17" s="89" t="s">
        <v>15</v>
      </c>
      <c r="K17" s="13">
        <v>1600000</v>
      </c>
      <c r="L17" s="14">
        <v>75000</v>
      </c>
      <c r="M17" s="14">
        <v>0</v>
      </c>
      <c r="N17" s="14">
        <v>580000</v>
      </c>
      <c r="O17" s="14">
        <v>200000</v>
      </c>
      <c r="P17" s="56"/>
      <c r="Q17" s="15">
        <f t="shared" si="3"/>
        <v>2455000</v>
      </c>
    </row>
    <row r="18" spans="1:17" ht="18.600000000000001" customHeight="1" x14ac:dyDescent="0.15">
      <c r="A18" s="90"/>
      <c r="B18" s="20"/>
      <c r="C18" s="21"/>
      <c r="D18" s="21"/>
      <c r="E18" s="65">
        <v>22000000</v>
      </c>
      <c r="F18" s="21"/>
      <c r="G18" s="57"/>
      <c r="H18" s="22">
        <f t="shared" si="0"/>
        <v>22000000</v>
      </c>
      <c r="I18" s="23"/>
      <c r="J18" s="92"/>
      <c r="K18" s="20">
        <v>2000000</v>
      </c>
      <c r="L18" s="21">
        <v>200000</v>
      </c>
      <c r="M18" s="21"/>
      <c r="N18" s="21">
        <v>700000</v>
      </c>
      <c r="O18" s="21">
        <v>150000</v>
      </c>
      <c r="P18" s="57"/>
      <c r="Q18" s="22">
        <f t="shared" si="3"/>
        <v>3050000</v>
      </c>
    </row>
    <row r="19" spans="1:17" ht="18.600000000000001" customHeight="1" x14ac:dyDescent="0.15">
      <c r="A19" s="89" t="s">
        <v>16</v>
      </c>
      <c r="B19" s="13"/>
      <c r="C19" s="14"/>
      <c r="D19" s="14"/>
      <c r="E19" s="14"/>
      <c r="F19" s="14">
        <v>6400000</v>
      </c>
      <c r="G19" s="56"/>
      <c r="H19" s="15">
        <f t="shared" si="0"/>
        <v>6400000</v>
      </c>
      <c r="I19" s="23"/>
      <c r="J19" s="89" t="s">
        <v>17</v>
      </c>
      <c r="K19" s="13">
        <v>150000</v>
      </c>
      <c r="L19" s="14">
        <v>80000</v>
      </c>
      <c r="M19" s="14">
        <v>100000</v>
      </c>
      <c r="N19" s="14">
        <v>235000</v>
      </c>
      <c r="O19" s="14">
        <v>135000</v>
      </c>
      <c r="P19" s="56"/>
      <c r="Q19" s="15">
        <f t="shared" si="3"/>
        <v>700000</v>
      </c>
    </row>
    <row r="20" spans="1:17" ht="18.600000000000001" customHeight="1" x14ac:dyDescent="0.15">
      <c r="A20" s="90"/>
      <c r="B20" s="20"/>
      <c r="C20" s="21"/>
      <c r="D20" s="21"/>
      <c r="E20" s="21"/>
      <c r="F20" s="21">
        <v>8000000</v>
      </c>
      <c r="G20" s="57"/>
      <c r="H20" s="22">
        <f t="shared" si="0"/>
        <v>8000000</v>
      </c>
      <c r="I20" s="23"/>
      <c r="J20" s="92"/>
      <c r="K20" s="20">
        <v>160000</v>
      </c>
      <c r="L20" s="21">
        <v>77000</v>
      </c>
      <c r="M20" s="21">
        <v>168000</v>
      </c>
      <c r="N20" s="21">
        <v>220000</v>
      </c>
      <c r="O20" s="21">
        <v>280000</v>
      </c>
      <c r="P20" s="57"/>
      <c r="Q20" s="22">
        <f t="shared" si="3"/>
        <v>905000</v>
      </c>
    </row>
    <row r="21" spans="1:17" ht="18.600000000000001" customHeight="1" x14ac:dyDescent="0.15">
      <c r="A21" s="89" t="s">
        <v>52</v>
      </c>
      <c r="B21" s="13"/>
      <c r="C21" s="14"/>
      <c r="D21" s="14"/>
      <c r="E21" s="14"/>
      <c r="F21" s="14">
        <v>3510000</v>
      </c>
      <c r="G21" s="56"/>
      <c r="H21" s="15">
        <f t="shared" si="0"/>
        <v>3510000</v>
      </c>
      <c r="I21" s="23"/>
      <c r="J21" s="101" t="s">
        <v>18</v>
      </c>
      <c r="K21" s="13">
        <v>300000</v>
      </c>
      <c r="L21" s="14">
        <v>0</v>
      </c>
      <c r="M21" s="14">
        <v>100000</v>
      </c>
      <c r="N21" s="14">
        <v>200000</v>
      </c>
      <c r="O21" s="14">
        <v>65000</v>
      </c>
      <c r="P21" s="56"/>
      <c r="Q21" s="15">
        <f t="shared" si="3"/>
        <v>665000</v>
      </c>
    </row>
    <row r="22" spans="1:17" ht="18.600000000000001" customHeight="1" x14ac:dyDescent="0.15">
      <c r="A22" s="90"/>
      <c r="B22" s="20"/>
      <c r="C22" s="21"/>
      <c r="D22" s="21"/>
      <c r="E22" s="21"/>
      <c r="F22" s="21">
        <v>3510000</v>
      </c>
      <c r="G22" s="57"/>
      <c r="H22" s="22">
        <f t="shared" si="0"/>
        <v>3510000</v>
      </c>
      <c r="I22" s="23"/>
      <c r="J22" s="102"/>
      <c r="K22" s="20">
        <v>300000</v>
      </c>
      <c r="L22" s="21">
        <v>0</v>
      </c>
      <c r="M22" s="21">
        <v>150000</v>
      </c>
      <c r="N22" s="21">
        <v>100000</v>
      </c>
      <c r="O22" s="21">
        <v>50000</v>
      </c>
      <c r="P22" s="57"/>
      <c r="Q22" s="22">
        <f t="shared" si="3"/>
        <v>600000</v>
      </c>
    </row>
    <row r="23" spans="1:17" ht="18.600000000000001" customHeight="1" x14ac:dyDescent="0.15">
      <c r="A23" s="103" t="s">
        <v>51</v>
      </c>
      <c r="B23" s="13">
        <v>4200000</v>
      </c>
      <c r="C23" s="14"/>
      <c r="D23" s="14"/>
      <c r="E23" s="14">
        <v>2400000</v>
      </c>
      <c r="F23" s="14"/>
      <c r="G23" s="56"/>
      <c r="H23" s="15">
        <f t="shared" si="0"/>
        <v>6600000</v>
      </c>
      <c r="I23" s="23"/>
      <c r="J23" s="89" t="s">
        <v>19</v>
      </c>
      <c r="K23" s="13">
        <v>1000000</v>
      </c>
      <c r="L23" s="14">
        <v>20000</v>
      </c>
      <c r="M23" s="14">
        <v>2000000</v>
      </c>
      <c r="N23" s="14">
        <v>800000</v>
      </c>
      <c r="O23" s="14">
        <v>5000</v>
      </c>
      <c r="P23" s="56"/>
      <c r="Q23" s="15">
        <f t="shared" si="3"/>
        <v>3825000</v>
      </c>
    </row>
    <row r="24" spans="1:17" ht="18.600000000000001" customHeight="1" x14ac:dyDescent="0.15">
      <c r="A24" s="90"/>
      <c r="B24" s="20">
        <v>4200000</v>
      </c>
      <c r="C24" s="21"/>
      <c r="D24" s="21"/>
      <c r="E24" s="21">
        <v>1555000</v>
      </c>
      <c r="F24" s="21"/>
      <c r="G24" s="57"/>
      <c r="H24" s="22">
        <f t="shared" si="0"/>
        <v>5755000</v>
      </c>
      <c r="I24" s="23"/>
      <c r="J24" s="92"/>
      <c r="K24" s="20">
        <v>1200000</v>
      </c>
      <c r="L24" s="21">
        <v>30000</v>
      </c>
      <c r="M24" s="21">
        <v>2884500</v>
      </c>
      <c r="N24" s="21">
        <v>900000</v>
      </c>
      <c r="O24" s="21">
        <v>100000</v>
      </c>
      <c r="P24" s="57"/>
      <c r="Q24" s="22">
        <f t="shared" si="3"/>
        <v>5114500</v>
      </c>
    </row>
    <row r="25" spans="1:17" ht="18.600000000000001" customHeight="1" x14ac:dyDescent="0.15">
      <c r="A25" s="101" t="s">
        <v>20</v>
      </c>
      <c r="B25" s="13">
        <v>650000</v>
      </c>
      <c r="C25" s="14">
        <v>20000</v>
      </c>
      <c r="D25" s="14">
        <v>4150000</v>
      </c>
      <c r="E25" s="14">
        <v>680000</v>
      </c>
      <c r="F25" s="14"/>
      <c r="G25" s="56"/>
      <c r="H25" s="15">
        <f t="shared" si="0"/>
        <v>5500000</v>
      </c>
      <c r="I25" s="23"/>
      <c r="J25" s="89" t="s">
        <v>21</v>
      </c>
      <c r="K25" s="13">
        <v>155000</v>
      </c>
      <c r="L25" s="14">
        <v>0</v>
      </c>
      <c r="M25" s="14">
        <v>55000</v>
      </c>
      <c r="N25" s="14">
        <v>200000</v>
      </c>
      <c r="O25" s="14">
        <v>200000</v>
      </c>
      <c r="P25" s="56"/>
      <c r="Q25" s="15">
        <f t="shared" si="3"/>
        <v>610000</v>
      </c>
    </row>
    <row r="26" spans="1:17" ht="18.600000000000001" customHeight="1" x14ac:dyDescent="0.15">
      <c r="A26" s="102"/>
      <c r="B26" s="20">
        <v>475000</v>
      </c>
      <c r="C26" s="21">
        <v>50000</v>
      </c>
      <c r="D26" s="21">
        <v>9775900</v>
      </c>
      <c r="E26" s="65">
        <v>950000</v>
      </c>
      <c r="F26" s="21"/>
      <c r="G26" s="57"/>
      <c r="H26" s="22">
        <f t="shared" si="0"/>
        <v>11250900</v>
      </c>
      <c r="I26" s="23"/>
      <c r="J26" s="90"/>
      <c r="K26" s="20">
        <v>120000</v>
      </c>
      <c r="L26" s="21">
        <v>0</v>
      </c>
      <c r="M26" s="21">
        <v>150000</v>
      </c>
      <c r="N26" s="21">
        <v>4250000</v>
      </c>
      <c r="O26" s="21">
        <v>0</v>
      </c>
      <c r="P26" s="57"/>
      <c r="Q26" s="22">
        <f t="shared" si="3"/>
        <v>4520000</v>
      </c>
    </row>
    <row r="27" spans="1:17" ht="18.600000000000001" customHeight="1" x14ac:dyDescent="0.15">
      <c r="A27" s="101" t="s">
        <v>60</v>
      </c>
      <c r="B27" s="13"/>
      <c r="C27" s="14"/>
      <c r="D27" s="14"/>
      <c r="E27" s="14"/>
      <c r="F27" s="14"/>
      <c r="G27" s="56"/>
      <c r="H27" s="15">
        <f t="shared" si="0"/>
        <v>0</v>
      </c>
      <c r="I27" s="16"/>
      <c r="J27" s="89" t="s">
        <v>22</v>
      </c>
      <c r="K27" s="13">
        <v>1000000</v>
      </c>
      <c r="L27" s="14">
        <v>0</v>
      </c>
      <c r="M27" s="14">
        <v>1800000</v>
      </c>
      <c r="N27" s="14">
        <v>100000</v>
      </c>
      <c r="O27" s="14">
        <v>250000</v>
      </c>
      <c r="P27" s="56"/>
      <c r="Q27" s="15">
        <f t="shared" si="3"/>
        <v>3150000</v>
      </c>
    </row>
    <row r="28" spans="1:17" ht="18.600000000000001" customHeight="1" x14ac:dyDescent="0.15">
      <c r="A28" s="102"/>
      <c r="B28" s="20"/>
      <c r="C28" s="21"/>
      <c r="D28" s="21"/>
      <c r="E28" s="21"/>
      <c r="F28" s="21">
        <v>2400000</v>
      </c>
      <c r="G28" s="57"/>
      <c r="H28" s="22">
        <f t="shared" si="0"/>
        <v>2400000</v>
      </c>
      <c r="I28" s="16"/>
      <c r="J28" s="90"/>
      <c r="K28" s="20">
        <v>950000</v>
      </c>
      <c r="L28" s="21">
        <v>0</v>
      </c>
      <c r="M28" s="73">
        <v>3718400</v>
      </c>
      <c r="N28" s="21">
        <v>75000</v>
      </c>
      <c r="O28" s="21">
        <v>190000</v>
      </c>
      <c r="P28" s="57"/>
      <c r="Q28" s="22">
        <f t="shared" si="3"/>
        <v>4933400</v>
      </c>
    </row>
    <row r="29" spans="1:17" ht="18.600000000000001" customHeight="1" x14ac:dyDescent="0.15">
      <c r="A29" s="89"/>
      <c r="B29" s="13"/>
      <c r="C29" s="14"/>
      <c r="D29" s="14"/>
      <c r="E29" s="14"/>
      <c r="F29" s="14"/>
      <c r="G29" s="56"/>
      <c r="H29" s="15">
        <f t="shared" si="0"/>
        <v>0</v>
      </c>
      <c r="I29" s="23"/>
      <c r="J29" s="89" t="s">
        <v>24</v>
      </c>
      <c r="K29" s="13">
        <v>2040000</v>
      </c>
      <c r="L29" s="71">
        <v>0</v>
      </c>
      <c r="M29" s="14">
        <v>1800000</v>
      </c>
      <c r="N29" s="72">
        <v>48000</v>
      </c>
      <c r="O29" s="14">
        <v>48000</v>
      </c>
      <c r="P29" s="56"/>
      <c r="Q29" s="15">
        <f t="shared" si="3"/>
        <v>3936000</v>
      </c>
    </row>
    <row r="30" spans="1:17" ht="18.600000000000001" customHeight="1" x14ac:dyDescent="0.15">
      <c r="A30" s="90"/>
      <c r="B30" s="20"/>
      <c r="C30" s="21"/>
      <c r="D30" s="21"/>
      <c r="E30" s="21"/>
      <c r="F30" s="21"/>
      <c r="G30" s="57"/>
      <c r="H30" s="22">
        <f t="shared" si="0"/>
        <v>0</v>
      </c>
      <c r="I30" s="23"/>
      <c r="J30" s="90"/>
      <c r="K30" s="20">
        <v>2040000</v>
      </c>
      <c r="L30" s="21">
        <v>0</v>
      </c>
      <c r="M30" s="21">
        <v>4176000</v>
      </c>
      <c r="N30" s="21"/>
      <c r="O30" s="21"/>
      <c r="P30" s="57"/>
      <c r="Q30" s="22">
        <f t="shared" si="3"/>
        <v>6216000</v>
      </c>
    </row>
    <row r="31" spans="1:17" ht="18.600000000000001" customHeight="1" x14ac:dyDescent="0.15">
      <c r="A31" s="89"/>
      <c r="B31" s="13"/>
      <c r="C31" s="14"/>
      <c r="D31" s="14"/>
      <c r="E31" s="14"/>
      <c r="F31" s="14"/>
      <c r="G31" s="56"/>
      <c r="H31" s="15">
        <f t="shared" si="0"/>
        <v>0</v>
      </c>
      <c r="I31" s="16"/>
      <c r="J31" s="89" t="s">
        <v>25</v>
      </c>
      <c r="K31" s="13">
        <v>240000</v>
      </c>
      <c r="L31" s="14">
        <v>0</v>
      </c>
      <c r="M31" s="14">
        <v>0</v>
      </c>
      <c r="N31" s="14">
        <v>0</v>
      </c>
      <c r="O31" s="14">
        <v>0</v>
      </c>
      <c r="P31" s="56"/>
      <c r="Q31" s="15">
        <f t="shared" si="3"/>
        <v>240000</v>
      </c>
    </row>
    <row r="32" spans="1:17" ht="18.600000000000001" customHeight="1" x14ac:dyDescent="0.15">
      <c r="A32" s="90"/>
      <c r="B32" s="20"/>
      <c r="C32" s="21"/>
      <c r="D32" s="21"/>
      <c r="E32" s="21"/>
      <c r="F32" s="21"/>
      <c r="G32" s="57"/>
      <c r="H32" s="22">
        <f t="shared" si="0"/>
        <v>0</v>
      </c>
      <c r="I32" s="16"/>
      <c r="J32" s="90"/>
      <c r="K32" s="20">
        <v>276000</v>
      </c>
      <c r="L32" s="21">
        <v>0</v>
      </c>
      <c r="M32" s="21">
        <v>0</v>
      </c>
      <c r="N32" s="21">
        <v>12000</v>
      </c>
      <c r="O32" s="21">
        <v>50000</v>
      </c>
      <c r="P32" s="57"/>
      <c r="Q32" s="22">
        <f t="shared" si="3"/>
        <v>338000</v>
      </c>
    </row>
    <row r="33" spans="1:17" ht="18.600000000000001" customHeight="1" x14ac:dyDescent="0.15">
      <c r="A33" s="89"/>
      <c r="B33" s="13"/>
      <c r="C33" s="14"/>
      <c r="D33" s="14"/>
      <c r="E33" s="14"/>
      <c r="F33" s="14"/>
      <c r="G33" s="56"/>
      <c r="H33" s="15">
        <f>SUM(B33:G33)</f>
        <v>0</v>
      </c>
      <c r="I33" s="16"/>
      <c r="J33" s="89" t="s">
        <v>59</v>
      </c>
      <c r="K33" s="13">
        <v>0</v>
      </c>
      <c r="L33" s="14"/>
      <c r="M33" s="14"/>
      <c r="N33" s="14">
        <v>0</v>
      </c>
      <c r="O33" s="14">
        <v>0</v>
      </c>
      <c r="P33" s="56"/>
      <c r="Q33" s="15">
        <f t="shared" si="3"/>
        <v>0</v>
      </c>
    </row>
    <row r="34" spans="1:17" ht="18.600000000000001" customHeight="1" thickBot="1" x14ac:dyDescent="0.2">
      <c r="A34" s="104"/>
      <c r="B34" s="20"/>
      <c r="C34" s="21"/>
      <c r="D34" s="21"/>
      <c r="E34" s="21"/>
      <c r="F34" s="70"/>
      <c r="G34" s="57"/>
      <c r="H34" s="22">
        <f t="shared" si="0"/>
        <v>0</v>
      </c>
      <c r="I34" s="16"/>
      <c r="J34" s="90"/>
      <c r="K34" s="20">
        <v>73000</v>
      </c>
      <c r="L34" s="21"/>
      <c r="M34" s="21"/>
      <c r="N34" s="21">
        <v>46000</v>
      </c>
      <c r="O34" s="21">
        <v>43000</v>
      </c>
      <c r="P34" s="57"/>
      <c r="Q34" s="22">
        <f t="shared" si="3"/>
        <v>162000</v>
      </c>
    </row>
    <row r="35" spans="1:17" ht="18.600000000000001" customHeight="1" x14ac:dyDescent="0.15">
      <c r="A35" s="29" t="s">
        <v>42</v>
      </c>
      <c r="B35" s="30">
        <f>SUM(B5,B7,B9,B11,B13,B15,B17,B19,B21,B23,B25,B27,B29,B31,B33)</f>
        <v>30650000</v>
      </c>
      <c r="C35" s="31">
        <f t="shared" ref="C35:G36" si="4">SUM(C5,C7,C9,C11,C13,C15,C17,C19,C21,C23,C25,C27,C29,C31,C33)</f>
        <v>4020000</v>
      </c>
      <c r="D35" s="31">
        <f t="shared" si="4"/>
        <v>12650000</v>
      </c>
      <c r="E35" s="31">
        <f t="shared" si="4"/>
        <v>17780000</v>
      </c>
      <c r="F35" s="31">
        <f t="shared" si="4"/>
        <v>9910000</v>
      </c>
      <c r="G35" s="58">
        <f t="shared" si="4"/>
        <v>0</v>
      </c>
      <c r="H35" s="32">
        <f>SUM(B35:G35)</f>
        <v>75010000</v>
      </c>
      <c r="I35" s="16"/>
      <c r="J35" s="89" t="s">
        <v>26</v>
      </c>
      <c r="K35" s="13">
        <v>100000</v>
      </c>
      <c r="L35" s="14">
        <v>0</v>
      </c>
      <c r="M35" s="14">
        <v>0</v>
      </c>
      <c r="N35" s="14">
        <v>150000</v>
      </c>
      <c r="O35" s="14">
        <v>60000</v>
      </c>
      <c r="P35" s="56"/>
      <c r="Q35" s="15">
        <f>SUM(K35:P35)</f>
        <v>310000</v>
      </c>
    </row>
    <row r="36" spans="1:17" ht="18.600000000000001" customHeight="1" thickBot="1" x14ac:dyDescent="0.2">
      <c r="A36" s="33" t="s">
        <v>43</v>
      </c>
      <c r="B36" s="34">
        <f>SUM(B6,B8,B10,B12,B14,B16,B18,B20,B22,B24,B26,B28,B30,B32,B34)</f>
        <v>35875000</v>
      </c>
      <c r="C36" s="35">
        <f t="shared" si="4"/>
        <v>4350000</v>
      </c>
      <c r="D36" s="35">
        <f t="shared" si="4"/>
        <v>20377600</v>
      </c>
      <c r="E36" s="35">
        <f t="shared" si="4"/>
        <v>24505000</v>
      </c>
      <c r="F36" s="35">
        <f t="shared" si="4"/>
        <v>13910000</v>
      </c>
      <c r="G36" s="59">
        <f t="shared" si="4"/>
        <v>0</v>
      </c>
      <c r="H36" s="36">
        <f>SUM(B36:G36)</f>
        <v>99017600</v>
      </c>
      <c r="I36" s="16"/>
      <c r="J36" s="90"/>
      <c r="K36" s="20">
        <v>250000</v>
      </c>
      <c r="L36" s="21">
        <v>10000</v>
      </c>
      <c r="M36" s="21">
        <v>0</v>
      </c>
      <c r="N36" s="21">
        <v>40000</v>
      </c>
      <c r="O36" s="21">
        <v>50000</v>
      </c>
      <c r="P36" s="57"/>
      <c r="Q36" s="22">
        <f t="shared" si="3"/>
        <v>350000</v>
      </c>
    </row>
    <row r="37" spans="1:17" ht="18.600000000000001" customHeight="1" x14ac:dyDescent="0.15">
      <c r="A37" s="89"/>
      <c r="B37" s="13"/>
      <c r="C37" s="14"/>
      <c r="D37" s="14"/>
      <c r="E37" s="14"/>
      <c r="F37" s="14"/>
      <c r="G37" s="56"/>
      <c r="H37" s="15">
        <f t="shared" ref="H37:H52" si="5">SUM(B37:G37)</f>
        <v>0</v>
      </c>
      <c r="I37" s="16"/>
      <c r="J37" s="89" t="s">
        <v>27</v>
      </c>
      <c r="K37" s="13">
        <v>50000</v>
      </c>
      <c r="L37" s="14">
        <v>0</v>
      </c>
      <c r="M37" s="14">
        <v>0</v>
      </c>
      <c r="N37" s="14">
        <v>50000</v>
      </c>
      <c r="O37" s="14">
        <v>0</v>
      </c>
      <c r="P37" s="56"/>
      <c r="Q37" s="15">
        <f t="shared" si="3"/>
        <v>100000</v>
      </c>
    </row>
    <row r="38" spans="1:17" ht="18.600000000000001" customHeight="1" x14ac:dyDescent="0.15">
      <c r="A38" s="90"/>
      <c r="B38" s="20"/>
      <c r="C38" s="21"/>
      <c r="D38" s="21"/>
      <c r="E38" s="21"/>
      <c r="F38" s="21"/>
      <c r="G38" s="57"/>
      <c r="H38" s="22">
        <f t="shared" si="5"/>
        <v>0</v>
      </c>
      <c r="I38" s="16"/>
      <c r="J38" s="90"/>
      <c r="K38" s="20">
        <v>50000</v>
      </c>
      <c r="L38" s="21">
        <v>35000</v>
      </c>
      <c r="M38" s="21">
        <v>0</v>
      </c>
      <c r="N38" s="21">
        <v>15000</v>
      </c>
      <c r="O38" s="21">
        <v>20000</v>
      </c>
      <c r="P38" s="57"/>
      <c r="Q38" s="22">
        <f t="shared" si="3"/>
        <v>120000</v>
      </c>
    </row>
    <row r="39" spans="1:17" ht="18.600000000000001" customHeight="1" x14ac:dyDescent="0.15">
      <c r="A39" s="89" t="s">
        <v>36</v>
      </c>
      <c r="B39" s="13">
        <v>50000</v>
      </c>
      <c r="C39" s="14"/>
      <c r="D39" s="14"/>
      <c r="E39" s="14"/>
      <c r="F39" s="14"/>
      <c r="G39" s="56"/>
      <c r="H39" s="15">
        <f t="shared" si="5"/>
        <v>50000</v>
      </c>
      <c r="I39" s="16"/>
      <c r="J39" s="89" t="s">
        <v>28</v>
      </c>
      <c r="K39" s="13">
        <v>728000</v>
      </c>
      <c r="L39" s="14">
        <v>166800</v>
      </c>
      <c r="M39" s="14">
        <v>0</v>
      </c>
      <c r="N39" s="14">
        <v>100000</v>
      </c>
      <c r="O39" s="14">
        <v>100000</v>
      </c>
      <c r="P39" s="56"/>
      <c r="Q39" s="15">
        <f t="shared" si="3"/>
        <v>1094800</v>
      </c>
    </row>
    <row r="40" spans="1:17" ht="18.600000000000001" customHeight="1" x14ac:dyDescent="0.15">
      <c r="A40" s="90"/>
      <c r="B40" s="20">
        <v>0</v>
      </c>
      <c r="C40" s="21"/>
      <c r="D40" s="21"/>
      <c r="E40" s="21"/>
      <c r="F40" s="21"/>
      <c r="G40" s="57"/>
      <c r="H40" s="22">
        <f t="shared" si="5"/>
        <v>0</v>
      </c>
      <c r="I40" s="16"/>
      <c r="J40" s="90"/>
      <c r="K40" s="20">
        <v>580000</v>
      </c>
      <c r="L40" s="21">
        <v>240000</v>
      </c>
      <c r="M40" s="21">
        <v>0</v>
      </c>
      <c r="N40" s="21">
        <v>120000</v>
      </c>
      <c r="O40" s="21">
        <v>80000</v>
      </c>
      <c r="P40" s="57"/>
      <c r="Q40" s="22">
        <f t="shared" si="3"/>
        <v>1020000</v>
      </c>
    </row>
    <row r="41" spans="1:17" ht="18.600000000000001" customHeight="1" x14ac:dyDescent="0.15">
      <c r="A41" s="89"/>
      <c r="B41" s="13"/>
      <c r="C41" s="14"/>
      <c r="D41" s="14"/>
      <c r="E41" s="14"/>
      <c r="F41" s="14"/>
      <c r="G41" s="56"/>
      <c r="H41" s="15">
        <f t="shared" si="5"/>
        <v>0</v>
      </c>
      <c r="I41" s="16"/>
      <c r="J41" s="89" t="s">
        <v>29</v>
      </c>
      <c r="K41" s="13">
        <v>450000</v>
      </c>
      <c r="L41" s="14">
        <v>20000</v>
      </c>
      <c r="M41" s="14">
        <v>350000</v>
      </c>
      <c r="N41" s="14">
        <v>400000</v>
      </c>
      <c r="O41" s="14">
        <v>70000</v>
      </c>
      <c r="P41" s="56"/>
      <c r="Q41" s="15">
        <f t="shared" si="3"/>
        <v>1290000</v>
      </c>
    </row>
    <row r="42" spans="1:17" ht="18.600000000000001" customHeight="1" x14ac:dyDescent="0.15">
      <c r="A42" s="90"/>
      <c r="B42" s="20"/>
      <c r="C42" s="21"/>
      <c r="D42" s="21"/>
      <c r="E42" s="21"/>
      <c r="F42" s="21"/>
      <c r="G42" s="57"/>
      <c r="H42" s="22">
        <f t="shared" si="5"/>
        <v>0</v>
      </c>
      <c r="I42" s="16"/>
      <c r="J42" s="90"/>
      <c r="K42" s="20">
        <v>150000</v>
      </c>
      <c r="L42" s="21">
        <v>0</v>
      </c>
      <c r="M42" s="21">
        <v>660000</v>
      </c>
      <c r="N42" s="21">
        <v>200000</v>
      </c>
      <c r="O42" s="21">
        <v>20000</v>
      </c>
      <c r="P42" s="57"/>
      <c r="Q42" s="22">
        <f t="shared" si="3"/>
        <v>1030000</v>
      </c>
    </row>
    <row r="43" spans="1:17" ht="18.600000000000001" customHeight="1" x14ac:dyDescent="0.15">
      <c r="A43" s="89" t="s">
        <v>34</v>
      </c>
      <c r="B43" s="13">
        <v>3000000</v>
      </c>
      <c r="C43" s="14"/>
      <c r="D43" s="14">
        <v>0</v>
      </c>
      <c r="E43" s="14">
        <v>450000</v>
      </c>
      <c r="F43" s="14">
        <v>450000</v>
      </c>
      <c r="G43" s="56"/>
      <c r="H43" s="15">
        <f t="shared" si="5"/>
        <v>3900000</v>
      </c>
      <c r="I43" s="16"/>
      <c r="J43" s="89" t="s">
        <v>53</v>
      </c>
      <c r="K43" s="13">
        <v>0</v>
      </c>
      <c r="L43" s="14"/>
      <c r="M43" s="14">
        <v>0</v>
      </c>
      <c r="N43" s="14">
        <v>0</v>
      </c>
      <c r="O43" s="14"/>
      <c r="P43" s="56"/>
      <c r="Q43" s="15">
        <f t="shared" si="3"/>
        <v>0</v>
      </c>
    </row>
    <row r="44" spans="1:17" ht="18.600000000000001" customHeight="1" x14ac:dyDescent="0.15">
      <c r="A44" s="90"/>
      <c r="B44" s="20"/>
      <c r="C44" s="21"/>
      <c r="D44" s="21"/>
      <c r="E44" s="21">
        <v>4250000</v>
      </c>
      <c r="F44" s="21"/>
      <c r="G44" s="57"/>
      <c r="H44" s="22">
        <f t="shared" si="5"/>
        <v>4250000</v>
      </c>
      <c r="I44" s="16"/>
      <c r="J44" s="90"/>
      <c r="K44" s="20">
        <v>35000</v>
      </c>
      <c r="L44" s="21"/>
      <c r="M44" s="21">
        <v>24000</v>
      </c>
      <c r="N44" s="21">
        <v>36600</v>
      </c>
      <c r="O44" s="21"/>
      <c r="P44" s="57"/>
      <c r="Q44" s="22">
        <f t="shared" si="3"/>
        <v>95600</v>
      </c>
    </row>
    <row r="45" spans="1:17" ht="18.600000000000001" customHeight="1" x14ac:dyDescent="0.15">
      <c r="A45" s="89" t="s">
        <v>33</v>
      </c>
      <c r="B45" s="13"/>
      <c r="C45" s="14"/>
      <c r="D45" s="14"/>
      <c r="E45" s="14"/>
      <c r="F45" s="14"/>
      <c r="G45" s="56">
        <v>45000</v>
      </c>
      <c r="H45" s="15">
        <f t="shared" si="5"/>
        <v>45000</v>
      </c>
      <c r="I45" s="16"/>
      <c r="J45" s="89" t="s">
        <v>30</v>
      </c>
      <c r="K45" s="13">
        <v>300000</v>
      </c>
      <c r="L45" s="14">
        <v>180000</v>
      </c>
      <c r="M45" s="14">
        <v>250000</v>
      </c>
      <c r="N45" s="14">
        <v>250000</v>
      </c>
      <c r="O45" s="14">
        <v>180000</v>
      </c>
      <c r="P45" s="56"/>
      <c r="Q45" s="15">
        <f t="shared" si="3"/>
        <v>1160000</v>
      </c>
    </row>
    <row r="46" spans="1:17" ht="18.600000000000001" customHeight="1" x14ac:dyDescent="0.15">
      <c r="A46" s="90"/>
      <c r="B46" s="20"/>
      <c r="C46" s="21"/>
      <c r="D46" s="21"/>
      <c r="E46" s="21"/>
      <c r="F46" s="21"/>
      <c r="G46" s="57"/>
      <c r="H46" s="22">
        <f t="shared" si="5"/>
        <v>0</v>
      </c>
      <c r="I46" s="16"/>
      <c r="J46" s="90"/>
      <c r="K46" s="20">
        <v>500000</v>
      </c>
      <c r="L46" s="21">
        <v>160000</v>
      </c>
      <c r="M46" s="21">
        <v>128000</v>
      </c>
      <c r="N46" s="21">
        <v>300000</v>
      </c>
      <c r="O46" s="21">
        <v>250000</v>
      </c>
      <c r="P46" s="57"/>
      <c r="Q46" s="22">
        <f t="shared" si="3"/>
        <v>1338000</v>
      </c>
    </row>
    <row r="47" spans="1:17" ht="18.600000000000001" customHeight="1" x14ac:dyDescent="0.15">
      <c r="A47" s="89" t="s">
        <v>23</v>
      </c>
      <c r="B47" s="13"/>
      <c r="C47" s="14"/>
      <c r="D47" s="14">
        <v>0</v>
      </c>
      <c r="E47" s="14"/>
      <c r="F47" s="14"/>
      <c r="G47" s="56">
        <v>44</v>
      </c>
      <c r="H47" s="15">
        <f t="shared" si="5"/>
        <v>44</v>
      </c>
      <c r="I47" s="16"/>
      <c r="J47" s="89" t="s">
        <v>31</v>
      </c>
      <c r="K47" s="13">
        <v>44000</v>
      </c>
      <c r="L47" s="14">
        <v>0</v>
      </c>
      <c r="M47" s="14">
        <v>20000</v>
      </c>
      <c r="N47" s="14">
        <v>14000</v>
      </c>
      <c r="O47" s="14">
        <v>1000</v>
      </c>
      <c r="P47" s="56"/>
      <c r="Q47" s="15">
        <f t="shared" si="3"/>
        <v>79000</v>
      </c>
    </row>
    <row r="48" spans="1:17" ht="18.600000000000001" customHeight="1" x14ac:dyDescent="0.15">
      <c r="A48" s="90"/>
      <c r="B48" s="20"/>
      <c r="C48" s="21"/>
      <c r="D48" s="21">
        <v>2</v>
      </c>
      <c r="E48" s="21"/>
      <c r="F48" s="21"/>
      <c r="G48" s="57">
        <v>82</v>
      </c>
      <c r="H48" s="22">
        <f t="shared" si="5"/>
        <v>84</v>
      </c>
      <c r="I48" s="16"/>
      <c r="J48" s="90"/>
      <c r="K48" s="20">
        <v>340000</v>
      </c>
      <c r="L48" s="21">
        <v>50000</v>
      </c>
      <c r="M48" s="21">
        <v>50000</v>
      </c>
      <c r="N48" s="21">
        <v>150000</v>
      </c>
      <c r="O48" s="21">
        <v>70000</v>
      </c>
      <c r="P48" s="57"/>
      <c r="Q48" s="22">
        <f t="shared" si="3"/>
        <v>660000</v>
      </c>
    </row>
    <row r="49" spans="1:18" ht="18.600000000000001" customHeight="1" x14ac:dyDescent="0.15">
      <c r="A49" s="89"/>
      <c r="B49" s="13"/>
      <c r="C49" s="14"/>
      <c r="D49" s="14"/>
      <c r="E49" s="14"/>
      <c r="F49" s="14"/>
      <c r="G49" s="56"/>
      <c r="H49" s="15">
        <f t="shared" si="5"/>
        <v>0</v>
      </c>
      <c r="I49" s="16"/>
      <c r="J49" s="105" t="s">
        <v>54</v>
      </c>
      <c r="K49" s="13">
        <v>704324</v>
      </c>
      <c r="L49" s="14">
        <v>198137</v>
      </c>
      <c r="M49" s="14">
        <v>0</v>
      </c>
      <c r="N49" s="14">
        <v>800000</v>
      </c>
      <c r="O49" s="14">
        <v>790000</v>
      </c>
      <c r="P49" s="56">
        <v>0</v>
      </c>
      <c r="Q49" s="15">
        <f t="shared" si="3"/>
        <v>2492461</v>
      </c>
    </row>
    <row r="50" spans="1:18" ht="18.600000000000001" customHeight="1" thickBot="1" x14ac:dyDescent="0.2">
      <c r="A50" s="90"/>
      <c r="B50" s="20"/>
      <c r="C50" s="21"/>
      <c r="D50" s="21"/>
      <c r="E50" s="21"/>
      <c r="F50" s="21"/>
      <c r="G50" s="57"/>
      <c r="H50" s="22">
        <f t="shared" si="5"/>
        <v>0</v>
      </c>
      <c r="I50" s="16"/>
      <c r="J50" s="106"/>
      <c r="K50" s="20">
        <v>2555708</v>
      </c>
      <c r="L50" s="21">
        <v>391667</v>
      </c>
      <c r="M50" s="21">
        <v>89766</v>
      </c>
      <c r="N50" s="21">
        <v>2800000</v>
      </c>
      <c r="O50" s="70">
        <v>321210</v>
      </c>
      <c r="P50" s="57"/>
      <c r="Q50" s="22">
        <f t="shared" si="3"/>
        <v>6158351</v>
      </c>
    </row>
    <row r="51" spans="1:18" ht="18.600000000000001" customHeight="1" x14ac:dyDescent="0.15">
      <c r="A51" s="100"/>
      <c r="B51" s="13"/>
      <c r="C51" s="14"/>
      <c r="D51" s="14"/>
      <c r="E51" s="14"/>
      <c r="F51" s="14"/>
      <c r="G51" s="56"/>
      <c r="H51" s="15">
        <f t="shared" si="5"/>
        <v>0</v>
      </c>
      <c r="I51" s="16"/>
      <c r="J51" s="29" t="s">
        <v>47</v>
      </c>
      <c r="K51" s="30">
        <f>SUM(K13,K15,K17,K19,K21,K23,K25,K27,K29,K31,K33,K35,K37,K39,K41,K43,K45,K47,K49)</f>
        <v>8911324</v>
      </c>
      <c r="L51" s="31">
        <f t="shared" ref="L51:P52" si="6">SUM(L13,L15,L17,L19,L21,L23,L25,L27,L29,L31,L33,L35,L37,L39,L41,L43,L45,L47,L49)</f>
        <v>789937</v>
      </c>
      <c r="M51" s="31">
        <f t="shared" si="6"/>
        <v>6495000</v>
      </c>
      <c r="N51" s="31">
        <f t="shared" si="6"/>
        <v>3952000</v>
      </c>
      <c r="O51" s="31">
        <f t="shared" si="6"/>
        <v>2104000</v>
      </c>
      <c r="P51" s="58">
        <f t="shared" si="6"/>
        <v>0</v>
      </c>
      <c r="Q51" s="32">
        <f t="shared" ref="Q51:Q56" si="7">SUM(K51:P51)</f>
        <v>22252261</v>
      </c>
    </row>
    <row r="52" spans="1:18" ht="18.600000000000001" customHeight="1" thickBot="1" x14ac:dyDescent="0.2">
      <c r="A52" s="90"/>
      <c r="B52" s="20"/>
      <c r="C52" s="21"/>
      <c r="D52" s="21"/>
      <c r="E52" s="21"/>
      <c r="F52" s="70"/>
      <c r="G52" s="57"/>
      <c r="H52" s="22">
        <f t="shared" si="5"/>
        <v>0</v>
      </c>
      <c r="I52" s="16"/>
      <c r="J52" s="33" t="s">
        <v>48</v>
      </c>
      <c r="K52" s="34">
        <f>SUM(K14,K16,K18,K20,K22,K24,K26,K28,K30,K32,K34,K36,K38,K40,K42,K44,K46,K48,K50)</f>
        <v>11614708</v>
      </c>
      <c r="L52" s="35">
        <f t="shared" si="6"/>
        <v>1213667</v>
      </c>
      <c r="M52" s="35">
        <f t="shared" si="6"/>
        <v>12198666</v>
      </c>
      <c r="N52" s="35">
        <f>SUM(N14,N16,N18,N20,N22,N24,N26,N28,N30,N32,N34,N36,N38,N40,N42,N44,N46,N48,N50)</f>
        <v>9975600</v>
      </c>
      <c r="O52" s="35">
        <f t="shared" si="6"/>
        <v>1734210</v>
      </c>
      <c r="P52" s="59">
        <f t="shared" si="6"/>
        <v>0</v>
      </c>
      <c r="Q52" s="36">
        <f t="shared" si="7"/>
        <v>36736851</v>
      </c>
    </row>
    <row r="53" spans="1:18" ht="18.600000000000001" customHeight="1" x14ac:dyDescent="0.15">
      <c r="A53" s="29" t="s">
        <v>35</v>
      </c>
      <c r="B53" s="30">
        <f>SUM(B37,B39,B41,B43,B45,B47,B49,B51)</f>
        <v>3050000</v>
      </c>
      <c r="C53" s="31">
        <f t="shared" ref="C53:G54" si="8">SUM(C37,C39,C41,C43,C45,C47,C49,C51)</f>
        <v>0</v>
      </c>
      <c r="D53" s="31">
        <f t="shared" si="8"/>
        <v>0</v>
      </c>
      <c r="E53" s="31">
        <f t="shared" si="8"/>
        <v>450000</v>
      </c>
      <c r="F53" s="31">
        <f t="shared" si="8"/>
        <v>450000</v>
      </c>
      <c r="G53" s="58">
        <f t="shared" si="8"/>
        <v>45044</v>
      </c>
      <c r="H53" s="32">
        <f>SUM(B53:G53)</f>
        <v>3995044</v>
      </c>
      <c r="I53" s="16"/>
      <c r="J53" s="42" t="s">
        <v>35</v>
      </c>
      <c r="K53" s="43">
        <v>400000</v>
      </c>
      <c r="L53" s="44">
        <v>60000</v>
      </c>
      <c r="M53" s="44">
        <v>107000</v>
      </c>
      <c r="N53" s="44">
        <v>200000</v>
      </c>
      <c r="O53" s="68">
        <v>70000</v>
      </c>
      <c r="P53" s="62">
        <v>300000</v>
      </c>
      <c r="Q53" s="15">
        <f t="shared" si="7"/>
        <v>1137000</v>
      </c>
    </row>
    <row r="54" spans="1:18" ht="18.600000000000001" customHeight="1" thickBot="1" x14ac:dyDescent="0.2">
      <c r="A54" s="66" t="s">
        <v>44</v>
      </c>
      <c r="B54" s="34">
        <f>SUM(B38,B40,B42,B44,B46,B48,B50,B52)</f>
        <v>0</v>
      </c>
      <c r="C54" s="35">
        <f t="shared" si="8"/>
        <v>0</v>
      </c>
      <c r="D54" s="35">
        <f t="shared" si="8"/>
        <v>2</v>
      </c>
      <c r="E54" s="35">
        <f t="shared" si="8"/>
        <v>4250000</v>
      </c>
      <c r="F54" s="35">
        <f t="shared" si="8"/>
        <v>0</v>
      </c>
      <c r="G54" s="59">
        <f t="shared" si="8"/>
        <v>82</v>
      </c>
      <c r="H54" s="36">
        <f>SUM(B54:G54)</f>
        <v>4250084</v>
      </c>
      <c r="I54" s="16"/>
      <c r="J54" s="45" t="s">
        <v>49</v>
      </c>
      <c r="K54" s="46">
        <v>250000</v>
      </c>
      <c r="L54" s="47">
        <v>67000</v>
      </c>
      <c r="M54" s="47">
        <v>80000</v>
      </c>
      <c r="N54" s="47">
        <v>220000</v>
      </c>
      <c r="O54" s="69">
        <v>90000</v>
      </c>
      <c r="P54" s="63">
        <v>190000</v>
      </c>
      <c r="Q54" s="36">
        <f t="shared" si="7"/>
        <v>897000</v>
      </c>
    </row>
    <row r="55" spans="1:18" ht="18.600000000000001" customHeight="1" x14ac:dyDescent="0.15">
      <c r="A55" s="48" t="s">
        <v>32</v>
      </c>
      <c r="B55" s="30">
        <f>SUM(B35,B53)</f>
        <v>33700000</v>
      </c>
      <c r="C55" s="31">
        <f t="shared" ref="C55:G56" si="9">SUM(C35,C53)</f>
        <v>4020000</v>
      </c>
      <c r="D55" s="31">
        <f t="shared" si="9"/>
        <v>12650000</v>
      </c>
      <c r="E55" s="31">
        <f t="shared" si="9"/>
        <v>18230000</v>
      </c>
      <c r="F55" s="31">
        <f t="shared" si="9"/>
        <v>10360000</v>
      </c>
      <c r="G55" s="58">
        <f t="shared" si="9"/>
        <v>45044</v>
      </c>
      <c r="H55" s="32">
        <f>SUM(B55:G55)</f>
        <v>79005044</v>
      </c>
      <c r="I55" s="23"/>
      <c r="J55" s="49" t="s">
        <v>39</v>
      </c>
      <c r="K55" s="30">
        <f>SUM(K11,K51,K53)</f>
        <v>30211324</v>
      </c>
      <c r="L55" s="31">
        <f t="shared" ref="L55:P56" si="10">SUM(L11,L51,L53)</f>
        <v>5229937</v>
      </c>
      <c r="M55" s="31">
        <f t="shared" si="10"/>
        <v>12476330</v>
      </c>
      <c r="N55" s="31">
        <f t="shared" si="10"/>
        <v>18202000</v>
      </c>
      <c r="O55" s="31">
        <f t="shared" si="10"/>
        <v>8704000</v>
      </c>
      <c r="P55" s="58">
        <f t="shared" si="10"/>
        <v>300000</v>
      </c>
      <c r="Q55" s="32">
        <f t="shared" si="7"/>
        <v>75123591</v>
      </c>
      <c r="R55" s="50"/>
    </row>
    <row r="56" spans="1:18" ht="18.600000000000001" customHeight="1" thickBot="1" x14ac:dyDescent="0.2">
      <c r="A56" s="51" t="s">
        <v>40</v>
      </c>
      <c r="B56" s="83">
        <f>SUM(B36,B54)</f>
        <v>35875000</v>
      </c>
      <c r="C56" s="84">
        <f t="shared" si="9"/>
        <v>4350000</v>
      </c>
      <c r="D56" s="84">
        <f t="shared" si="9"/>
        <v>20377602</v>
      </c>
      <c r="E56" s="84">
        <f t="shared" si="9"/>
        <v>28755000</v>
      </c>
      <c r="F56" s="84">
        <f t="shared" si="9"/>
        <v>13910000</v>
      </c>
      <c r="G56" s="85">
        <f t="shared" si="9"/>
        <v>82</v>
      </c>
      <c r="H56" s="28">
        <f>SUM(B56:G56)</f>
        <v>103267684</v>
      </c>
      <c r="I56" s="52"/>
      <c r="J56" s="33" t="s">
        <v>50</v>
      </c>
      <c r="K56" s="34">
        <f>SUM(K12,K52,K54)</f>
        <v>35514708</v>
      </c>
      <c r="L56" s="35">
        <f t="shared" si="10"/>
        <v>6230667</v>
      </c>
      <c r="M56" s="35">
        <f t="shared" si="10"/>
        <v>20548666</v>
      </c>
      <c r="N56" s="35">
        <f t="shared" si="10"/>
        <v>27395600</v>
      </c>
      <c r="O56" s="35">
        <f t="shared" si="10"/>
        <v>12224210</v>
      </c>
      <c r="P56" s="35">
        <f t="shared" si="10"/>
        <v>190000</v>
      </c>
      <c r="Q56" s="36">
        <f t="shared" si="7"/>
        <v>102103851</v>
      </c>
      <c r="R56" s="53"/>
    </row>
    <row r="57" spans="1:18" ht="21.75" customHeight="1" thickBot="1" x14ac:dyDescent="0.2">
      <c r="B57" s="12" t="s">
        <v>2</v>
      </c>
      <c r="C57" s="9" t="s">
        <v>3</v>
      </c>
      <c r="D57" s="9" t="s">
        <v>4</v>
      </c>
      <c r="E57" s="9" t="s">
        <v>5</v>
      </c>
      <c r="F57" s="9" t="s">
        <v>6</v>
      </c>
      <c r="G57" s="9" t="s">
        <v>41</v>
      </c>
      <c r="H57" s="86" t="s">
        <v>7</v>
      </c>
      <c r="K57" s="12" t="s">
        <v>2</v>
      </c>
      <c r="L57" s="9" t="s">
        <v>3</v>
      </c>
      <c r="M57" s="9" t="s">
        <v>4</v>
      </c>
      <c r="N57" s="9" t="s">
        <v>5</v>
      </c>
      <c r="O57" s="9" t="s">
        <v>6</v>
      </c>
      <c r="P57" s="9" t="s">
        <v>41</v>
      </c>
      <c r="Q57" s="86" t="s">
        <v>7</v>
      </c>
    </row>
    <row r="58" spans="1:18" ht="21" customHeight="1" x14ac:dyDescent="0.15">
      <c r="J58" s="82" t="s">
        <v>62</v>
      </c>
      <c r="K58" s="76">
        <f t="shared" ref="K58:P59" si="11">B55-K55</f>
        <v>3488676</v>
      </c>
      <c r="L58" s="77">
        <f t="shared" si="11"/>
        <v>-1209937</v>
      </c>
      <c r="M58" s="77">
        <f t="shared" si="11"/>
        <v>173670</v>
      </c>
      <c r="N58" s="77">
        <f t="shared" si="11"/>
        <v>28000</v>
      </c>
      <c r="O58" s="77">
        <f t="shared" si="11"/>
        <v>1656000</v>
      </c>
      <c r="P58" s="78">
        <f t="shared" si="11"/>
        <v>-254956</v>
      </c>
      <c r="Q58" s="75">
        <f>SUM(K58:P58)</f>
        <v>3881453</v>
      </c>
    </row>
    <row r="59" spans="1:18" ht="24" customHeight="1" thickBot="1" x14ac:dyDescent="0.2">
      <c r="J59" s="54" t="s">
        <v>58</v>
      </c>
      <c r="K59" s="79">
        <f>B56-K56</f>
        <v>360292</v>
      </c>
      <c r="L59" s="80">
        <f t="shared" si="11"/>
        <v>-1880667</v>
      </c>
      <c r="M59" s="80">
        <f t="shared" si="11"/>
        <v>-171064</v>
      </c>
      <c r="N59" s="80">
        <f t="shared" si="11"/>
        <v>1359400</v>
      </c>
      <c r="O59" s="80">
        <f t="shared" si="11"/>
        <v>1685790</v>
      </c>
      <c r="P59" s="81">
        <f t="shared" si="11"/>
        <v>-189918</v>
      </c>
      <c r="Q59" s="74">
        <f>SUM(K59:P59)</f>
        <v>1163833</v>
      </c>
    </row>
  </sheetData>
  <mergeCells count="50">
    <mergeCell ref="A47:A48"/>
    <mergeCell ref="J47:J48"/>
    <mergeCell ref="A49:A50"/>
    <mergeCell ref="J49:J50"/>
    <mergeCell ref="A51:A52"/>
    <mergeCell ref="A41:A42"/>
    <mergeCell ref="J41:J42"/>
    <mergeCell ref="A43:A44"/>
    <mergeCell ref="J43:J44"/>
    <mergeCell ref="A45:A46"/>
    <mergeCell ref="J45:J46"/>
    <mergeCell ref="A39:A40"/>
    <mergeCell ref="J39:J40"/>
    <mergeCell ref="A27:A28"/>
    <mergeCell ref="J27:J28"/>
    <mergeCell ref="A29:A30"/>
    <mergeCell ref="J29:J30"/>
    <mergeCell ref="A31:A32"/>
    <mergeCell ref="J31:J32"/>
    <mergeCell ref="A33:A34"/>
    <mergeCell ref="J33:J34"/>
    <mergeCell ref="J35:J36"/>
    <mergeCell ref="A37:A38"/>
    <mergeCell ref="J37:J38"/>
    <mergeCell ref="A21:A22"/>
    <mergeCell ref="J21:J22"/>
    <mergeCell ref="A23:A24"/>
    <mergeCell ref="J23:J24"/>
    <mergeCell ref="A25:A26"/>
    <mergeCell ref="J25:J26"/>
    <mergeCell ref="A15:A16"/>
    <mergeCell ref="J15:J16"/>
    <mergeCell ref="A17:A18"/>
    <mergeCell ref="J17:J18"/>
    <mergeCell ref="A19:A20"/>
    <mergeCell ref="J19:J20"/>
    <mergeCell ref="A13:A14"/>
    <mergeCell ref="J13:J14"/>
    <mergeCell ref="A1:A2"/>
    <mergeCell ref="P1:Q1"/>
    <mergeCell ref="B2:Q2"/>
    <mergeCell ref="B3:G3"/>
    <mergeCell ref="K3:P3"/>
    <mergeCell ref="A5:A6"/>
    <mergeCell ref="J5:J6"/>
    <mergeCell ref="A7:A8"/>
    <mergeCell ref="J7:J8"/>
    <mergeCell ref="A9:A10"/>
    <mergeCell ref="J9:J10"/>
    <mergeCell ref="A11:A12"/>
  </mergeCells>
  <phoneticPr fontId="2"/>
  <printOptions horizontalCentered="1"/>
  <pageMargins left="0" right="0" top="0.78740157480314965" bottom="0.59055118110236227" header="0.31496062992125984" footer="0.31496062992125984"/>
  <pageSetup paperSize="8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C5653-B407-47F7-B050-646E008AF377}">
  <sheetPr>
    <pageSetUpPr fitToPage="1"/>
  </sheetPr>
  <dimension ref="A1:S59"/>
  <sheetViews>
    <sheetView workbookViewId="0">
      <selection activeCell="O9" sqref="O9"/>
    </sheetView>
  </sheetViews>
  <sheetFormatPr defaultColWidth="8.875" defaultRowHeight="21" customHeight="1" x14ac:dyDescent="0.15"/>
  <cols>
    <col min="1" max="1" width="10.25" style="3" customWidth="1"/>
    <col min="2" max="2" width="10.5" style="2" customWidth="1"/>
    <col min="3" max="3" width="10.125" style="2" bestFit="1" customWidth="1"/>
    <col min="4" max="5" width="10.5" style="2" customWidth="1"/>
    <col min="6" max="6" width="11.375" style="2" customWidth="1"/>
    <col min="7" max="7" width="9.625" style="2" bestFit="1" customWidth="1"/>
    <col min="8" max="8" width="11.75" style="2" customWidth="1"/>
    <col min="9" max="9" width="0.75" style="2" customWidth="1"/>
    <col min="10" max="10" width="8.75" style="3" customWidth="1"/>
    <col min="11" max="11" width="10.5" style="2" customWidth="1"/>
    <col min="12" max="12" width="11.375" style="2" customWidth="1"/>
    <col min="13" max="14" width="10.5" style="2" customWidth="1"/>
    <col min="15" max="16" width="10.625" style="2" customWidth="1"/>
    <col min="17" max="17" width="12.125" style="2" customWidth="1"/>
    <col min="18" max="18" width="8.875" style="2"/>
    <col min="19" max="19" width="9.5" style="2" bestFit="1" customWidth="1"/>
    <col min="20" max="16384" width="8.875" style="2"/>
  </cols>
  <sheetData>
    <row r="1" spans="1:19" customFormat="1" ht="20.100000000000001" customHeight="1" x14ac:dyDescent="0.15">
      <c r="A1" s="93" t="s">
        <v>56</v>
      </c>
      <c r="B1" s="2"/>
      <c r="C1" s="1"/>
      <c r="D1" s="1"/>
      <c r="E1" s="1"/>
      <c r="F1" s="1"/>
      <c r="G1" s="1"/>
      <c r="H1" s="1"/>
      <c r="I1" s="1"/>
      <c r="J1" s="1"/>
      <c r="K1" s="67"/>
      <c r="L1" s="1"/>
      <c r="M1" s="1"/>
      <c r="N1" s="1"/>
      <c r="O1" s="1"/>
      <c r="P1" s="95"/>
      <c r="Q1" s="95"/>
      <c r="R1" s="2"/>
    </row>
    <row r="2" spans="1:19" customFormat="1" ht="20.100000000000001" customHeight="1" thickBot="1" x14ac:dyDescent="0.2">
      <c r="A2" s="94"/>
      <c r="B2" s="96" t="s">
        <v>55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1"/>
    </row>
    <row r="3" spans="1:19" ht="21" customHeight="1" thickBot="1" x14ac:dyDescent="0.2">
      <c r="A3" s="4"/>
      <c r="B3" s="97" t="s">
        <v>37</v>
      </c>
      <c r="C3" s="97"/>
      <c r="D3" s="97"/>
      <c r="E3" s="97"/>
      <c r="F3" s="97"/>
      <c r="G3" s="97"/>
      <c r="H3" s="5"/>
      <c r="I3" s="6"/>
      <c r="J3" s="4"/>
      <c r="K3" s="97" t="s">
        <v>0</v>
      </c>
      <c r="L3" s="97"/>
      <c r="M3" s="97"/>
      <c r="N3" s="97"/>
      <c r="O3" s="97"/>
      <c r="P3" s="97"/>
      <c r="Q3" s="5"/>
    </row>
    <row r="4" spans="1:19" ht="21" customHeight="1" thickBot="1" x14ac:dyDescent="0.2">
      <c r="A4" s="7" t="s">
        <v>1</v>
      </c>
      <c r="B4" s="8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55" t="s">
        <v>41</v>
      </c>
      <c r="H4" s="10" t="s">
        <v>7</v>
      </c>
      <c r="I4" s="11"/>
      <c r="J4" s="7" t="s">
        <v>1</v>
      </c>
      <c r="K4" s="12" t="s">
        <v>2</v>
      </c>
      <c r="L4" s="9" t="s">
        <v>3</v>
      </c>
      <c r="M4" s="9" t="s">
        <v>4</v>
      </c>
      <c r="N4" s="9" t="s">
        <v>5</v>
      </c>
      <c r="O4" s="9" t="s">
        <v>6</v>
      </c>
      <c r="P4" s="55" t="s">
        <v>41</v>
      </c>
      <c r="Q4" s="10" t="s">
        <v>7</v>
      </c>
    </row>
    <row r="5" spans="1:19" s="19" customFormat="1" ht="18.600000000000001" customHeight="1" x14ac:dyDescent="0.15">
      <c r="A5" s="98"/>
      <c r="B5" s="13"/>
      <c r="C5" s="14"/>
      <c r="D5" s="14"/>
      <c r="E5" s="14"/>
      <c r="F5" s="14"/>
      <c r="G5" s="56"/>
      <c r="H5" s="15">
        <f>SUM(B5:G5)</f>
        <v>0</v>
      </c>
      <c r="I5" s="16"/>
      <c r="J5" s="98" t="s">
        <v>8</v>
      </c>
      <c r="K5" s="17">
        <v>19760999</v>
      </c>
      <c r="L5" s="18">
        <v>4526620</v>
      </c>
      <c r="M5" s="18">
        <v>6013900</v>
      </c>
      <c r="N5" s="18">
        <v>15566701</v>
      </c>
      <c r="O5" s="64">
        <v>6810606</v>
      </c>
      <c r="P5" s="60"/>
      <c r="Q5" s="15">
        <f>SUM(K5:P5)</f>
        <v>52678826</v>
      </c>
    </row>
    <row r="6" spans="1:19" ht="18.600000000000001" customHeight="1" x14ac:dyDescent="0.15">
      <c r="A6" s="90"/>
      <c r="B6" s="20"/>
      <c r="C6" s="21"/>
      <c r="D6" s="21"/>
      <c r="E6" s="21"/>
      <c r="F6" s="21"/>
      <c r="G6" s="57"/>
      <c r="H6" s="22">
        <f t="shared" ref="H6:H34" si="0">SUM(B6:G6)</f>
        <v>0</v>
      </c>
      <c r="I6" s="16"/>
      <c r="J6" s="99"/>
      <c r="K6" s="20">
        <v>20400000</v>
      </c>
      <c r="L6" s="21">
        <v>4320000</v>
      </c>
      <c r="M6" s="21">
        <v>7570000</v>
      </c>
      <c r="N6" s="21">
        <v>15500000</v>
      </c>
      <c r="O6" s="21">
        <v>9000000</v>
      </c>
      <c r="P6" s="57"/>
      <c r="Q6" s="22">
        <f>SUM(K6:P6)</f>
        <v>56790000</v>
      </c>
    </row>
    <row r="7" spans="1:19" ht="18.600000000000001" customHeight="1" x14ac:dyDescent="0.15">
      <c r="A7" s="89"/>
      <c r="B7" s="13"/>
      <c r="C7" s="14"/>
      <c r="D7" s="14"/>
      <c r="E7" s="14"/>
      <c r="F7" s="14"/>
      <c r="G7" s="56"/>
      <c r="H7" s="15">
        <f t="shared" si="0"/>
        <v>0</v>
      </c>
      <c r="I7" s="23"/>
      <c r="J7" s="89" t="s">
        <v>9</v>
      </c>
      <c r="K7" s="13">
        <v>3251479</v>
      </c>
      <c r="L7" s="14">
        <v>636080</v>
      </c>
      <c r="M7" s="14">
        <v>607478</v>
      </c>
      <c r="N7" s="14">
        <v>1746449</v>
      </c>
      <c r="O7" s="14">
        <v>955047</v>
      </c>
      <c r="P7" s="56"/>
      <c r="Q7" s="24">
        <f t="shared" ref="Q7:Q10" si="1">SUM(K7:P7)</f>
        <v>7196533</v>
      </c>
    </row>
    <row r="8" spans="1:19" ht="18.600000000000001" customHeight="1" x14ac:dyDescent="0.15">
      <c r="A8" s="90"/>
      <c r="B8" s="20"/>
      <c r="C8" s="21"/>
      <c r="D8" s="21"/>
      <c r="E8" s="21"/>
      <c r="F8" s="21"/>
      <c r="G8" s="57"/>
      <c r="H8" s="22">
        <f t="shared" si="0"/>
        <v>0</v>
      </c>
      <c r="I8" s="23"/>
      <c r="J8" s="99"/>
      <c r="K8" s="20">
        <v>3000000</v>
      </c>
      <c r="L8" s="21">
        <v>570000</v>
      </c>
      <c r="M8" s="21">
        <v>570000</v>
      </c>
      <c r="N8" s="21">
        <v>1500000</v>
      </c>
      <c r="O8" s="21">
        <v>1100000</v>
      </c>
      <c r="P8" s="57"/>
      <c r="Q8" s="22">
        <f t="shared" si="1"/>
        <v>6740000</v>
      </c>
    </row>
    <row r="9" spans="1:19" ht="18.600000000000001" customHeight="1" x14ac:dyDescent="0.15">
      <c r="A9" s="89"/>
      <c r="B9" s="13"/>
      <c r="C9" s="14"/>
      <c r="D9" s="14"/>
      <c r="E9" s="14"/>
      <c r="F9" s="14"/>
      <c r="G9" s="56"/>
      <c r="H9" s="15">
        <f t="shared" si="0"/>
        <v>0</v>
      </c>
      <c r="I9" s="23"/>
      <c r="J9" s="100" t="s">
        <v>38</v>
      </c>
      <c r="K9" s="25">
        <v>417560</v>
      </c>
      <c r="L9" s="18">
        <v>75230</v>
      </c>
      <c r="M9" s="18">
        <v>103690</v>
      </c>
      <c r="N9" s="18">
        <v>300920</v>
      </c>
      <c r="O9" s="18">
        <v>194030</v>
      </c>
      <c r="P9" s="60"/>
      <c r="Q9" s="15">
        <f t="shared" si="1"/>
        <v>1091430</v>
      </c>
    </row>
    <row r="10" spans="1:19" ht="18.600000000000001" customHeight="1" thickBot="1" x14ac:dyDescent="0.2">
      <c r="A10" s="90"/>
      <c r="B10" s="20"/>
      <c r="C10" s="21"/>
      <c r="D10" s="21"/>
      <c r="E10" s="21"/>
      <c r="F10" s="21"/>
      <c r="G10" s="57"/>
      <c r="H10" s="22">
        <f t="shared" si="0"/>
        <v>0</v>
      </c>
      <c r="I10" s="23"/>
      <c r="J10" s="100"/>
      <c r="K10" s="26">
        <v>250000</v>
      </c>
      <c r="L10" s="27">
        <v>60000</v>
      </c>
      <c r="M10" s="27">
        <v>130000</v>
      </c>
      <c r="N10" s="27">
        <v>200000</v>
      </c>
      <c r="O10" s="70">
        <v>300000</v>
      </c>
      <c r="P10" s="61"/>
      <c r="Q10" s="28">
        <f t="shared" si="1"/>
        <v>940000</v>
      </c>
    </row>
    <row r="11" spans="1:19" ht="18.600000000000001" customHeight="1" x14ac:dyDescent="0.15">
      <c r="A11" s="89" t="s">
        <v>10</v>
      </c>
      <c r="B11" s="13">
        <v>30265360</v>
      </c>
      <c r="C11" s="14"/>
      <c r="D11" s="14"/>
      <c r="E11" s="14"/>
      <c r="F11" s="14"/>
      <c r="G11" s="56"/>
      <c r="H11" s="15">
        <f t="shared" si="0"/>
        <v>30265360</v>
      </c>
      <c r="I11" s="23"/>
      <c r="J11" s="29" t="s">
        <v>45</v>
      </c>
      <c r="K11" s="30">
        <f>SUM(K5,K7,K9)</f>
        <v>23430038</v>
      </c>
      <c r="L11" s="31">
        <f t="shared" ref="L11:P12" si="2">SUM(L5,L7,L9)</f>
        <v>5237930</v>
      </c>
      <c r="M11" s="31">
        <f t="shared" si="2"/>
        <v>6725068</v>
      </c>
      <c r="N11" s="31">
        <f t="shared" si="2"/>
        <v>17614070</v>
      </c>
      <c r="O11" s="31">
        <f t="shared" si="2"/>
        <v>7959683</v>
      </c>
      <c r="P11" s="58">
        <f t="shared" si="2"/>
        <v>0</v>
      </c>
      <c r="Q11" s="32">
        <f>SUM(K11:P11)</f>
        <v>60966789</v>
      </c>
    </row>
    <row r="12" spans="1:19" ht="18.600000000000001" customHeight="1" thickBot="1" x14ac:dyDescent="0.2">
      <c r="A12" s="90"/>
      <c r="B12" s="20">
        <v>31200000</v>
      </c>
      <c r="C12" s="21"/>
      <c r="D12" s="21"/>
      <c r="E12" s="21"/>
      <c r="F12" s="21"/>
      <c r="G12" s="57"/>
      <c r="H12" s="22">
        <f t="shared" si="0"/>
        <v>31200000</v>
      </c>
      <c r="I12" s="23"/>
      <c r="J12" s="33" t="s">
        <v>46</v>
      </c>
      <c r="K12" s="34">
        <f>SUM(K6,K8,K10)</f>
        <v>23650000</v>
      </c>
      <c r="L12" s="35">
        <f t="shared" si="2"/>
        <v>4950000</v>
      </c>
      <c r="M12" s="35">
        <f t="shared" si="2"/>
        <v>8270000</v>
      </c>
      <c r="N12" s="35">
        <f t="shared" si="2"/>
        <v>17200000</v>
      </c>
      <c r="O12" s="35">
        <f t="shared" si="2"/>
        <v>10400000</v>
      </c>
      <c r="P12" s="59">
        <f t="shared" si="2"/>
        <v>0</v>
      </c>
      <c r="Q12" s="36">
        <f>SUM(K12:P12)</f>
        <v>64470000</v>
      </c>
    </row>
    <row r="13" spans="1:19" ht="18.600000000000001" customHeight="1" x14ac:dyDescent="0.15">
      <c r="A13" s="89" t="s">
        <v>11</v>
      </c>
      <c r="B13" s="13"/>
      <c r="C13" s="14">
        <v>4169820</v>
      </c>
      <c r="D13" s="14"/>
      <c r="E13" s="14"/>
      <c r="F13" s="14"/>
      <c r="G13" s="56"/>
      <c r="H13" s="15">
        <f t="shared" si="0"/>
        <v>4169820</v>
      </c>
      <c r="I13" s="23"/>
      <c r="J13" s="91"/>
      <c r="K13" s="37"/>
      <c r="L13" s="38"/>
      <c r="M13" s="38"/>
      <c r="N13" s="38"/>
      <c r="O13" s="64"/>
      <c r="P13" s="38"/>
      <c r="Q13" s="32">
        <f>SUM(K13:P13)</f>
        <v>0</v>
      </c>
      <c r="R13" s="39"/>
      <c r="S13" s="40"/>
    </row>
    <row r="14" spans="1:19" ht="18.600000000000001" customHeight="1" x14ac:dyDescent="0.15">
      <c r="A14" s="90"/>
      <c r="B14" s="20"/>
      <c r="C14" s="21">
        <v>4300000</v>
      </c>
      <c r="D14" s="21"/>
      <c r="E14" s="21"/>
      <c r="F14" s="21"/>
      <c r="G14" s="57"/>
      <c r="H14" s="22">
        <f t="shared" si="0"/>
        <v>4300000</v>
      </c>
      <c r="I14" s="23"/>
      <c r="J14" s="92"/>
      <c r="K14" s="41"/>
      <c r="L14" s="41"/>
      <c r="M14" s="41"/>
      <c r="N14" s="41"/>
      <c r="O14" s="65"/>
      <c r="P14" s="41"/>
      <c r="Q14" s="22">
        <f>SUM(K14:P14)</f>
        <v>0</v>
      </c>
      <c r="R14" s="39"/>
      <c r="S14" s="40"/>
    </row>
    <row r="15" spans="1:19" ht="18.600000000000001" customHeight="1" x14ac:dyDescent="0.15">
      <c r="A15" s="89" t="s">
        <v>12</v>
      </c>
      <c r="B15" s="13"/>
      <c r="C15" s="14"/>
      <c r="D15" s="14">
        <v>10044276</v>
      </c>
      <c r="E15" s="14"/>
      <c r="F15" s="14"/>
      <c r="G15" s="56"/>
      <c r="H15" s="15">
        <f t="shared" si="0"/>
        <v>10044276</v>
      </c>
      <c r="I15" s="23"/>
      <c r="J15" s="89" t="s">
        <v>13</v>
      </c>
      <c r="K15" s="13">
        <v>15271</v>
      </c>
      <c r="L15" s="14">
        <v>18480</v>
      </c>
      <c r="M15" s="14">
        <v>0</v>
      </c>
      <c r="N15" s="14">
        <v>10240</v>
      </c>
      <c r="O15" s="14">
        <v>39020</v>
      </c>
      <c r="P15" s="56"/>
      <c r="Q15" s="15">
        <f t="shared" ref="Q15:Q50" si="3">SUM(K15:P15)</f>
        <v>83011</v>
      </c>
    </row>
    <row r="16" spans="1:19" ht="18.600000000000001" customHeight="1" x14ac:dyDescent="0.15">
      <c r="A16" s="90"/>
      <c r="B16" s="20"/>
      <c r="C16" s="21"/>
      <c r="D16" s="21">
        <v>10601700</v>
      </c>
      <c r="E16" s="21"/>
      <c r="F16" s="21"/>
      <c r="G16" s="57"/>
      <c r="H16" s="22">
        <f t="shared" si="0"/>
        <v>10601700</v>
      </c>
      <c r="I16" s="23"/>
      <c r="J16" s="92"/>
      <c r="K16" s="20">
        <v>35000</v>
      </c>
      <c r="L16" s="21">
        <v>20000</v>
      </c>
      <c r="M16" s="21">
        <v>0</v>
      </c>
      <c r="N16" s="21">
        <v>11000</v>
      </c>
      <c r="O16" s="21">
        <v>60000</v>
      </c>
      <c r="P16" s="57"/>
      <c r="Q16" s="22">
        <f t="shared" si="3"/>
        <v>126000</v>
      </c>
    </row>
    <row r="17" spans="1:17" ht="18.600000000000001" customHeight="1" x14ac:dyDescent="0.15">
      <c r="A17" s="89" t="s">
        <v>14</v>
      </c>
      <c r="B17" s="13"/>
      <c r="C17" s="14"/>
      <c r="D17" s="14"/>
      <c r="E17" s="14">
        <v>22850665</v>
      </c>
      <c r="F17" s="14"/>
      <c r="G17" s="56"/>
      <c r="H17" s="15">
        <f t="shared" si="0"/>
        <v>22850665</v>
      </c>
      <c r="I17" s="23"/>
      <c r="J17" s="89" t="s">
        <v>15</v>
      </c>
      <c r="K17" s="13">
        <v>1979756</v>
      </c>
      <c r="L17" s="14">
        <v>186629</v>
      </c>
      <c r="M17" s="14">
        <v>0</v>
      </c>
      <c r="N17" s="14">
        <v>524501</v>
      </c>
      <c r="O17" s="14">
        <v>119421</v>
      </c>
      <c r="P17" s="56"/>
      <c r="Q17" s="15">
        <f t="shared" si="3"/>
        <v>2810307</v>
      </c>
    </row>
    <row r="18" spans="1:17" ht="18.600000000000001" customHeight="1" x14ac:dyDescent="0.15">
      <c r="A18" s="90"/>
      <c r="B18" s="20"/>
      <c r="C18" s="21"/>
      <c r="D18" s="21"/>
      <c r="E18" s="65">
        <v>22000000</v>
      </c>
      <c r="F18" s="21"/>
      <c r="G18" s="57"/>
      <c r="H18" s="22">
        <f t="shared" si="0"/>
        <v>22000000</v>
      </c>
      <c r="I18" s="23"/>
      <c r="J18" s="92"/>
      <c r="K18" s="20">
        <v>2000000</v>
      </c>
      <c r="L18" s="21">
        <v>200000</v>
      </c>
      <c r="M18" s="21"/>
      <c r="N18" s="21">
        <v>700000</v>
      </c>
      <c r="O18" s="21">
        <v>150000</v>
      </c>
      <c r="P18" s="57"/>
      <c r="Q18" s="22">
        <f t="shared" si="3"/>
        <v>3050000</v>
      </c>
    </row>
    <row r="19" spans="1:17" ht="18.600000000000001" customHeight="1" x14ac:dyDescent="0.15">
      <c r="A19" s="89" t="s">
        <v>16</v>
      </c>
      <c r="B19" s="13"/>
      <c r="C19" s="14"/>
      <c r="D19" s="14"/>
      <c r="E19" s="14"/>
      <c r="F19" s="14">
        <v>6928990</v>
      </c>
      <c r="G19" s="56"/>
      <c r="H19" s="15">
        <f t="shared" si="0"/>
        <v>6928990</v>
      </c>
      <c r="I19" s="23"/>
      <c r="J19" s="89" t="s">
        <v>17</v>
      </c>
      <c r="K19" s="13">
        <v>157247</v>
      </c>
      <c r="L19" s="14">
        <v>76124</v>
      </c>
      <c r="M19" s="14">
        <v>62576</v>
      </c>
      <c r="N19" s="14">
        <v>215429</v>
      </c>
      <c r="O19" s="14">
        <v>155746</v>
      </c>
      <c r="P19" s="56"/>
      <c r="Q19" s="15">
        <f t="shared" si="3"/>
        <v>667122</v>
      </c>
    </row>
    <row r="20" spans="1:17" ht="18.600000000000001" customHeight="1" x14ac:dyDescent="0.15">
      <c r="A20" s="90"/>
      <c r="B20" s="20"/>
      <c r="C20" s="21"/>
      <c r="D20" s="21"/>
      <c r="E20" s="21"/>
      <c r="F20" s="21">
        <v>8000000</v>
      </c>
      <c r="G20" s="57"/>
      <c r="H20" s="22">
        <f t="shared" si="0"/>
        <v>8000000</v>
      </c>
      <c r="I20" s="23"/>
      <c r="J20" s="92"/>
      <c r="K20" s="20">
        <v>160000</v>
      </c>
      <c r="L20" s="21">
        <v>77000</v>
      </c>
      <c r="M20" s="21">
        <v>168000</v>
      </c>
      <c r="N20" s="21">
        <v>220000</v>
      </c>
      <c r="O20" s="21">
        <v>280000</v>
      </c>
      <c r="P20" s="57"/>
      <c r="Q20" s="22">
        <f t="shared" si="3"/>
        <v>905000</v>
      </c>
    </row>
    <row r="21" spans="1:17" ht="18.600000000000001" customHeight="1" x14ac:dyDescent="0.15">
      <c r="A21" s="89" t="s">
        <v>52</v>
      </c>
      <c r="B21" s="13"/>
      <c r="C21" s="14"/>
      <c r="D21" s="14"/>
      <c r="E21" s="14"/>
      <c r="F21" s="14">
        <v>3510000</v>
      </c>
      <c r="G21" s="56"/>
      <c r="H21" s="15">
        <f t="shared" si="0"/>
        <v>3510000</v>
      </c>
      <c r="I21" s="23"/>
      <c r="J21" s="101" t="s">
        <v>18</v>
      </c>
      <c r="K21" s="13">
        <v>707617</v>
      </c>
      <c r="L21" s="14">
        <v>0</v>
      </c>
      <c r="M21" s="14">
        <v>801376</v>
      </c>
      <c r="N21" s="14">
        <v>753500</v>
      </c>
      <c r="O21" s="14">
        <v>273680</v>
      </c>
      <c r="P21" s="56"/>
      <c r="Q21" s="15">
        <f t="shared" si="3"/>
        <v>2536173</v>
      </c>
    </row>
    <row r="22" spans="1:17" ht="18.600000000000001" customHeight="1" x14ac:dyDescent="0.15">
      <c r="A22" s="90"/>
      <c r="B22" s="20"/>
      <c r="C22" s="21"/>
      <c r="D22" s="21"/>
      <c r="E22" s="21"/>
      <c r="F22" s="21">
        <v>3510000</v>
      </c>
      <c r="G22" s="57"/>
      <c r="H22" s="22">
        <f t="shared" si="0"/>
        <v>3510000</v>
      </c>
      <c r="I22" s="23"/>
      <c r="J22" s="102"/>
      <c r="K22" s="20">
        <v>300000</v>
      </c>
      <c r="L22" s="21">
        <v>0</v>
      </c>
      <c r="M22" s="21">
        <v>150000</v>
      </c>
      <c r="N22" s="21">
        <v>100000</v>
      </c>
      <c r="O22" s="21">
        <v>50000</v>
      </c>
      <c r="P22" s="57"/>
      <c r="Q22" s="22">
        <f t="shared" si="3"/>
        <v>600000</v>
      </c>
    </row>
    <row r="23" spans="1:17" ht="18.600000000000001" customHeight="1" x14ac:dyDescent="0.15">
      <c r="A23" s="103" t="s">
        <v>51</v>
      </c>
      <c r="B23" s="13">
        <v>5340662</v>
      </c>
      <c r="C23" s="14"/>
      <c r="D23" s="14"/>
      <c r="E23" s="14">
        <v>1535871</v>
      </c>
      <c r="F23" s="14"/>
      <c r="G23" s="56"/>
      <c r="H23" s="15">
        <f t="shared" si="0"/>
        <v>6876533</v>
      </c>
      <c r="I23" s="23"/>
      <c r="J23" s="89" t="s">
        <v>19</v>
      </c>
      <c r="K23" s="13">
        <v>2126312</v>
      </c>
      <c r="L23" s="14">
        <v>214133</v>
      </c>
      <c r="M23" s="14">
        <v>2222585</v>
      </c>
      <c r="N23" s="14">
        <v>1490805</v>
      </c>
      <c r="O23" s="14">
        <v>279947</v>
      </c>
      <c r="P23" s="56"/>
      <c r="Q23" s="15">
        <f t="shared" si="3"/>
        <v>6333782</v>
      </c>
    </row>
    <row r="24" spans="1:17" ht="18.600000000000001" customHeight="1" x14ac:dyDescent="0.15">
      <c r="A24" s="90"/>
      <c r="B24" s="20">
        <v>4200000</v>
      </c>
      <c r="C24" s="21"/>
      <c r="D24" s="21"/>
      <c r="E24" s="21">
        <v>1555000</v>
      </c>
      <c r="F24" s="21"/>
      <c r="G24" s="57"/>
      <c r="H24" s="22">
        <f t="shared" si="0"/>
        <v>5755000</v>
      </c>
      <c r="I24" s="23"/>
      <c r="J24" s="92"/>
      <c r="K24" s="20">
        <v>1200000</v>
      </c>
      <c r="L24" s="21">
        <v>30000</v>
      </c>
      <c r="M24" s="21">
        <v>2884500</v>
      </c>
      <c r="N24" s="21">
        <v>900000</v>
      </c>
      <c r="O24" s="21">
        <v>100000</v>
      </c>
      <c r="P24" s="57"/>
      <c r="Q24" s="22">
        <f t="shared" si="3"/>
        <v>5114500</v>
      </c>
    </row>
    <row r="25" spans="1:17" ht="18.600000000000001" customHeight="1" x14ac:dyDescent="0.15">
      <c r="A25" s="101" t="s">
        <v>20</v>
      </c>
      <c r="B25" s="13">
        <v>474758</v>
      </c>
      <c r="C25" s="14">
        <v>41000</v>
      </c>
      <c r="D25" s="14">
        <v>4331098</v>
      </c>
      <c r="E25" s="14">
        <v>788305</v>
      </c>
      <c r="F25" s="14"/>
      <c r="G25" s="56"/>
      <c r="H25" s="15">
        <f t="shared" si="0"/>
        <v>5635161</v>
      </c>
      <c r="I25" s="23"/>
      <c r="J25" s="89" t="s">
        <v>21</v>
      </c>
      <c r="K25" s="13">
        <v>107745</v>
      </c>
      <c r="L25" s="14">
        <v>0</v>
      </c>
      <c r="M25" s="14">
        <v>22000</v>
      </c>
      <c r="N25" s="14">
        <v>0</v>
      </c>
      <c r="O25" s="14">
        <v>0</v>
      </c>
      <c r="P25" s="56"/>
      <c r="Q25" s="15">
        <f t="shared" si="3"/>
        <v>129745</v>
      </c>
    </row>
    <row r="26" spans="1:17" ht="18.600000000000001" customHeight="1" x14ac:dyDescent="0.15">
      <c r="A26" s="102"/>
      <c r="B26" s="20">
        <v>475000</v>
      </c>
      <c r="C26" s="21">
        <v>50000</v>
      </c>
      <c r="D26" s="21">
        <v>9775900</v>
      </c>
      <c r="E26" s="65">
        <v>950000</v>
      </c>
      <c r="F26" s="21"/>
      <c r="G26" s="57"/>
      <c r="H26" s="22">
        <f t="shared" si="0"/>
        <v>11250900</v>
      </c>
      <c r="I26" s="23"/>
      <c r="J26" s="90"/>
      <c r="K26" s="20">
        <v>120000</v>
      </c>
      <c r="L26" s="21">
        <v>0</v>
      </c>
      <c r="M26" s="21">
        <v>150000</v>
      </c>
      <c r="N26" s="21">
        <v>4250000</v>
      </c>
      <c r="O26" s="21">
        <v>0</v>
      </c>
      <c r="P26" s="57"/>
      <c r="Q26" s="22">
        <f t="shared" si="3"/>
        <v>4520000</v>
      </c>
    </row>
    <row r="27" spans="1:17" ht="18.600000000000001" customHeight="1" x14ac:dyDescent="0.15">
      <c r="A27" s="101" t="s">
        <v>60</v>
      </c>
      <c r="B27" s="13"/>
      <c r="C27" s="14"/>
      <c r="D27" s="14"/>
      <c r="E27" s="14"/>
      <c r="F27" s="14"/>
      <c r="G27" s="56"/>
      <c r="H27" s="15">
        <f t="shared" si="0"/>
        <v>0</v>
      </c>
      <c r="I27" s="16"/>
      <c r="J27" s="89" t="s">
        <v>22</v>
      </c>
      <c r="K27" s="13">
        <v>940366</v>
      </c>
      <c r="L27" s="14">
        <v>0</v>
      </c>
      <c r="M27" s="14">
        <v>1674913</v>
      </c>
      <c r="N27" s="14">
        <v>75001</v>
      </c>
      <c r="O27" s="14">
        <v>189154</v>
      </c>
      <c r="P27" s="56"/>
      <c r="Q27" s="15">
        <f t="shared" si="3"/>
        <v>2879434</v>
      </c>
    </row>
    <row r="28" spans="1:17" ht="18.600000000000001" customHeight="1" x14ac:dyDescent="0.15">
      <c r="A28" s="102"/>
      <c r="B28" s="20"/>
      <c r="C28" s="21"/>
      <c r="D28" s="21"/>
      <c r="E28" s="21"/>
      <c r="F28" s="21">
        <v>2400000</v>
      </c>
      <c r="G28" s="57"/>
      <c r="H28" s="22">
        <f t="shared" si="0"/>
        <v>2400000</v>
      </c>
      <c r="I28" s="16"/>
      <c r="J28" s="90"/>
      <c r="K28" s="20">
        <v>950000</v>
      </c>
      <c r="L28" s="21">
        <v>0</v>
      </c>
      <c r="M28" s="73">
        <v>3718400</v>
      </c>
      <c r="N28" s="21">
        <v>75000</v>
      </c>
      <c r="O28" s="21">
        <v>190000</v>
      </c>
      <c r="P28" s="57"/>
      <c r="Q28" s="22">
        <f t="shared" si="3"/>
        <v>4933400</v>
      </c>
    </row>
    <row r="29" spans="1:17" ht="18.600000000000001" customHeight="1" x14ac:dyDescent="0.15">
      <c r="A29" s="89"/>
      <c r="B29" s="13"/>
      <c r="C29" s="14"/>
      <c r="D29" s="14"/>
      <c r="E29" s="14"/>
      <c r="F29" s="14"/>
      <c r="G29" s="56"/>
      <c r="H29" s="15">
        <f t="shared" si="0"/>
        <v>0</v>
      </c>
      <c r="I29" s="23"/>
      <c r="J29" s="89" t="s">
        <v>24</v>
      </c>
      <c r="K29" s="13">
        <v>2040000</v>
      </c>
      <c r="L29" s="71">
        <v>0</v>
      </c>
      <c r="M29" s="14">
        <v>1800000</v>
      </c>
      <c r="N29" s="72">
        <v>0</v>
      </c>
      <c r="O29" s="14">
        <v>0</v>
      </c>
      <c r="P29" s="56"/>
      <c r="Q29" s="15">
        <f t="shared" si="3"/>
        <v>3840000</v>
      </c>
    </row>
    <row r="30" spans="1:17" ht="18.600000000000001" customHeight="1" x14ac:dyDescent="0.15">
      <c r="A30" s="90"/>
      <c r="B30" s="20"/>
      <c r="C30" s="21"/>
      <c r="D30" s="21"/>
      <c r="E30" s="21"/>
      <c r="F30" s="21"/>
      <c r="G30" s="57"/>
      <c r="H30" s="22">
        <f t="shared" si="0"/>
        <v>0</v>
      </c>
      <c r="I30" s="23"/>
      <c r="J30" s="90"/>
      <c r="K30" s="20">
        <v>2040000</v>
      </c>
      <c r="L30" s="21">
        <v>0</v>
      </c>
      <c r="M30" s="21">
        <v>4176000</v>
      </c>
      <c r="N30" s="21"/>
      <c r="O30" s="21"/>
      <c r="P30" s="57"/>
      <c r="Q30" s="22">
        <f t="shared" si="3"/>
        <v>6216000</v>
      </c>
    </row>
    <row r="31" spans="1:17" ht="18.600000000000001" customHeight="1" x14ac:dyDescent="0.15">
      <c r="A31" s="89"/>
      <c r="B31" s="13"/>
      <c r="C31" s="14"/>
      <c r="D31" s="14"/>
      <c r="E31" s="14"/>
      <c r="F31" s="14"/>
      <c r="G31" s="56"/>
      <c r="H31" s="15">
        <f t="shared" si="0"/>
        <v>0</v>
      </c>
      <c r="I31" s="16"/>
      <c r="J31" s="89" t="s">
        <v>25</v>
      </c>
      <c r="K31" s="13">
        <v>276000</v>
      </c>
      <c r="L31" s="14">
        <v>0</v>
      </c>
      <c r="M31" s="14">
        <v>0</v>
      </c>
      <c r="N31" s="14">
        <v>10400</v>
      </c>
      <c r="O31" s="14">
        <v>0</v>
      </c>
      <c r="P31" s="56"/>
      <c r="Q31" s="15">
        <f t="shared" si="3"/>
        <v>286400</v>
      </c>
    </row>
    <row r="32" spans="1:17" ht="18.600000000000001" customHeight="1" x14ac:dyDescent="0.15">
      <c r="A32" s="90"/>
      <c r="B32" s="20"/>
      <c r="C32" s="21"/>
      <c r="D32" s="21"/>
      <c r="E32" s="21"/>
      <c r="F32" s="21"/>
      <c r="G32" s="57"/>
      <c r="H32" s="22">
        <f t="shared" si="0"/>
        <v>0</v>
      </c>
      <c r="I32" s="16"/>
      <c r="J32" s="90"/>
      <c r="K32" s="20">
        <v>276000</v>
      </c>
      <c r="L32" s="21">
        <v>0</v>
      </c>
      <c r="M32" s="21">
        <v>0</v>
      </c>
      <c r="N32" s="21">
        <v>12000</v>
      </c>
      <c r="O32" s="21">
        <v>50000</v>
      </c>
      <c r="P32" s="57"/>
      <c r="Q32" s="22">
        <f t="shared" si="3"/>
        <v>338000</v>
      </c>
    </row>
    <row r="33" spans="1:17" ht="18.600000000000001" customHeight="1" x14ac:dyDescent="0.15">
      <c r="A33" s="89"/>
      <c r="B33" s="13"/>
      <c r="C33" s="14"/>
      <c r="D33" s="14"/>
      <c r="E33" s="14"/>
      <c r="F33" s="14"/>
      <c r="G33" s="56"/>
      <c r="H33" s="15">
        <f>SUM(B33:G33)</f>
        <v>0</v>
      </c>
      <c r="I33" s="16"/>
      <c r="J33" s="89" t="s">
        <v>59</v>
      </c>
      <c r="K33" s="13">
        <v>6085</v>
      </c>
      <c r="L33" s="14"/>
      <c r="M33" s="14"/>
      <c r="N33" s="14">
        <v>45872</v>
      </c>
      <c r="O33" s="14">
        <v>43027</v>
      </c>
      <c r="P33" s="56"/>
      <c r="Q33" s="15">
        <f t="shared" si="3"/>
        <v>94984</v>
      </c>
    </row>
    <row r="34" spans="1:17" ht="18.600000000000001" customHeight="1" thickBot="1" x14ac:dyDescent="0.2">
      <c r="A34" s="104"/>
      <c r="B34" s="20"/>
      <c r="C34" s="21"/>
      <c r="D34" s="21"/>
      <c r="E34" s="21"/>
      <c r="F34" s="70"/>
      <c r="G34" s="57"/>
      <c r="H34" s="22">
        <f t="shared" si="0"/>
        <v>0</v>
      </c>
      <c r="I34" s="16"/>
      <c r="J34" s="90"/>
      <c r="K34" s="20">
        <v>73000</v>
      </c>
      <c r="L34" s="21"/>
      <c r="M34" s="21"/>
      <c r="N34" s="21">
        <v>46000</v>
      </c>
      <c r="O34" s="21">
        <v>43000</v>
      </c>
      <c r="P34" s="57"/>
      <c r="Q34" s="22">
        <f t="shared" si="3"/>
        <v>162000</v>
      </c>
    </row>
    <row r="35" spans="1:17" ht="18.600000000000001" customHeight="1" x14ac:dyDescent="0.15">
      <c r="A35" s="29" t="s">
        <v>42</v>
      </c>
      <c r="B35" s="30">
        <f>SUM(B5,B7,B9,B11,B13,B15,B17,B19,B21,B23,B25,B27,B29,B31,B33)</f>
        <v>36080780</v>
      </c>
      <c r="C35" s="31">
        <f t="shared" ref="C35:G36" si="4">SUM(C5,C7,C9,C11,C13,C15,C17,C19,C21,C23,C25,C27,C29,C31,C33)</f>
        <v>4210820</v>
      </c>
      <c r="D35" s="31">
        <f t="shared" si="4"/>
        <v>14375374</v>
      </c>
      <c r="E35" s="31">
        <f t="shared" si="4"/>
        <v>25174841</v>
      </c>
      <c r="F35" s="31">
        <f t="shared" si="4"/>
        <v>10438990</v>
      </c>
      <c r="G35" s="58">
        <f t="shared" si="4"/>
        <v>0</v>
      </c>
      <c r="H35" s="32">
        <f>SUM(B35:G35)</f>
        <v>90280805</v>
      </c>
      <c r="I35" s="16"/>
      <c r="J35" s="89" t="s">
        <v>26</v>
      </c>
      <c r="K35" s="13">
        <v>248760</v>
      </c>
      <c r="L35" s="14">
        <v>10800</v>
      </c>
      <c r="M35" s="14">
        <v>0</v>
      </c>
      <c r="N35" s="14">
        <v>37150</v>
      </c>
      <c r="O35" s="14">
        <v>33400</v>
      </c>
      <c r="P35" s="56"/>
      <c r="Q35" s="15">
        <f>SUM(K35:P35)</f>
        <v>330110</v>
      </c>
    </row>
    <row r="36" spans="1:17" ht="18.600000000000001" customHeight="1" thickBot="1" x14ac:dyDescent="0.2">
      <c r="A36" s="33" t="s">
        <v>43</v>
      </c>
      <c r="B36" s="34">
        <f>SUM(B6,B8,B10,B12,B14,B16,B18,B20,B22,B24,B26,B28,B30,B32,B34)</f>
        <v>35875000</v>
      </c>
      <c r="C36" s="35">
        <f t="shared" si="4"/>
        <v>4350000</v>
      </c>
      <c r="D36" s="35">
        <f t="shared" si="4"/>
        <v>20377600</v>
      </c>
      <c r="E36" s="35">
        <f t="shared" si="4"/>
        <v>24505000</v>
      </c>
      <c r="F36" s="35">
        <f t="shared" si="4"/>
        <v>13910000</v>
      </c>
      <c r="G36" s="59">
        <f t="shared" si="4"/>
        <v>0</v>
      </c>
      <c r="H36" s="36">
        <f>SUM(B36:G36)</f>
        <v>99017600</v>
      </c>
      <c r="I36" s="16"/>
      <c r="J36" s="90"/>
      <c r="K36" s="20">
        <v>250000</v>
      </c>
      <c r="L36" s="21">
        <v>10000</v>
      </c>
      <c r="M36" s="21">
        <v>0</v>
      </c>
      <c r="N36" s="21">
        <v>40000</v>
      </c>
      <c r="O36" s="21">
        <v>50000</v>
      </c>
      <c r="P36" s="57"/>
      <c r="Q36" s="22">
        <f t="shared" si="3"/>
        <v>350000</v>
      </c>
    </row>
    <row r="37" spans="1:17" ht="18.600000000000001" customHeight="1" x14ac:dyDescent="0.15">
      <c r="A37" s="89"/>
      <c r="B37" s="13"/>
      <c r="C37" s="14"/>
      <c r="D37" s="14"/>
      <c r="E37" s="14"/>
      <c r="F37" s="14"/>
      <c r="G37" s="56"/>
      <c r="H37" s="15">
        <f t="shared" ref="H37:H52" si="5">SUM(B37:G37)</f>
        <v>0</v>
      </c>
      <c r="I37" s="16"/>
      <c r="J37" s="89" t="s">
        <v>27</v>
      </c>
      <c r="K37" s="13">
        <v>1000</v>
      </c>
      <c r="L37" s="14">
        <v>35000</v>
      </c>
      <c r="M37" s="14">
        <v>0</v>
      </c>
      <c r="N37" s="14">
        <v>15000</v>
      </c>
      <c r="O37" s="14">
        <v>5000</v>
      </c>
      <c r="P37" s="56"/>
      <c r="Q37" s="15">
        <f t="shared" si="3"/>
        <v>56000</v>
      </c>
    </row>
    <row r="38" spans="1:17" ht="18.600000000000001" customHeight="1" x14ac:dyDescent="0.15">
      <c r="A38" s="90"/>
      <c r="B38" s="20"/>
      <c r="C38" s="21"/>
      <c r="D38" s="21"/>
      <c r="E38" s="21"/>
      <c r="F38" s="21"/>
      <c r="G38" s="57"/>
      <c r="H38" s="22">
        <f t="shared" si="5"/>
        <v>0</v>
      </c>
      <c r="I38" s="16"/>
      <c r="J38" s="90"/>
      <c r="K38" s="20">
        <v>50000</v>
      </c>
      <c r="L38" s="21">
        <v>35000</v>
      </c>
      <c r="M38" s="21">
        <v>0</v>
      </c>
      <c r="N38" s="21">
        <v>15000</v>
      </c>
      <c r="O38" s="21">
        <v>20000</v>
      </c>
      <c r="P38" s="57"/>
      <c r="Q38" s="22">
        <f t="shared" si="3"/>
        <v>120000</v>
      </c>
    </row>
    <row r="39" spans="1:17" ht="18.600000000000001" customHeight="1" x14ac:dyDescent="0.15">
      <c r="A39" s="89" t="s">
        <v>36</v>
      </c>
      <c r="B39" s="13"/>
      <c r="C39" s="14"/>
      <c r="D39" s="14"/>
      <c r="E39" s="14"/>
      <c r="F39" s="14"/>
      <c r="G39" s="56"/>
      <c r="H39" s="15">
        <f t="shared" si="5"/>
        <v>0</v>
      </c>
      <c r="I39" s="16"/>
      <c r="J39" s="89" t="s">
        <v>28</v>
      </c>
      <c r="K39" s="13">
        <v>572559</v>
      </c>
      <c r="L39" s="14">
        <v>231165</v>
      </c>
      <c r="M39" s="14">
        <v>0</v>
      </c>
      <c r="N39" s="14">
        <v>118470</v>
      </c>
      <c r="O39" s="14">
        <v>77820</v>
      </c>
      <c r="P39" s="56"/>
      <c r="Q39" s="15">
        <f t="shared" si="3"/>
        <v>1000014</v>
      </c>
    </row>
    <row r="40" spans="1:17" ht="18.600000000000001" customHeight="1" x14ac:dyDescent="0.15">
      <c r="A40" s="90"/>
      <c r="B40" s="20"/>
      <c r="C40" s="21"/>
      <c r="D40" s="21"/>
      <c r="E40" s="21"/>
      <c r="F40" s="21"/>
      <c r="G40" s="57"/>
      <c r="H40" s="22">
        <f t="shared" si="5"/>
        <v>0</v>
      </c>
      <c r="I40" s="16"/>
      <c r="J40" s="90"/>
      <c r="K40" s="20">
        <v>580000</v>
      </c>
      <c r="L40" s="21">
        <v>240000</v>
      </c>
      <c r="M40" s="21">
        <v>0</v>
      </c>
      <c r="N40" s="21">
        <v>120000</v>
      </c>
      <c r="O40" s="21">
        <v>80000</v>
      </c>
      <c r="P40" s="57"/>
      <c r="Q40" s="22">
        <f t="shared" si="3"/>
        <v>1020000</v>
      </c>
    </row>
    <row r="41" spans="1:17" ht="18.600000000000001" customHeight="1" x14ac:dyDescent="0.15">
      <c r="A41" s="89"/>
      <c r="B41" s="13"/>
      <c r="C41" s="14"/>
      <c r="D41" s="14"/>
      <c r="E41" s="14"/>
      <c r="F41" s="14"/>
      <c r="G41" s="56"/>
      <c r="H41" s="15">
        <f t="shared" si="5"/>
        <v>0</v>
      </c>
      <c r="I41" s="16"/>
      <c r="J41" s="89" t="s">
        <v>29</v>
      </c>
      <c r="K41" s="13">
        <v>146105</v>
      </c>
      <c r="L41" s="14">
        <v>0</v>
      </c>
      <c r="M41" s="14">
        <v>332614</v>
      </c>
      <c r="N41" s="14">
        <v>201697</v>
      </c>
      <c r="O41" s="14">
        <v>18886</v>
      </c>
      <c r="P41" s="56"/>
      <c r="Q41" s="15">
        <f t="shared" si="3"/>
        <v>699302</v>
      </c>
    </row>
    <row r="42" spans="1:17" ht="18.600000000000001" customHeight="1" x14ac:dyDescent="0.15">
      <c r="A42" s="90"/>
      <c r="B42" s="20"/>
      <c r="C42" s="21"/>
      <c r="D42" s="21"/>
      <c r="E42" s="21"/>
      <c r="F42" s="21"/>
      <c r="G42" s="57"/>
      <c r="H42" s="22">
        <f t="shared" si="5"/>
        <v>0</v>
      </c>
      <c r="I42" s="16"/>
      <c r="J42" s="90"/>
      <c r="K42" s="20">
        <v>150000</v>
      </c>
      <c r="L42" s="21">
        <v>0</v>
      </c>
      <c r="M42" s="21">
        <v>660000</v>
      </c>
      <c r="N42" s="21">
        <v>200000</v>
      </c>
      <c r="O42" s="21">
        <v>20000</v>
      </c>
      <c r="P42" s="57"/>
      <c r="Q42" s="22">
        <f t="shared" si="3"/>
        <v>1030000</v>
      </c>
    </row>
    <row r="43" spans="1:17" ht="18.600000000000001" customHeight="1" x14ac:dyDescent="0.15">
      <c r="A43" s="89" t="s">
        <v>34</v>
      </c>
      <c r="B43" s="13">
        <v>4157000</v>
      </c>
      <c r="C43" s="14">
        <v>438000</v>
      </c>
      <c r="D43" s="14">
        <v>244000</v>
      </c>
      <c r="E43" s="14">
        <v>3183480</v>
      </c>
      <c r="F43" s="14">
        <v>270000</v>
      </c>
      <c r="G43" s="56"/>
      <c r="H43" s="15">
        <f t="shared" si="5"/>
        <v>8292480</v>
      </c>
      <c r="I43" s="16"/>
      <c r="J43" s="89" t="s">
        <v>53</v>
      </c>
      <c r="K43" s="13">
        <v>35000</v>
      </c>
      <c r="L43" s="14"/>
      <c r="M43" s="14">
        <v>12000</v>
      </c>
      <c r="N43" s="14">
        <v>36600</v>
      </c>
      <c r="O43" s="14"/>
      <c r="P43" s="56"/>
      <c r="Q43" s="15">
        <f t="shared" si="3"/>
        <v>83600</v>
      </c>
    </row>
    <row r="44" spans="1:17" ht="18.600000000000001" customHeight="1" x14ac:dyDescent="0.15">
      <c r="A44" s="90"/>
      <c r="B44" s="20"/>
      <c r="C44" s="21"/>
      <c r="D44" s="21"/>
      <c r="E44" s="21">
        <v>4250000</v>
      </c>
      <c r="F44" s="21"/>
      <c r="G44" s="57"/>
      <c r="H44" s="22">
        <f t="shared" si="5"/>
        <v>4250000</v>
      </c>
      <c r="I44" s="16"/>
      <c r="J44" s="90"/>
      <c r="K44" s="20">
        <v>35000</v>
      </c>
      <c r="L44" s="21"/>
      <c r="M44" s="21">
        <v>24000</v>
      </c>
      <c r="N44" s="21">
        <v>36600</v>
      </c>
      <c r="O44" s="21"/>
      <c r="P44" s="57"/>
      <c r="Q44" s="22">
        <f t="shared" si="3"/>
        <v>95600</v>
      </c>
    </row>
    <row r="45" spans="1:17" ht="18.600000000000001" customHeight="1" x14ac:dyDescent="0.15">
      <c r="A45" s="89" t="s">
        <v>33</v>
      </c>
      <c r="B45" s="13"/>
      <c r="C45" s="14"/>
      <c r="D45" s="14"/>
      <c r="E45" s="14"/>
      <c r="F45" s="14"/>
      <c r="G45" s="56">
        <v>30000</v>
      </c>
      <c r="H45" s="15">
        <f t="shared" si="5"/>
        <v>30000</v>
      </c>
      <c r="I45" s="16"/>
      <c r="J45" s="89" t="s">
        <v>30</v>
      </c>
      <c r="K45" s="13">
        <v>378830</v>
      </c>
      <c r="L45" s="14">
        <v>159945</v>
      </c>
      <c r="M45" s="14">
        <v>67060</v>
      </c>
      <c r="N45" s="14">
        <v>299220</v>
      </c>
      <c r="O45" s="14">
        <v>237095</v>
      </c>
      <c r="P45" s="56"/>
      <c r="Q45" s="15">
        <f t="shared" si="3"/>
        <v>1142150</v>
      </c>
    </row>
    <row r="46" spans="1:17" ht="18.600000000000001" customHeight="1" x14ac:dyDescent="0.15">
      <c r="A46" s="90"/>
      <c r="B46" s="20"/>
      <c r="C46" s="21"/>
      <c r="D46" s="21"/>
      <c r="E46" s="21"/>
      <c r="F46" s="21"/>
      <c r="G46" s="57"/>
      <c r="H46" s="22">
        <f t="shared" si="5"/>
        <v>0</v>
      </c>
      <c r="I46" s="16"/>
      <c r="J46" s="90"/>
      <c r="K46" s="20">
        <v>500000</v>
      </c>
      <c r="L46" s="21">
        <v>160000</v>
      </c>
      <c r="M46" s="21">
        <v>128000</v>
      </c>
      <c r="N46" s="21">
        <v>300000</v>
      </c>
      <c r="O46" s="21">
        <v>250000</v>
      </c>
      <c r="P46" s="57"/>
      <c r="Q46" s="22">
        <f t="shared" si="3"/>
        <v>1338000</v>
      </c>
    </row>
    <row r="47" spans="1:17" ht="18.600000000000001" customHeight="1" x14ac:dyDescent="0.15">
      <c r="A47" s="89" t="s">
        <v>23</v>
      </c>
      <c r="B47" s="13"/>
      <c r="C47" s="14"/>
      <c r="D47" s="14">
        <v>2</v>
      </c>
      <c r="E47" s="14"/>
      <c r="F47" s="14"/>
      <c r="G47" s="56">
        <v>81</v>
      </c>
      <c r="H47" s="15">
        <f t="shared" si="5"/>
        <v>83</v>
      </c>
      <c r="I47" s="16"/>
      <c r="J47" s="89" t="s">
        <v>31</v>
      </c>
      <c r="K47" s="13">
        <v>332117</v>
      </c>
      <c r="L47" s="14">
        <v>50600</v>
      </c>
      <c r="M47" s="14">
        <v>25240</v>
      </c>
      <c r="N47" s="14">
        <v>135060</v>
      </c>
      <c r="O47" s="14">
        <v>51580</v>
      </c>
      <c r="P47" s="56"/>
      <c r="Q47" s="15">
        <f t="shared" si="3"/>
        <v>594597</v>
      </c>
    </row>
    <row r="48" spans="1:17" ht="18.600000000000001" customHeight="1" x14ac:dyDescent="0.15">
      <c r="A48" s="90"/>
      <c r="B48" s="20"/>
      <c r="C48" s="21"/>
      <c r="D48" s="21">
        <v>2</v>
      </c>
      <c r="E48" s="21"/>
      <c r="F48" s="21"/>
      <c r="G48" s="57">
        <v>82</v>
      </c>
      <c r="H48" s="22">
        <f t="shared" si="5"/>
        <v>84</v>
      </c>
      <c r="I48" s="16"/>
      <c r="J48" s="90"/>
      <c r="K48" s="20">
        <v>340000</v>
      </c>
      <c r="L48" s="21">
        <v>50000</v>
      </c>
      <c r="M48" s="21">
        <v>50000</v>
      </c>
      <c r="N48" s="21">
        <v>150000</v>
      </c>
      <c r="O48" s="21">
        <v>70000</v>
      </c>
      <c r="P48" s="57"/>
      <c r="Q48" s="22">
        <f t="shared" si="3"/>
        <v>660000</v>
      </c>
    </row>
    <row r="49" spans="1:18" ht="18.600000000000001" customHeight="1" x14ac:dyDescent="0.15">
      <c r="A49" s="89"/>
      <c r="B49" s="13"/>
      <c r="C49" s="14"/>
      <c r="D49" s="14"/>
      <c r="E49" s="14"/>
      <c r="F49" s="14"/>
      <c r="G49" s="56"/>
      <c r="H49" s="15">
        <f t="shared" si="5"/>
        <v>0</v>
      </c>
      <c r="I49" s="16"/>
      <c r="J49" s="105" t="s">
        <v>54</v>
      </c>
      <c r="K49" s="13">
        <v>1939167</v>
      </c>
      <c r="L49" s="14">
        <v>156666</v>
      </c>
      <c r="M49" s="14">
        <v>29922</v>
      </c>
      <c r="N49" s="14">
        <v>1431915</v>
      </c>
      <c r="O49" s="14">
        <v>123427</v>
      </c>
      <c r="P49" s="56">
        <v>0</v>
      </c>
      <c r="Q49" s="15">
        <f t="shared" si="3"/>
        <v>3681097</v>
      </c>
    </row>
    <row r="50" spans="1:18" ht="18.600000000000001" customHeight="1" thickBot="1" x14ac:dyDescent="0.2">
      <c r="A50" s="90"/>
      <c r="B50" s="20"/>
      <c r="C50" s="21"/>
      <c r="D50" s="21"/>
      <c r="E50" s="21"/>
      <c r="F50" s="21"/>
      <c r="G50" s="57"/>
      <c r="H50" s="22">
        <f t="shared" si="5"/>
        <v>0</v>
      </c>
      <c r="I50" s="16"/>
      <c r="J50" s="106"/>
      <c r="K50" s="20">
        <v>2555708</v>
      </c>
      <c r="L50" s="21">
        <v>391667</v>
      </c>
      <c r="M50" s="21">
        <v>89766</v>
      </c>
      <c r="N50" s="21">
        <v>2800000</v>
      </c>
      <c r="O50" s="70">
        <v>321210</v>
      </c>
      <c r="P50" s="57"/>
      <c r="Q50" s="22">
        <f t="shared" si="3"/>
        <v>6158351</v>
      </c>
    </row>
    <row r="51" spans="1:18" ht="18.600000000000001" customHeight="1" x14ac:dyDescent="0.15">
      <c r="A51" s="100"/>
      <c r="B51" s="13"/>
      <c r="C51" s="14"/>
      <c r="D51" s="14"/>
      <c r="E51" s="14"/>
      <c r="F51" s="14"/>
      <c r="G51" s="56"/>
      <c r="H51" s="15">
        <f t="shared" si="5"/>
        <v>0</v>
      </c>
      <c r="I51" s="16"/>
      <c r="J51" s="29" t="s">
        <v>47</v>
      </c>
      <c r="K51" s="30">
        <f>SUM(K13,K15,K17,K19,K21,K23,K25,K27,K29,K31,K33,K35,K37,K39,K41,K43,K45,K47,K49)</f>
        <v>12009937</v>
      </c>
      <c r="L51" s="31">
        <f t="shared" ref="L51:P52" si="6">SUM(L13,L15,L17,L19,L21,L23,L25,L27,L29,L31,L33,L35,L37,L39,L41,L43,L45,L47,L49)</f>
        <v>1139542</v>
      </c>
      <c r="M51" s="31">
        <f t="shared" si="6"/>
        <v>7050286</v>
      </c>
      <c r="N51" s="31">
        <f t="shared" si="6"/>
        <v>5400860</v>
      </c>
      <c r="O51" s="31">
        <f t="shared" si="6"/>
        <v>1647203</v>
      </c>
      <c r="P51" s="58">
        <f t="shared" si="6"/>
        <v>0</v>
      </c>
      <c r="Q51" s="32">
        <f t="shared" ref="Q51:Q56" si="7">SUM(K51:P51)</f>
        <v>27247828</v>
      </c>
    </row>
    <row r="52" spans="1:18" ht="18.600000000000001" customHeight="1" thickBot="1" x14ac:dyDescent="0.2">
      <c r="A52" s="90"/>
      <c r="B52" s="20"/>
      <c r="C52" s="21"/>
      <c r="D52" s="21"/>
      <c r="E52" s="21"/>
      <c r="F52" s="70"/>
      <c r="G52" s="57"/>
      <c r="H52" s="22">
        <f t="shared" si="5"/>
        <v>0</v>
      </c>
      <c r="I52" s="16"/>
      <c r="J52" s="33" t="s">
        <v>48</v>
      </c>
      <c r="K52" s="34">
        <f>SUM(K14,K16,K18,K20,K22,K24,K26,K28,K30,K32,K34,K36,K38,K40,K42,K44,K46,K48,K50)</f>
        <v>11614708</v>
      </c>
      <c r="L52" s="35">
        <f t="shared" si="6"/>
        <v>1213667</v>
      </c>
      <c r="M52" s="35">
        <f t="shared" si="6"/>
        <v>12198666</v>
      </c>
      <c r="N52" s="35">
        <f>SUM(N14,N16,N18,N20,N22,N24,N26,N28,N30,N32,N34,N36,N38,N40,N42,N44,N46,N48,N50)</f>
        <v>9975600</v>
      </c>
      <c r="O52" s="35">
        <f t="shared" si="6"/>
        <v>1734210</v>
      </c>
      <c r="P52" s="59">
        <f t="shared" si="6"/>
        <v>0</v>
      </c>
      <c r="Q52" s="36">
        <f t="shared" si="7"/>
        <v>36736851</v>
      </c>
    </row>
    <row r="53" spans="1:18" ht="18.600000000000001" customHeight="1" x14ac:dyDescent="0.15">
      <c r="A53" s="29" t="s">
        <v>35</v>
      </c>
      <c r="B53" s="30">
        <f>SUM(B37,B39,B41,B43,B45,B47,B49,B51)</f>
        <v>4157000</v>
      </c>
      <c r="C53" s="31">
        <f t="shared" ref="C53:G54" si="8">SUM(C37,C39,C41,C43,C45,C47,C49,C51)</f>
        <v>438000</v>
      </c>
      <c r="D53" s="31">
        <f t="shared" si="8"/>
        <v>244002</v>
      </c>
      <c r="E53" s="31">
        <f t="shared" si="8"/>
        <v>3183480</v>
      </c>
      <c r="F53" s="31">
        <f t="shared" si="8"/>
        <v>270000</v>
      </c>
      <c r="G53" s="58">
        <f t="shared" si="8"/>
        <v>30081</v>
      </c>
      <c r="H53" s="32">
        <f>SUM(B53:G53)</f>
        <v>8322563</v>
      </c>
      <c r="I53" s="16"/>
      <c r="J53" s="42" t="s">
        <v>35</v>
      </c>
      <c r="K53" s="43">
        <v>32127</v>
      </c>
      <c r="L53" s="44">
        <v>66576</v>
      </c>
      <c r="M53" s="44">
        <v>64860</v>
      </c>
      <c r="N53" s="44">
        <v>205854</v>
      </c>
      <c r="O53" s="68">
        <v>76932</v>
      </c>
      <c r="P53" s="62">
        <v>188780</v>
      </c>
      <c r="Q53" s="15">
        <f t="shared" si="7"/>
        <v>635129</v>
      </c>
    </row>
    <row r="54" spans="1:18" ht="18.600000000000001" customHeight="1" thickBot="1" x14ac:dyDescent="0.2">
      <c r="A54" s="66" t="s">
        <v>44</v>
      </c>
      <c r="B54" s="34">
        <f>SUM(B38,B40,B42,B44,B46,B48,B50,B52)</f>
        <v>0</v>
      </c>
      <c r="C54" s="35">
        <f t="shared" si="8"/>
        <v>0</v>
      </c>
      <c r="D54" s="35">
        <f t="shared" si="8"/>
        <v>2</v>
      </c>
      <c r="E54" s="35">
        <f t="shared" si="8"/>
        <v>4250000</v>
      </c>
      <c r="F54" s="35">
        <f t="shared" si="8"/>
        <v>0</v>
      </c>
      <c r="G54" s="59">
        <f t="shared" si="8"/>
        <v>82</v>
      </c>
      <c r="H54" s="36">
        <f>SUM(B54:G54)</f>
        <v>4250084</v>
      </c>
      <c r="I54" s="16"/>
      <c r="J54" s="45" t="s">
        <v>49</v>
      </c>
      <c r="K54" s="46">
        <v>250000</v>
      </c>
      <c r="L54" s="47">
        <v>67000</v>
      </c>
      <c r="M54" s="47">
        <v>80000</v>
      </c>
      <c r="N54" s="47">
        <v>220000</v>
      </c>
      <c r="O54" s="69">
        <v>90000</v>
      </c>
      <c r="P54" s="63">
        <v>190000</v>
      </c>
      <c r="Q54" s="36">
        <f t="shared" si="7"/>
        <v>897000</v>
      </c>
    </row>
    <row r="55" spans="1:18" ht="18.600000000000001" customHeight="1" x14ac:dyDescent="0.15">
      <c r="A55" s="48" t="s">
        <v>32</v>
      </c>
      <c r="B55" s="30">
        <f>SUM(B35,B53)</f>
        <v>40237780</v>
      </c>
      <c r="C55" s="31">
        <f t="shared" ref="C55:G56" si="9">SUM(C35,C53)</f>
        <v>4648820</v>
      </c>
      <c r="D55" s="31">
        <f t="shared" si="9"/>
        <v>14619376</v>
      </c>
      <c r="E55" s="31">
        <f t="shared" si="9"/>
        <v>28358321</v>
      </c>
      <c r="F55" s="31">
        <f t="shared" si="9"/>
        <v>10708990</v>
      </c>
      <c r="G55" s="58">
        <f t="shared" si="9"/>
        <v>30081</v>
      </c>
      <c r="H55" s="32">
        <f>SUM(B55:G55)</f>
        <v>98603368</v>
      </c>
      <c r="I55" s="23"/>
      <c r="J55" s="49" t="s">
        <v>39</v>
      </c>
      <c r="K55" s="30">
        <f>SUM(K11,K51,K53)</f>
        <v>35472102</v>
      </c>
      <c r="L55" s="31">
        <f t="shared" ref="L55:P56" si="10">SUM(L11,L51,L53)</f>
        <v>6444048</v>
      </c>
      <c r="M55" s="31">
        <f t="shared" si="10"/>
        <v>13840214</v>
      </c>
      <c r="N55" s="31">
        <f t="shared" si="10"/>
        <v>23220784</v>
      </c>
      <c r="O55" s="31">
        <f t="shared" si="10"/>
        <v>9683818</v>
      </c>
      <c r="P55" s="58">
        <f t="shared" si="10"/>
        <v>188780</v>
      </c>
      <c r="Q55" s="32">
        <f t="shared" si="7"/>
        <v>88849746</v>
      </c>
      <c r="R55" s="50"/>
    </row>
    <row r="56" spans="1:18" ht="18.600000000000001" customHeight="1" thickBot="1" x14ac:dyDescent="0.2">
      <c r="A56" s="51" t="s">
        <v>40</v>
      </c>
      <c r="B56" s="83">
        <f>SUM(B36,B54)</f>
        <v>35875000</v>
      </c>
      <c r="C56" s="84">
        <f t="shared" si="9"/>
        <v>4350000</v>
      </c>
      <c r="D56" s="84">
        <f t="shared" si="9"/>
        <v>20377602</v>
      </c>
      <c r="E56" s="84">
        <f t="shared" si="9"/>
        <v>28755000</v>
      </c>
      <c r="F56" s="84">
        <f t="shared" si="9"/>
        <v>13910000</v>
      </c>
      <c r="G56" s="85">
        <f t="shared" si="9"/>
        <v>82</v>
      </c>
      <c r="H56" s="28">
        <f>SUM(B56:G56)</f>
        <v>103267684</v>
      </c>
      <c r="I56" s="52"/>
      <c r="J56" s="33" t="s">
        <v>50</v>
      </c>
      <c r="K56" s="34">
        <f>SUM(K12,K52,K54)</f>
        <v>35514708</v>
      </c>
      <c r="L56" s="35">
        <f t="shared" si="10"/>
        <v>6230667</v>
      </c>
      <c r="M56" s="35">
        <f t="shared" si="10"/>
        <v>20548666</v>
      </c>
      <c r="N56" s="35">
        <f t="shared" si="10"/>
        <v>27395600</v>
      </c>
      <c r="O56" s="35">
        <f t="shared" si="10"/>
        <v>12224210</v>
      </c>
      <c r="P56" s="35">
        <f t="shared" si="10"/>
        <v>190000</v>
      </c>
      <c r="Q56" s="36">
        <f t="shared" si="7"/>
        <v>102103851</v>
      </c>
      <c r="R56" s="53"/>
    </row>
    <row r="57" spans="1:18" ht="21.75" customHeight="1" thickBot="1" x14ac:dyDescent="0.2">
      <c r="B57" s="12" t="s">
        <v>2</v>
      </c>
      <c r="C57" s="9" t="s">
        <v>3</v>
      </c>
      <c r="D57" s="9" t="s">
        <v>4</v>
      </c>
      <c r="E57" s="9" t="s">
        <v>5</v>
      </c>
      <c r="F57" s="9" t="s">
        <v>6</v>
      </c>
      <c r="G57" s="9" t="s">
        <v>41</v>
      </c>
      <c r="H57" s="86" t="s">
        <v>7</v>
      </c>
      <c r="K57" s="12" t="s">
        <v>2</v>
      </c>
      <c r="L57" s="9" t="s">
        <v>3</v>
      </c>
      <c r="M57" s="9" t="s">
        <v>4</v>
      </c>
      <c r="N57" s="9" t="s">
        <v>5</v>
      </c>
      <c r="O57" s="9" t="s">
        <v>6</v>
      </c>
      <c r="P57" s="9" t="s">
        <v>41</v>
      </c>
      <c r="Q57" s="86" t="s">
        <v>7</v>
      </c>
    </row>
    <row r="58" spans="1:18" ht="21" customHeight="1" x14ac:dyDescent="0.15">
      <c r="J58" s="82" t="s">
        <v>57</v>
      </c>
      <c r="K58" s="76">
        <f t="shared" ref="K58:P59" si="11">B55-K55</f>
        <v>4765678</v>
      </c>
      <c r="L58" s="77">
        <f t="shared" si="11"/>
        <v>-1795228</v>
      </c>
      <c r="M58" s="77">
        <f t="shared" si="11"/>
        <v>779162</v>
      </c>
      <c r="N58" s="77">
        <f t="shared" si="11"/>
        <v>5137537</v>
      </c>
      <c r="O58" s="77">
        <f t="shared" si="11"/>
        <v>1025172</v>
      </c>
      <c r="P58" s="78">
        <f t="shared" si="11"/>
        <v>-158699</v>
      </c>
      <c r="Q58" s="87">
        <f>SUM(K58:P58)</f>
        <v>9753622</v>
      </c>
    </row>
    <row r="59" spans="1:18" ht="24" customHeight="1" thickBot="1" x14ac:dyDescent="0.2">
      <c r="J59" s="54" t="s">
        <v>58</v>
      </c>
      <c r="K59" s="79">
        <f>B56-K56</f>
        <v>360292</v>
      </c>
      <c r="L59" s="80">
        <f t="shared" si="11"/>
        <v>-1880667</v>
      </c>
      <c r="M59" s="80">
        <f t="shared" si="11"/>
        <v>-171064</v>
      </c>
      <c r="N59" s="80">
        <f t="shared" si="11"/>
        <v>1359400</v>
      </c>
      <c r="O59" s="80">
        <f t="shared" si="11"/>
        <v>1685790</v>
      </c>
      <c r="P59" s="81">
        <f t="shared" si="11"/>
        <v>-189918</v>
      </c>
      <c r="Q59" s="88">
        <f>SUM(K59:P59)</f>
        <v>1163833</v>
      </c>
    </row>
  </sheetData>
  <mergeCells count="50">
    <mergeCell ref="A47:A48"/>
    <mergeCell ref="J47:J48"/>
    <mergeCell ref="A49:A50"/>
    <mergeCell ref="J49:J50"/>
    <mergeCell ref="A51:A52"/>
    <mergeCell ref="A41:A42"/>
    <mergeCell ref="J41:J42"/>
    <mergeCell ref="A43:A44"/>
    <mergeCell ref="J43:J44"/>
    <mergeCell ref="A45:A46"/>
    <mergeCell ref="J45:J46"/>
    <mergeCell ref="A39:A40"/>
    <mergeCell ref="J39:J40"/>
    <mergeCell ref="A27:A28"/>
    <mergeCell ref="J27:J28"/>
    <mergeCell ref="A29:A30"/>
    <mergeCell ref="J29:J30"/>
    <mergeCell ref="A31:A32"/>
    <mergeCell ref="J31:J32"/>
    <mergeCell ref="A33:A34"/>
    <mergeCell ref="J33:J34"/>
    <mergeCell ref="J35:J36"/>
    <mergeCell ref="A37:A38"/>
    <mergeCell ref="J37:J38"/>
    <mergeCell ref="A21:A22"/>
    <mergeCell ref="J21:J22"/>
    <mergeCell ref="A23:A24"/>
    <mergeCell ref="J23:J24"/>
    <mergeCell ref="A25:A26"/>
    <mergeCell ref="J25:J26"/>
    <mergeCell ref="A15:A16"/>
    <mergeCell ref="J15:J16"/>
    <mergeCell ref="A17:A18"/>
    <mergeCell ref="J17:J18"/>
    <mergeCell ref="A19:A20"/>
    <mergeCell ref="J19:J20"/>
    <mergeCell ref="A13:A14"/>
    <mergeCell ref="J13:J14"/>
    <mergeCell ref="A1:A2"/>
    <mergeCell ref="P1:Q1"/>
    <mergeCell ref="B2:Q2"/>
    <mergeCell ref="B3:G3"/>
    <mergeCell ref="K3:P3"/>
    <mergeCell ref="A5:A6"/>
    <mergeCell ref="J5:J6"/>
    <mergeCell ref="A7:A8"/>
    <mergeCell ref="J7:J8"/>
    <mergeCell ref="A9:A10"/>
    <mergeCell ref="J9:J10"/>
    <mergeCell ref="A11:A12"/>
  </mergeCells>
  <phoneticPr fontId="2"/>
  <printOptions horizontalCentered="1"/>
  <pageMargins left="0" right="0" top="0.78740157480314965" bottom="0.59055118110236227" header="0.31496062992125984" footer="0.31496062992125984"/>
  <pageSetup paperSize="8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DBADD-E297-4012-A13E-D496339DC011}">
  <dimension ref="A1:Q59"/>
  <sheetViews>
    <sheetView tabSelected="1" topLeftCell="A30" workbookViewId="0">
      <selection activeCell="N59" sqref="N59"/>
    </sheetView>
  </sheetViews>
  <sheetFormatPr defaultRowHeight="13.5" x14ac:dyDescent="0.15"/>
  <cols>
    <col min="8" max="8" width="10" customWidth="1"/>
    <col min="9" max="9" width="1.625" customWidth="1"/>
    <col min="12" max="13" width="9.875" customWidth="1"/>
    <col min="17" max="17" width="10.5" customWidth="1"/>
  </cols>
  <sheetData>
    <row r="1" spans="1:17" ht="15.75" x14ac:dyDescent="0.15">
      <c r="A1" s="93" t="s">
        <v>56</v>
      </c>
      <c r="B1" s="2"/>
      <c r="C1" s="1"/>
      <c r="D1" s="1"/>
      <c r="E1" s="1"/>
      <c r="F1" s="1"/>
      <c r="G1" s="1"/>
      <c r="H1" s="1"/>
      <c r="I1" s="1"/>
      <c r="J1" s="1"/>
      <c r="K1" s="67"/>
      <c r="L1" s="1"/>
      <c r="M1" s="1"/>
      <c r="N1" s="1"/>
      <c r="O1" s="1"/>
      <c r="P1" s="95"/>
      <c r="Q1" s="95"/>
    </row>
    <row r="2" spans="1:17" ht="16.5" thickBot="1" x14ac:dyDescent="0.2">
      <c r="A2" s="94"/>
      <c r="B2" s="96" t="s">
        <v>55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spans="1:17" ht="16.5" thickBot="1" x14ac:dyDescent="0.2">
      <c r="A3" s="4"/>
      <c r="B3" s="97" t="s">
        <v>37</v>
      </c>
      <c r="C3" s="97"/>
      <c r="D3" s="97"/>
      <c r="E3" s="97"/>
      <c r="F3" s="97"/>
      <c r="G3" s="97"/>
      <c r="H3" s="5"/>
      <c r="I3" s="6"/>
      <c r="J3" s="4"/>
      <c r="K3" s="97" t="s">
        <v>0</v>
      </c>
      <c r="L3" s="97"/>
      <c r="M3" s="97"/>
      <c r="N3" s="97"/>
      <c r="O3" s="97"/>
      <c r="P3" s="97"/>
      <c r="Q3" s="5"/>
    </row>
    <row r="4" spans="1:17" ht="16.5" thickBot="1" x14ac:dyDescent="0.2">
      <c r="A4" s="7" t="s">
        <v>1</v>
      </c>
      <c r="B4" s="8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55" t="s">
        <v>41</v>
      </c>
      <c r="H4" s="10" t="s">
        <v>7</v>
      </c>
      <c r="I4" s="11"/>
      <c r="J4" s="7" t="s">
        <v>1</v>
      </c>
      <c r="K4" s="12" t="s">
        <v>2</v>
      </c>
      <c r="L4" s="9" t="s">
        <v>3</v>
      </c>
      <c r="M4" s="9" t="s">
        <v>4</v>
      </c>
      <c r="N4" s="9" t="s">
        <v>5</v>
      </c>
      <c r="O4" s="9" t="s">
        <v>6</v>
      </c>
      <c r="P4" s="55" t="s">
        <v>41</v>
      </c>
      <c r="Q4" s="10" t="s">
        <v>7</v>
      </c>
    </row>
    <row r="5" spans="1:17" x14ac:dyDescent="0.15">
      <c r="A5" s="98"/>
      <c r="B5" s="13"/>
      <c r="C5" s="14"/>
      <c r="D5" s="14"/>
      <c r="E5" s="14"/>
      <c r="F5" s="14"/>
      <c r="G5" s="56"/>
      <c r="H5" s="15">
        <f>SUM(B5:G5)</f>
        <v>0</v>
      </c>
      <c r="I5" s="16"/>
      <c r="J5" s="98" t="s">
        <v>8</v>
      </c>
      <c r="K5" s="17">
        <v>19760999</v>
      </c>
      <c r="L5" s="18">
        <v>4526620</v>
      </c>
      <c r="M5" s="18">
        <v>6013900</v>
      </c>
      <c r="N5" s="18">
        <v>15566701</v>
      </c>
      <c r="O5" s="64">
        <v>6810606</v>
      </c>
      <c r="P5" s="60"/>
      <c r="Q5" s="15">
        <f>SUM(K5:P5)</f>
        <v>52678826</v>
      </c>
    </row>
    <row r="6" spans="1:17" x14ac:dyDescent="0.15">
      <c r="A6" s="90"/>
      <c r="B6" s="20"/>
      <c r="C6" s="21"/>
      <c r="D6" s="21"/>
      <c r="E6" s="21"/>
      <c r="F6" s="21"/>
      <c r="G6" s="57"/>
      <c r="H6" s="22">
        <f t="shared" ref="H6:H34" si="0">SUM(B6:G6)</f>
        <v>0</v>
      </c>
      <c r="I6" s="16"/>
      <c r="J6" s="99"/>
      <c r="K6" s="20">
        <v>20290000</v>
      </c>
      <c r="L6" s="21">
        <v>4320000</v>
      </c>
      <c r="M6" s="21">
        <v>7570000</v>
      </c>
      <c r="N6" s="21">
        <v>16447000</v>
      </c>
      <c r="O6" s="21">
        <v>9600000</v>
      </c>
      <c r="P6" s="57"/>
      <c r="Q6" s="22">
        <f>SUM(K6:P6)</f>
        <v>58227000</v>
      </c>
    </row>
    <row r="7" spans="1:17" x14ac:dyDescent="0.15">
      <c r="A7" s="89"/>
      <c r="B7" s="13"/>
      <c r="C7" s="14"/>
      <c r="D7" s="14"/>
      <c r="E7" s="14"/>
      <c r="F7" s="14"/>
      <c r="G7" s="56"/>
      <c r="H7" s="15">
        <f t="shared" si="0"/>
        <v>0</v>
      </c>
      <c r="I7" s="23"/>
      <c r="J7" s="89" t="s">
        <v>9</v>
      </c>
      <c r="K7" s="13">
        <v>3251479</v>
      </c>
      <c r="L7" s="14">
        <v>636080</v>
      </c>
      <c r="M7" s="14">
        <v>607478</v>
      </c>
      <c r="N7" s="14">
        <v>1746449</v>
      </c>
      <c r="O7" s="14">
        <v>955047</v>
      </c>
      <c r="P7" s="56"/>
      <c r="Q7" s="24">
        <f t="shared" ref="Q7:Q10" si="1">SUM(K7:P7)</f>
        <v>7196533</v>
      </c>
    </row>
    <row r="8" spans="1:17" x14ac:dyDescent="0.15">
      <c r="A8" s="90"/>
      <c r="B8" s="20"/>
      <c r="C8" s="21"/>
      <c r="D8" s="21"/>
      <c r="E8" s="21"/>
      <c r="F8" s="21"/>
      <c r="G8" s="57"/>
      <c r="H8" s="22">
        <f t="shared" si="0"/>
        <v>0</v>
      </c>
      <c r="I8" s="23"/>
      <c r="J8" s="99"/>
      <c r="K8" s="20">
        <v>3300000</v>
      </c>
      <c r="L8" s="21">
        <v>570000</v>
      </c>
      <c r="M8" s="21">
        <v>570000</v>
      </c>
      <c r="N8" s="21">
        <v>1500000</v>
      </c>
      <c r="O8" s="21">
        <v>970000</v>
      </c>
      <c r="P8" s="57"/>
      <c r="Q8" s="22">
        <f t="shared" si="1"/>
        <v>6910000</v>
      </c>
    </row>
    <row r="9" spans="1:17" x14ac:dyDescent="0.15">
      <c r="A9" s="89"/>
      <c r="B9" s="13"/>
      <c r="C9" s="14"/>
      <c r="D9" s="14"/>
      <c r="E9" s="14"/>
      <c r="F9" s="14"/>
      <c r="G9" s="56"/>
      <c r="H9" s="15">
        <f t="shared" si="0"/>
        <v>0</v>
      </c>
      <c r="I9" s="23"/>
      <c r="J9" s="100" t="s">
        <v>38</v>
      </c>
      <c r="K9" s="25">
        <v>417560</v>
      </c>
      <c r="L9" s="18">
        <v>75230</v>
      </c>
      <c r="M9" s="18">
        <v>103690</v>
      </c>
      <c r="N9" s="18">
        <v>300920</v>
      </c>
      <c r="O9" s="18">
        <v>194030</v>
      </c>
      <c r="P9" s="60"/>
      <c r="Q9" s="15">
        <f t="shared" si="1"/>
        <v>1091430</v>
      </c>
    </row>
    <row r="10" spans="1:17" ht="14.25" thickBot="1" x14ac:dyDescent="0.2">
      <c r="A10" s="90"/>
      <c r="B10" s="20"/>
      <c r="C10" s="21"/>
      <c r="D10" s="21"/>
      <c r="E10" s="21"/>
      <c r="F10" s="21"/>
      <c r="G10" s="57"/>
      <c r="H10" s="22">
        <f t="shared" si="0"/>
        <v>0</v>
      </c>
      <c r="I10" s="23"/>
      <c r="J10" s="100"/>
      <c r="K10" s="26">
        <v>420000</v>
      </c>
      <c r="L10" s="27">
        <v>76000</v>
      </c>
      <c r="M10" s="27">
        <v>130000</v>
      </c>
      <c r="N10" s="27">
        <v>300000</v>
      </c>
      <c r="O10" s="70">
        <v>300000</v>
      </c>
      <c r="P10" s="61"/>
      <c r="Q10" s="28">
        <f t="shared" si="1"/>
        <v>1226000</v>
      </c>
    </row>
    <row r="11" spans="1:17" x14ac:dyDescent="0.15">
      <c r="A11" s="89" t="s">
        <v>10</v>
      </c>
      <c r="B11" s="13">
        <v>30265360</v>
      </c>
      <c r="C11" s="14"/>
      <c r="D11" s="14"/>
      <c r="E11" s="14"/>
      <c r="F11" s="14"/>
      <c r="G11" s="56"/>
      <c r="H11" s="15">
        <f t="shared" si="0"/>
        <v>30265360</v>
      </c>
      <c r="I11" s="23"/>
      <c r="J11" s="29" t="s">
        <v>45</v>
      </c>
      <c r="K11" s="30">
        <f>SUM(K5,K7,K9)</f>
        <v>23430038</v>
      </c>
      <c r="L11" s="31">
        <f t="shared" ref="L11:P12" si="2">SUM(L5,L7,L9)</f>
        <v>5237930</v>
      </c>
      <c r="M11" s="31">
        <f t="shared" si="2"/>
        <v>6725068</v>
      </c>
      <c r="N11" s="31">
        <f t="shared" si="2"/>
        <v>17614070</v>
      </c>
      <c r="O11" s="31">
        <f t="shared" si="2"/>
        <v>7959683</v>
      </c>
      <c r="P11" s="58">
        <f t="shared" si="2"/>
        <v>0</v>
      </c>
      <c r="Q11" s="32">
        <f>SUM(K11:P11)</f>
        <v>60966789</v>
      </c>
    </row>
    <row r="12" spans="1:17" ht="14.25" thickBot="1" x14ac:dyDescent="0.2">
      <c r="A12" s="90"/>
      <c r="B12" s="20">
        <v>31200000</v>
      </c>
      <c r="C12" s="21"/>
      <c r="D12" s="21"/>
      <c r="E12" s="21"/>
      <c r="F12" s="21"/>
      <c r="G12" s="57"/>
      <c r="H12" s="22">
        <f t="shared" si="0"/>
        <v>31200000</v>
      </c>
      <c r="I12" s="23"/>
      <c r="J12" s="33" t="s">
        <v>46</v>
      </c>
      <c r="K12" s="34">
        <f>SUM(K6,K8,K10)</f>
        <v>24010000</v>
      </c>
      <c r="L12" s="35">
        <f t="shared" si="2"/>
        <v>4966000</v>
      </c>
      <c r="M12" s="35">
        <f t="shared" si="2"/>
        <v>8270000</v>
      </c>
      <c r="N12" s="35">
        <f t="shared" si="2"/>
        <v>18247000</v>
      </c>
      <c r="O12" s="35">
        <f t="shared" si="2"/>
        <v>10870000</v>
      </c>
      <c r="P12" s="59">
        <f t="shared" si="2"/>
        <v>0</v>
      </c>
      <c r="Q12" s="36">
        <f>SUM(K12:P12)</f>
        <v>66363000</v>
      </c>
    </row>
    <row r="13" spans="1:17" x14ac:dyDescent="0.15">
      <c r="A13" s="89" t="s">
        <v>11</v>
      </c>
      <c r="B13" s="13"/>
      <c r="C13" s="14">
        <v>4169820</v>
      </c>
      <c r="D13" s="14"/>
      <c r="E13" s="14"/>
      <c r="F13" s="14"/>
      <c r="G13" s="56"/>
      <c r="H13" s="15">
        <f t="shared" si="0"/>
        <v>4169820</v>
      </c>
      <c r="I13" s="23"/>
      <c r="J13" s="91"/>
      <c r="K13" s="37"/>
      <c r="L13" s="38"/>
      <c r="M13" s="38"/>
      <c r="N13" s="38"/>
      <c r="O13" s="64"/>
      <c r="P13" s="38"/>
      <c r="Q13" s="32">
        <f>SUM(K13:P13)</f>
        <v>0</v>
      </c>
    </row>
    <row r="14" spans="1:17" x14ac:dyDescent="0.15">
      <c r="A14" s="90"/>
      <c r="B14" s="20"/>
      <c r="C14" s="21">
        <v>4300000</v>
      </c>
      <c r="D14" s="21"/>
      <c r="E14" s="21"/>
      <c r="F14" s="21"/>
      <c r="G14" s="57"/>
      <c r="H14" s="22">
        <f t="shared" si="0"/>
        <v>4300000</v>
      </c>
      <c r="I14" s="23"/>
      <c r="J14" s="92"/>
      <c r="K14" s="41"/>
      <c r="L14" s="41"/>
      <c r="M14" s="41"/>
      <c r="N14" s="41"/>
      <c r="O14" s="65"/>
      <c r="P14" s="41"/>
      <c r="Q14" s="22">
        <f>SUM(K14:P14)</f>
        <v>0</v>
      </c>
    </row>
    <row r="15" spans="1:17" x14ac:dyDescent="0.15">
      <c r="A15" s="89" t="s">
        <v>12</v>
      </c>
      <c r="B15" s="13"/>
      <c r="C15" s="14"/>
      <c r="D15" s="14">
        <v>10044276</v>
      </c>
      <c r="E15" s="14"/>
      <c r="F15" s="14"/>
      <c r="G15" s="56"/>
      <c r="H15" s="15">
        <f t="shared" si="0"/>
        <v>10044276</v>
      </c>
      <c r="I15" s="23"/>
      <c r="J15" s="89" t="s">
        <v>13</v>
      </c>
      <c r="K15" s="13">
        <v>15271</v>
      </c>
      <c r="L15" s="14">
        <v>18480</v>
      </c>
      <c r="M15" s="14">
        <v>0</v>
      </c>
      <c r="N15" s="14">
        <v>10240</v>
      </c>
      <c r="O15" s="14">
        <v>39020</v>
      </c>
      <c r="P15" s="56"/>
      <c r="Q15" s="15">
        <f t="shared" ref="Q15:Q50" si="3">SUM(K15:P15)</f>
        <v>83011</v>
      </c>
    </row>
    <row r="16" spans="1:17" x14ac:dyDescent="0.15">
      <c r="A16" s="90"/>
      <c r="B16" s="20"/>
      <c r="C16" s="21"/>
      <c r="D16" s="21">
        <v>10601700</v>
      </c>
      <c r="E16" s="21"/>
      <c r="F16" s="21"/>
      <c r="G16" s="57"/>
      <c r="H16" s="22">
        <f t="shared" si="0"/>
        <v>10601700</v>
      </c>
      <c r="I16" s="23"/>
      <c r="J16" s="92"/>
      <c r="K16" s="20">
        <v>16000</v>
      </c>
      <c r="L16" s="21">
        <v>20000</v>
      </c>
      <c r="M16" s="21">
        <v>0</v>
      </c>
      <c r="N16" s="21">
        <v>11000</v>
      </c>
      <c r="O16" s="21">
        <v>60000</v>
      </c>
      <c r="P16" s="57"/>
      <c r="Q16" s="22">
        <f t="shared" si="3"/>
        <v>107000</v>
      </c>
    </row>
    <row r="17" spans="1:17" x14ac:dyDescent="0.15">
      <c r="A17" s="89" t="s">
        <v>14</v>
      </c>
      <c r="B17" s="13"/>
      <c r="C17" s="14"/>
      <c r="D17" s="14"/>
      <c r="E17" s="14">
        <v>22850665</v>
      </c>
      <c r="F17" s="14"/>
      <c r="G17" s="56"/>
      <c r="H17" s="15">
        <f t="shared" si="0"/>
        <v>22850665</v>
      </c>
      <c r="I17" s="23"/>
      <c r="J17" s="89" t="s">
        <v>15</v>
      </c>
      <c r="K17" s="13">
        <v>1979756</v>
      </c>
      <c r="L17" s="14">
        <v>186629</v>
      </c>
      <c r="M17" s="14">
        <v>0</v>
      </c>
      <c r="N17" s="14">
        <v>524501</v>
      </c>
      <c r="O17" s="14">
        <v>119421</v>
      </c>
      <c r="P17" s="56"/>
      <c r="Q17" s="15">
        <f t="shared" si="3"/>
        <v>2810307</v>
      </c>
    </row>
    <row r="18" spans="1:17" x14ac:dyDescent="0.15">
      <c r="A18" s="90"/>
      <c r="B18" s="20"/>
      <c r="C18" s="21"/>
      <c r="D18" s="21"/>
      <c r="E18" s="65">
        <v>20900000</v>
      </c>
      <c r="F18" s="21"/>
      <c r="G18" s="57"/>
      <c r="H18" s="22">
        <f t="shared" si="0"/>
        <v>20900000</v>
      </c>
      <c r="I18" s="23"/>
      <c r="J18" s="92"/>
      <c r="K18" s="20">
        <v>2000000</v>
      </c>
      <c r="L18" s="21">
        <v>200000</v>
      </c>
      <c r="M18" s="21"/>
      <c r="N18" s="21">
        <v>700000</v>
      </c>
      <c r="O18" s="21">
        <v>150000</v>
      </c>
      <c r="P18" s="57"/>
      <c r="Q18" s="22">
        <f t="shared" si="3"/>
        <v>3050000</v>
      </c>
    </row>
    <row r="19" spans="1:17" x14ac:dyDescent="0.15">
      <c r="A19" s="89" t="s">
        <v>16</v>
      </c>
      <c r="B19" s="13"/>
      <c r="C19" s="14"/>
      <c r="D19" s="14"/>
      <c r="E19" s="14"/>
      <c r="F19" s="14">
        <v>6928990</v>
      </c>
      <c r="G19" s="56"/>
      <c r="H19" s="15">
        <f t="shared" si="0"/>
        <v>6928990</v>
      </c>
      <c r="I19" s="23"/>
      <c r="J19" s="89" t="s">
        <v>17</v>
      </c>
      <c r="K19" s="13">
        <v>157247</v>
      </c>
      <c r="L19" s="14">
        <v>76124</v>
      </c>
      <c r="M19" s="14">
        <v>62576</v>
      </c>
      <c r="N19" s="14">
        <v>215429</v>
      </c>
      <c r="O19" s="14">
        <v>155746</v>
      </c>
      <c r="P19" s="56"/>
      <c r="Q19" s="15">
        <f t="shared" si="3"/>
        <v>667122</v>
      </c>
    </row>
    <row r="20" spans="1:17" x14ac:dyDescent="0.15">
      <c r="A20" s="90"/>
      <c r="B20" s="20"/>
      <c r="C20" s="21"/>
      <c r="D20" s="21"/>
      <c r="E20" s="21"/>
      <c r="F20" s="21">
        <v>7000000</v>
      </c>
      <c r="G20" s="57"/>
      <c r="H20" s="22">
        <f t="shared" si="0"/>
        <v>7000000</v>
      </c>
      <c r="I20" s="23"/>
      <c r="J20" s="92"/>
      <c r="K20" s="20">
        <v>160000</v>
      </c>
      <c r="L20" s="21">
        <v>77000</v>
      </c>
      <c r="M20" s="21">
        <v>168000</v>
      </c>
      <c r="N20" s="21">
        <v>220000</v>
      </c>
      <c r="O20" s="21">
        <v>280000</v>
      </c>
      <c r="P20" s="57"/>
      <c r="Q20" s="22">
        <f t="shared" si="3"/>
        <v>905000</v>
      </c>
    </row>
    <row r="21" spans="1:17" x14ac:dyDescent="0.15">
      <c r="A21" s="89" t="s">
        <v>52</v>
      </c>
      <c r="B21" s="13"/>
      <c r="C21" s="14"/>
      <c r="D21" s="14"/>
      <c r="E21" s="14"/>
      <c r="F21" s="14">
        <v>3510000</v>
      </c>
      <c r="G21" s="56"/>
      <c r="H21" s="15">
        <f t="shared" si="0"/>
        <v>3510000</v>
      </c>
      <c r="I21" s="23"/>
      <c r="J21" s="101" t="s">
        <v>18</v>
      </c>
      <c r="K21" s="13">
        <v>707617</v>
      </c>
      <c r="L21" s="14">
        <v>0</v>
      </c>
      <c r="M21" s="14">
        <v>801376</v>
      </c>
      <c r="N21" s="14">
        <v>753500</v>
      </c>
      <c r="O21" s="14">
        <v>273680</v>
      </c>
      <c r="P21" s="56"/>
      <c r="Q21" s="15">
        <f t="shared" si="3"/>
        <v>2536173</v>
      </c>
    </row>
    <row r="22" spans="1:17" x14ac:dyDescent="0.15">
      <c r="A22" s="90"/>
      <c r="B22" s="20"/>
      <c r="C22" s="21"/>
      <c r="D22" s="21"/>
      <c r="E22" s="21"/>
      <c r="F22" s="21">
        <v>3510000</v>
      </c>
      <c r="G22" s="57"/>
      <c r="H22" s="22">
        <f t="shared" si="0"/>
        <v>3510000</v>
      </c>
      <c r="I22" s="23"/>
      <c r="J22" s="102"/>
      <c r="K22" s="20">
        <v>300000</v>
      </c>
      <c r="L22" s="21">
        <v>0</v>
      </c>
      <c r="M22" s="21">
        <v>150000</v>
      </c>
      <c r="N22" s="21">
        <v>200000</v>
      </c>
      <c r="O22" s="21">
        <v>50000</v>
      </c>
      <c r="P22" s="57"/>
      <c r="Q22" s="22">
        <f t="shared" si="3"/>
        <v>700000</v>
      </c>
    </row>
    <row r="23" spans="1:17" x14ac:dyDescent="0.15">
      <c r="A23" s="103" t="s">
        <v>51</v>
      </c>
      <c r="B23" s="13">
        <v>5340662</v>
      </c>
      <c r="C23" s="14"/>
      <c r="D23" s="14"/>
      <c r="E23" s="14">
        <v>1535871</v>
      </c>
      <c r="F23" s="14"/>
      <c r="G23" s="56"/>
      <c r="H23" s="15">
        <f t="shared" si="0"/>
        <v>6876533</v>
      </c>
      <c r="I23" s="23"/>
      <c r="J23" s="89" t="s">
        <v>19</v>
      </c>
      <c r="K23" s="13">
        <v>2126312</v>
      </c>
      <c r="L23" s="14">
        <v>214133</v>
      </c>
      <c r="M23" s="14">
        <v>2222585</v>
      </c>
      <c r="N23" s="14">
        <v>1490805</v>
      </c>
      <c r="O23" s="14">
        <v>279947</v>
      </c>
      <c r="P23" s="56"/>
      <c r="Q23" s="15">
        <f t="shared" si="3"/>
        <v>6333782</v>
      </c>
    </row>
    <row r="24" spans="1:17" x14ac:dyDescent="0.15">
      <c r="A24" s="90"/>
      <c r="B24" s="20">
        <v>4200000</v>
      </c>
      <c r="C24" s="21"/>
      <c r="D24" s="21"/>
      <c r="E24" s="21">
        <v>1555000</v>
      </c>
      <c r="F24" s="21"/>
      <c r="G24" s="57"/>
      <c r="H24" s="22">
        <f t="shared" si="0"/>
        <v>5755000</v>
      </c>
      <c r="I24" s="23"/>
      <c r="J24" s="92"/>
      <c r="K24" s="20">
        <v>1200000</v>
      </c>
      <c r="L24" s="21">
        <v>100000</v>
      </c>
      <c r="M24" s="21">
        <v>2884500</v>
      </c>
      <c r="N24" s="21">
        <v>900000</v>
      </c>
      <c r="O24" s="21">
        <v>300000</v>
      </c>
      <c r="P24" s="57"/>
      <c r="Q24" s="22">
        <f t="shared" si="3"/>
        <v>5384500</v>
      </c>
    </row>
    <row r="25" spans="1:17" x14ac:dyDescent="0.15">
      <c r="A25" s="101" t="s">
        <v>20</v>
      </c>
      <c r="B25" s="13">
        <v>474758</v>
      </c>
      <c r="C25" s="14">
        <v>41000</v>
      </c>
      <c r="D25" s="14">
        <v>4331098</v>
      </c>
      <c r="E25" s="14">
        <v>788305</v>
      </c>
      <c r="F25" s="14"/>
      <c r="G25" s="56"/>
      <c r="H25" s="15">
        <f t="shared" si="0"/>
        <v>5635161</v>
      </c>
      <c r="I25" s="23"/>
      <c r="J25" s="89" t="s">
        <v>21</v>
      </c>
      <c r="K25" s="13">
        <v>107745</v>
      </c>
      <c r="L25" s="14">
        <v>0</v>
      </c>
      <c r="M25" s="14">
        <v>22000</v>
      </c>
      <c r="N25" s="14">
        <v>0</v>
      </c>
      <c r="O25" s="14">
        <v>0</v>
      </c>
      <c r="P25" s="56"/>
      <c r="Q25" s="15">
        <f t="shared" si="3"/>
        <v>129745</v>
      </c>
    </row>
    <row r="26" spans="1:17" x14ac:dyDescent="0.15">
      <c r="A26" s="102"/>
      <c r="B26" s="20">
        <v>475000</v>
      </c>
      <c r="C26" s="21">
        <v>50000</v>
      </c>
      <c r="D26" s="21">
        <v>9775900</v>
      </c>
      <c r="E26" s="65">
        <v>800000</v>
      </c>
      <c r="F26" s="21"/>
      <c r="G26" s="57"/>
      <c r="H26" s="22">
        <f t="shared" si="0"/>
        <v>11100900</v>
      </c>
      <c r="I26" s="23"/>
      <c r="J26" s="90"/>
      <c r="K26" s="20">
        <v>120000</v>
      </c>
      <c r="L26" s="21">
        <v>0</v>
      </c>
      <c r="M26" s="21">
        <v>150000</v>
      </c>
      <c r="N26" s="21">
        <v>0</v>
      </c>
      <c r="O26" s="21">
        <v>0</v>
      </c>
      <c r="P26" s="57"/>
      <c r="Q26" s="22">
        <f t="shared" si="3"/>
        <v>270000</v>
      </c>
    </row>
    <row r="27" spans="1:17" x14ac:dyDescent="0.15">
      <c r="A27" s="101" t="s">
        <v>60</v>
      </c>
      <c r="B27" s="13"/>
      <c r="C27" s="14"/>
      <c r="D27" s="14"/>
      <c r="E27" s="14"/>
      <c r="F27" s="14"/>
      <c r="G27" s="56"/>
      <c r="H27" s="15">
        <f t="shared" si="0"/>
        <v>0</v>
      </c>
      <c r="I27" s="16"/>
      <c r="J27" s="89" t="s">
        <v>22</v>
      </c>
      <c r="K27" s="13">
        <v>940366</v>
      </c>
      <c r="L27" s="14">
        <v>0</v>
      </c>
      <c r="M27" s="14">
        <v>1674913</v>
      </c>
      <c r="N27" s="14">
        <v>75001</v>
      </c>
      <c r="O27" s="14">
        <v>189154</v>
      </c>
      <c r="P27" s="56"/>
      <c r="Q27" s="15">
        <f t="shared" si="3"/>
        <v>2879434</v>
      </c>
    </row>
    <row r="28" spans="1:17" x14ac:dyDescent="0.15">
      <c r="A28" s="102"/>
      <c r="B28" s="20"/>
      <c r="C28" s="21"/>
      <c r="D28" s="21"/>
      <c r="E28" s="21"/>
      <c r="F28" s="21">
        <v>2400000</v>
      </c>
      <c r="G28" s="57"/>
      <c r="H28" s="22">
        <f t="shared" si="0"/>
        <v>2400000</v>
      </c>
      <c r="I28" s="16"/>
      <c r="J28" s="90"/>
      <c r="K28" s="20">
        <v>950000</v>
      </c>
      <c r="L28" s="21">
        <v>0</v>
      </c>
      <c r="M28" s="73">
        <v>3718400</v>
      </c>
      <c r="N28" s="21">
        <v>75000</v>
      </c>
      <c r="O28" s="21">
        <v>190000</v>
      </c>
      <c r="P28" s="57"/>
      <c r="Q28" s="22">
        <f t="shared" si="3"/>
        <v>4933400</v>
      </c>
    </row>
    <row r="29" spans="1:17" x14ac:dyDescent="0.15">
      <c r="A29" s="89"/>
      <c r="B29" s="13"/>
      <c r="C29" s="14"/>
      <c r="D29" s="14"/>
      <c r="E29" s="14"/>
      <c r="F29" s="14"/>
      <c r="G29" s="56"/>
      <c r="H29" s="15">
        <f t="shared" si="0"/>
        <v>0</v>
      </c>
      <c r="I29" s="23"/>
      <c r="J29" s="89" t="s">
        <v>24</v>
      </c>
      <c r="K29" s="13">
        <v>2040000</v>
      </c>
      <c r="L29" s="71">
        <v>0</v>
      </c>
      <c r="M29" s="14">
        <v>1800000</v>
      </c>
      <c r="N29" s="72">
        <v>0</v>
      </c>
      <c r="O29" s="14">
        <v>0</v>
      </c>
      <c r="P29" s="56"/>
      <c r="Q29" s="15">
        <f t="shared" si="3"/>
        <v>3840000</v>
      </c>
    </row>
    <row r="30" spans="1:17" x14ac:dyDescent="0.15">
      <c r="A30" s="90"/>
      <c r="B30" s="20"/>
      <c r="C30" s="21"/>
      <c r="D30" s="21"/>
      <c r="E30" s="21"/>
      <c r="F30" s="21"/>
      <c r="G30" s="57"/>
      <c r="H30" s="22">
        <f t="shared" si="0"/>
        <v>0</v>
      </c>
      <c r="I30" s="23"/>
      <c r="J30" s="90"/>
      <c r="K30" s="20">
        <v>2040000</v>
      </c>
      <c r="L30" s="21">
        <v>0</v>
      </c>
      <c r="M30" s="21">
        <v>4176000</v>
      </c>
      <c r="N30" s="21"/>
      <c r="O30" s="21"/>
      <c r="P30" s="57"/>
      <c r="Q30" s="22">
        <f t="shared" si="3"/>
        <v>6216000</v>
      </c>
    </row>
    <row r="31" spans="1:17" x14ac:dyDescent="0.15">
      <c r="A31" s="89"/>
      <c r="B31" s="13"/>
      <c r="C31" s="14"/>
      <c r="D31" s="14"/>
      <c r="E31" s="14"/>
      <c r="F31" s="14"/>
      <c r="G31" s="56"/>
      <c r="H31" s="15">
        <f t="shared" si="0"/>
        <v>0</v>
      </c>
      <c r="I31" s="16"/>
      <c r="J31" s="89" t="s">
        <v>25</v>
      </c>
      <c r="K31" s="13">
        <v>276000</v>
      </c>
      <c r="L31" s="14">
        <v>0</v>
      </c>
      <c r="M31" s="14">
        <v>0</v>
      </c>
      <c r="N31" s="14">
        <v>10400</v>
      </c>
      <c r="O31" s="14">
        <v>0</v>
      </c>
      <c r="P31" s="56"/>
      <c r="Q31" s="15">
        <f t="shared" si="3"/>
        <v>286400</v>
      </c>
    </row>
    <row r="32" spans="1:17" x14ac:dyDescent="0.15">
      <c r="A32" s="90"/>
      <c r="B32" s="20"/>
      <c r="C32" s="21"/>
      <c r="D32" s="21"/>
      <c r="E32" s="21"/>
      <c r="F32" s="21"/>
      <c r="G32" s="57"/>
      <c r="H32" s="22">
        <f t="shared" si="0"/>
        <v>0</v>
      </c>
      <c r="I32" s="16"/>
      <c r="J32" s="90"/>
      <c r="K32" s="20">
        <v>276000</v>
      </c>
      <c r="L32" s="21">
        <v>0</v>
      </c>
      <c r="M32" s="21">
        <v>0</v>
      </c>
      <c r="N32" s="21">
        <v>12000</v>
      </c>
      <c r="O32" s="21">
        <v>50000</v>
      </c>
      <c r="P32" s="57"/>
      <c r="Q32" s="22">
        <f t="shared" si="3"/>
        <v>338000</v>
      </c>
    </row>
    <row r="33" spans="1:17" x14ac:dyDescent="0.15">
      <c r="A33" s="89"/>
      <c r="B33" s="13"/>
      <c r="C33" s="14"/>
      <c r="D33" s="14"/>
      <c r="E33" s="14"/>
      <c r="F33" s="14"/>
      <c r="G33" s="56"/>
      <c r="H33" s="15">
        <f>SUM(B33:G33)</f>
        <v>0</v>
      </c>
      <c r="I33" s="16"/>
      <c r="J33" s="89" t="s">
        <v>59</v>
      </c>
      <c r="K33" s="13">
        <v>6085</v>
      </c>
      <c r="L33" s="14"/>
      <c r="M33" s="14"/>
      <c r="N33" s="14">
        <v>45872</v>
      </c>
      <c r="O33" s="14">
        <v>43027</v>
      </c>
      <c r="P33" s="56"/>
      <c r="Q33" s="15">
        <f t="shared" si="3"/>
        <v>94984</v>
      </c>
    </row>
    <row r="34" spans="1:17" ht="14.25" thickBot="1" x14ac:dyDescent="0.2">
      <c r="A34" s="104"/>
      <c r="B34" s="20"/>
      <c r="C34" s="21"/>
      <c r="D34" s="21"/>
      <c r="E34" s="21"/>
      <c r="F34" s="70"/>
      <c r="G34" s="57"/>
      <c r="H34" s="22">
        <f t="shared" si="0"/>
        <v>0</v>
      </c>
      <c r="I34" s="16"/>
      <c r="J34" s="90"/>
      <c r="K34" s="20">
        <v>73000</v>
      </c>
      <c r="L34" s="21"/>
      <c r="M34" s="21"/>
      <c r="N34" s="21">
        <v>46000</v>
      </c>
      <c r="O34" s="21">
        <v>43000</v>
      </c>
      <c r="P34" s="57"/>
      <c r="Q34" s="22">
        <f t="shared" si="3"/>
        <v>162000</v>
      </c>
    </row>
    <row r="35" spans="1:17" x14ac:dyDescent="0.15">
      <c r="A35" s="29" t="s">
        <v>42</v>
      </c>
      <c r="B35" s="30">
        <f>SUM(B5,B7,B9,B11,B13,B15,B17,B19,B21,B23,B25,B27,B29,B31,B33)</f>
        <v>36080780</v>
      </c>
      <c r="C35" s="31">
        <f t="shared" ref="C35:G36" si="4">SUM(C5,C7,C9,C11,C13,C15,C17,C19,C21,C23,C25,C27,C29,C31,C33)</f>
        <v>4210820</v>
      </c>
      <c r="D35" s="31">
        <f t="shared" si="4"/>
        <v>14375374</v>
      </c>
      <c r="E35" s="31">
        <f t="shared" si="4"/>
        <v>25174841</v>
      </c>
      <c r="F35" s="31">
        <f t="shared" si="4"/>
        <v>10438990</v>
      </c>
      <c r="G35" s="58">
        <f t="shared" si="4"/>
        <v>0</v>
      </c>
      <c r="H35" s="32">
        <f>SUM(B35:G35)</f>
        <v>90280805</v>
      </c>
      <c r="I35" s="16"/>
      <c r="J35" s="89" t="s">
        <v>26</v>
      </c>
      <c r="K35" s="13">
        <v>248760</v>
      </c>
      <c r="L35" s="14">
        <v>10800</v>
      </c>
      <c r="M35" s="14">
        <v>0</v>
      </c>
      <c r="N35" s="14">
        <v>37150</v>
      </c>
      <c r="O35" s="14">
        <v>33400</v>
      </c>
      <c r="P35" s="56"/>
      <c r="Q35" s="15">
        <f>SUM(K35:P35)</f>
        <v>330110</v>
      </c>
    </row>
    <row r="36" spans="1:17" ht="14.25" thickBot="1" x14ac:dyDescent="0.2">
      <c r="A36" s="33" t="s">
        <v>43</v>
      </c>
      <c r="B36" s="34">
        <f>SUM(B6,B8,B10,B12,B14,B16,B18,B20,B22,B24,B26,B28,B30,B32,B34)</f>
        <v>35875000</v>
      </c>
      <c r="C36" s="35">
        <f t="shared" si="4"/>
        <v>4350000</v>
      </c>
      <c r="D36" s="35">
        <f t="shared" si="4"/>
        <v>20377600</v>
      </c>
      <c r="E36" s="35">
        <f t="shared" si="4"/>
        <v>23255000</v>
      </c>
      <c r="F36" s="35">
        <f t="shared" si="4"/>
        <v>12910000</v>
      </c>
      <c r="G36" s="59">
        <f t="shared" si="4"/>
        <v>0</v>
      </c>
      <c r="H36" s="36">
        <f>SUM(B36:G36)</f>
        <v>96767600</v>
      </c>
      <c r="I36" s="16"/>
      <c r="J36" s="90"/>
      <c r="K36" s="20">
        <v>250000</v>
      </c>
      <c r="L36" s="21">
        <v>10000</v>
      </c>
      <c r="M36" s="21">
        <v>0</v>
      </c>
      <c r="N36" s="21">
        <v>40000</v>
      </c>
      <c r="O36" s="21">
        <v>50000</v>
      </c>
      <c r="P36" s="57"/>
      <c r="Q36" s="22">
        <f t="shared" si="3"/>
        <v>350000</v>
      </c>
    </row>
    <row r="37" spans="1:17" x14ac:dyDescent="0.15">
      <c r="A37" s="89"/>
      <c r="B37" s="13"/>
      <c r="C37" s="14"/>
      <c r="D37" s="14"/>
      <c r="E37" s="14"/>
      <c r="F37" s="14"/>
      <c r="G37" s="56"/>
      <c r="H37" s="15">
        <f t="shared" ref="H37:H52" si="5">SUM(B37:G37)</f>
        <v>0</v>
      </c>
      <c r="I37" s="16"/>
      <c r="J37" s="89" t="s">
        <v>27</v>
      </c>
      <c r="K37" s="13">
        <v>1000</v>
      </c>
      <c r="L37" s="14">
        <v>35000</v>
      </c>
      <c r="M37" s="14">
        <v>0</v>
      </c>
      <c r="N37" s="14">
        <v>15000</v>
      </c>
      <c r="O37" s="14">
        <v>5000</v>
      </c>
      <c r="P37" s="56"/>
      <c r="Q37" s="15">
        <f t="shared" si="3"/>
        <v>56000</v>
      </c>
    </row>
    <row r="38" spans="1:17" x14ac:dyDescent="0.15">
      <c r="A38" s="90"/>
      <c r="B38" s="20"/>
      <c r="C38" s="21"/>
      <c r="D38" s="21"/>
      <c r="E38" s="21"/>
      <c r="F38" s="21"/>
      <c r="G38" s="57"/>
      <c r="H38" s="22">
        <f t="shared" si="5"/>
        <v>0</v>
      </c>
      <c r="I38" s="16"/>
      <c r="J38" s="90"/>
      <c r="K38" s="20">
        <v>50000</v>
      </c>
      <c r="L38" s="21">
        <v>35000</v>
      </c>
      <c r="M38" s="21">
        <v>0</v>
      </c>
      <c r="N38" s="21">
        <v>15000</v>
      </c>
      <c r="O38" s="21">
        <v>20000</v>
      </c>
      <c r="P38" s="57"/>
      <c r="Q38" s="22">
        <f t="shared" si="3"/>
        <v>120000</v>
      </c>
    </row>
    <row r="39" spans="1:17" x14ac:dyDescent="0.15">
      <c r="A39" s="89" t="s">
        <v>36</v>
      </c>
      <c r="B39" s="13"/>
      <c r="C39" s="14"/>
      <c r="D39" s="14"/>
      <c r="E39" s="14"/>
      <c r="F39" s="14"/>
      <c r="G39" s="56"/>
      <c r="H39" s="15">
        <f t="shared" si="5"/>
        <v>0</v>
      </c>
      <c r="I39" s="16"/>
      <c r="J39" s="89" t="s">
        <v>28</v>
      </c>
      <c r="K39" s="13">
        <v>572559</v>
      </c>
      <c r="L39" s="14">
        <v>231165</v>
      </c>
      <c r="M39" s="14">
        <v>0</v>
      </c>
      <c r="N39" s="14">
        <v>118470</v>
      </c>
      <c r="O39" s="14">
        <v>77820</v>
      </c>
      <c r="P39" s="56"/>
      <c r="Q39" s="15">
        <f t="shared" si="3"/>
        <v>1000014</v>
      </c>
    </row>
    <row r="40" spans="1:17" x14ac:dyDescent="0.15">
      <c r="A40" s="90"/>
      <c r="B40" s="20"/>
      <c r="C40" s="21"/>
      <c r="D40" s="21"/>
      <c r="E40" s="21"/>
      <c r="F40" s="21"/>
      <c r="G40" s="57"/>
      <c r="H40" s="22">
        <f t="shared" si="5"/>
        <v>0</v>
      </c>
      <c r="I40" s="16"/>
      <c r="J40" s="90"/>
      <c r="K40" s="20">
        <v>580000</v>
      </c>
      <c r="L40" s="21">
        <v>240000</v>
      </c>
      <c r="M40" s="21">
        <v>0</v>
      </c>
      <c r="N40" s="21">
        <v>120000</v>
      </c>
      <c r="O40" s="21">
        <v>80000</v>
      </c>
      <c r="P40" s="57"/>
      <c r="Q40" s="22">
        <f t="shared" si="3"/>
        <v>1020000</v>
      </c>
    </row>
    <row r="41" spans="1:17" x14ac:dyDescent="0.15">
      <c r="A41" s="89"/>
      <c r="B41" s="13"/>
      <c r="C41" s="14"/>
      <c r="D41" s="14"/>
      <c r="E41" s="14"/>
      <c r="F41" s="14"/>
      <c r="G41" s="56"/>
      <c r="H41" s="15">
        <f t="shared" si="5"/>
        <v>0</v>
      </c>
      <c r="I41" s="16"/>
      <c r="J41" s="89" t="s">
        <v>29</v>
      </c>
      <c r="K41" s="13">
        <v>146105</v>
      </c>
      <c r="L41" s="14">
        <v>0</v>
      </c>
      <c r="M41" s="14">
        <v>332614</v>
      </c>
      <c r="N41" s="14">
        <v>201697</v>
      </c>
      <c r="O41" s="14">
        <v>18886</v>
      </c>
      <c r="P41" s="56"/>
      <c r="Q41" s="15">
        <f t="shared" si="3"/>
        <v>699302</v>
      </c>
    </row>
    <row r="42" spans="1:17" x14ac:dyDescent="0.15">
      <c r="A42" s="90"/>
      <c r="B42" s="20"/>
      <c r="C42" s="21"/>
      <c r="D42" s="21"/>
      <c r="E42" s="21"/>
      <c r="F42" s="21"/>
      <c r="G42" s="57"/>
      <c r="H42" s="22">
        <f t="shared" si="5"/>
        <v>0</v>
      </c>
      <c r="I42" s="16"/>
      <c r="J42" s="90"/>
      <c r="K42" s="20">
        <v>150000</v>
      </c>
      <c r="L42" s="21">
        <v>0</v>
      </c>
      <c r="M42" s="21">
        <v>660000</v>
      </c>
      <c r="N42" s="21">
        <v>200000</v>
      </c>
      <c r="O42" s="21">
        <v>20000</v>
      </c>
      <c r="P42" s="57"/>
      <c r="Q42" s="22">
        <f t="shared" si="3"/>
        <v>1030000</v>
      </c>
    </row>
    <row r="43" spans="1:17" x14ac:dyDescent="0.15">
      <c r="A43" s="89" t="s">
        <v>34</v>
      </c>
      <c r="B43" s="13">
        <v>4157000</v>
      </c>
      <c r="C43" s="14">
        <v>438000</v>
      </c>
      <c r="D43" s="14">
        <v>244000</v>
      </c>
      <c r="E43" s="14">
        <v>3183480</v>
      </c>
      <c r="F43" s="14">
        <v>270000</v>
      </c>
      <c r="G43" s="56"/>
      <c r="H43" s="15">
        <f t="shared" si="5"/>
        <v>8292480</v>
      </c>
      <c r="I43" s="16"/>
      <c r="J43" s="89" t="s">
        <v>53</v>
      </c>
      <c r="K43" s="13">
        <v>35000</v>
      </c>
      <c r="L43" s="14"/>
      <c r="M43" s="14">
        <v>12000</v>
      </c>
      <c r="N43" s="14">
        <v>36600</v>
      </c>
      <c r="O43" s="14"/>
      <c r="P43" s="56"/>
      <c r="Q43" s="15">
        <f t="shared" si="3"/>
        <v>83600</v>
      </c>
    </row>
    <row r="44" spans="1:17" x14ac:dyDescent="0.15">
      <c r="A44" s="90"/>
      <c r="B44" s="20"/>
      <c r="C44" s="21"/>
      <c r="D44" s="21"/>
      <c r="E44" s="21">
        <v>4250000</v>
      </c>
      <c r="F44" s="21"/>
      <c r="G44" s="57"/>
      <c r="H44" s="22">
        <f t="shared" si="5"/>
        <v>4250000</v>
      </c>
      <c r="I44" s="16"/>
      <c r="J44" s="90"/>
      <c r="K44" s="20">
        <v>35000</v>
      </c>
      <c r="L44" s="21"/>
      <c r="M44" s="21">
        <v>24000</v>
      </c>
      <c r="N44" s="21">
        <v>36600</v>
      </c>
      <c r="O44" s="21"/>
      <c r="P44" s="57"/>
      <c r="Q44" s="22">
        <f t="shared" si="3"/>
        <v>95600</v>
      </c>
    </row>
    <row r="45" spans="1:17" x14ac:dyDescent="0.15">
      <c r="A45" s="89" t="s">
        <v>33</v>
      </c>
      <c r="B45" s="13"/>
      <c r="C45" s="14"/>
      <c r="D45" s="14"/>
      <c r="E45" s="14"/>
      <c r="F45" s="14"/>
      <c r="G45" s="56">
        <v>30000</v>
      </c>
      <c r="H45" s="15">
        <f t="shared" si="5"/>
        <v>30000</v>
      </c>
      <c r="I45" s="16"/>
      <c r="J45" s="89" t="s">
        <v>30</v>
      </c>
      <c r="K45" s="13">
        <v>378830</v>
      </c>
      <c r="L45" s="14">
        <v>159945</v>
      </c>
      <c r="M45" s="14">
        <v>67060</v>
      </c>
      <c r="N45" s="14">
        <v>299220</v>
      </c>
      <c r="O45" s="14">
        <v>237095</v>
      </c>
      <c r="P45" s="56"/>
      <c r="Q45" s="15">
        <f t="shared" si="3"/>
        <v>1142150</v>
      </c>
    </row>
    <row r="46" spans="1:17" x14ac:dyDescent="0.15">
      <c r="A46" s="90"/>
      <c r="B46" s="20"/>
      <c r="C46" s="21"/>
      <c r="D46" s="21"/>
      <c r="E46" s="21"/>
      <c r="F46" s="21"/>
      <c r="G46" s="57"/>
      <c r="H46" s="22">
        <f t="shared" si="5"/>
        <v>0</v>
      </c>
      <c r="I46" s="16"/>
      <c r="J46" s="90"/>
      <c r="K46" s="20">
        <v>380000</v>
      </c>
      <c r="L46" s="21">
        <v>160000</v>
      </c>
      <c r="M46" s="21">
        <v>128000</v>
      </c>
      <c r="N46" s="21">
        <v>300000</v>
      </c>
      <c r="O46" s="21">
        <v>250000</v>
      </c>
      <c r="P46" s="57"/>
      <c r="Q46" s="22">
        <f t="shared" si="3"/>
        <v>1218000</v>
      </c>
    </row>
    <row r="47" spans="1:17" x14ac:dyDescent="0.15">
      <c r="A47" s="89" t="s">
        <v>23</v>
      </c>
      <c r="B47" s="13"/>
      <c r="C47" s="14"/>
      <c r="D47" s="14">
        <v>2</v>
      </c>
      <c r="E47" s="14"/>
      <c r="F47" s="14"/>
      <c r="G47" s="56">
        <v>81</v>
      </c>
      <c r="H47" s="15">
        <f t="shared" si="5"/>
        <v>83</v>
      </c>
      <c r="I47" s="16"/>
      <c r="J47" s="89" t="s">
        <v>31</v>
      </c>
      <c r="K47" s="13">
        <v>332117</v>
      </c>
      <c r="L47" s="14">
        <v>50600</v>
      </c>
      <c r="M47" s="14">
        <v>25240</v>
      </c>
      <c r="N47" s="14">
        <v>135060</v>
      </c>
      <c r="O47" s="14">
        <v>51580</v>
      </c>
      <c r="P47" s="56"/>
      <c r="Q47" s="15">
        <f t="shared" si="3"/>
        <v>594597</v>
      </c>
    </row>
    <row r="48" spans="1:17" x14ac:dyDescent="0.15">
      <c r="A48" s="90"/>
      <c r="B48" s="20"/>
      <c r="C48" s="21"/>
      <c r="D48" s="21">
        <v>2</v>
      </c>
      <c r="E48" s="21"/>
      <c r="F48" s="21"/>
      <c r="G48" s="57">
        <v>82</v>
      </c>
      <c r="H48" s="22">
        <f t="shared" si="5"/>
        <v>84</v>
      </c>
      <c r="I48" s="16"/>
      <c r="J48" s="90"/>
      <c r="K48" s="20">
        <v>340000</v>
      </c>
      <c r="L48" s="21">
        <v>50000</v>
      </c>
      <c r="M48" s="21">
        <v>50000</v>
      </c>
      <c r="N48" s="21">
        <v>150000</v>
      </c>
      <c r="O48" s="21">
        <v>70000</v>
      </c>
      <c r="P48" s="57"/>
      <c r="Q48" s="22">
        <f t="shared" si="3"/>
        <v>660000</v>
      </c>
    </row>
    <row r="49" spans="1:17" x14ac:dyDescent="0.15">
      <c r="A49" s="89"/>
      <c r="B49" s="13"/>
      <c r="C49" s="14"/>
      <c r="D49" s="14"/>
      <c r="E49" s="14"/>
      <c r="F49" s="14"/>
      <c r="G49" s="56"/>
      <c r="H49" s="15">
        <f t="shared" si="5"/>
        <v>0</v>
      </c>
      <c r="I49" s="16"/>
      <c r="J49" s="105" t="s">
        <v>54</v>
      </c>
      <c r="K49" s="13">
        <v>1939167</v>
      </c>
      <c r="L49" s="14">
        <v>156666</v>
      </c>
      <c r="M49" s="14">
        <v>29922</v>
      </c>
      <c r="N49" s="14">
        <v>1431915</v>
      </c>
      <c r="O49" s="14">
        <v>123427</v>
      </c>
      <c r="P49" s="56">
        <v>0</v>
      </c>
      <c r="Q49" s="15">
        <f t="shared" si="3"/>
        <v>3681097</v>
      </c>
    </row>
    <row r="50" spans="1:17" ht="14.25" thickBot="1" x14ac:dyDescent="0.2">
      <c r="A50" s="90"/>
      <c r="B50" s="20"/>
      <c r="C50" s="21"/>
      <c r="D50" s="21"/>
      <c r="E50" s="21"/>
      <c r="F50" s="21"/>
      <c r="G50" s="57"/>
      <c r="H50" s="22">
        <f t="shared" si="5"/>
        <v>0</v>
      </c>
      <c r="I50" s="16"/>
      <c r="J50" s="106"/>
      <c r="K50" s="20">
        <v>2555708</v>
      </c>
      <c r="L50" s="21">
        <v>391667</v>
      </c>
      <c r="M50" s="21">
        <v>89766</v>
      </c>
      <c r="N50" s="21">
        <v>2800000</v>
      </c>
      <c r="O50" s="70">
        <v>321210</v>
      </c>
      <c r="P50" s="57"/>
      <c r="Q50" s="22">
        <f t="shared" si="3"/>
        <v>6158351</v>
      </c>
    </row>
    <row r="51" spans="1:17" x14ac:dyDescent="0.15">
      <c r="A51" s="100"/>
      <c r="B51" s="13"/>
      <c r="C51" s="14"/>
      <c r="D51" s="14"/>
      <c r="E51" s="14"/>
      <c r="F51" s="14"/>
      <c r="G51" s="56"/>
      <c r="H51" s="15">
        <f t="shared" si="5"/>
        <v>0</v>
      </c>
      <c r="I51" s="16"/>
      <c r="J51" s="29" t="s">
        <v>47</v>
      </c>
      <c r="K51" s="30">
        <f>SUM(K13,K15,K17,K19,K21,K23,K25,K27,K29,K31,K33,K35,K37,K39,K41,K43,K45,K47,K49)</f>
        <v>12009937</v>
      </c>
      <c r="L51" s="31">
        <f t="shared" ref="L51:P52" si="6">SUM(L13,L15,L17,L19,L21,L23,L25,L27,L29,L31,L33,L35,L37,L39,L41,L43,L45,L47,L49)</f>
        <v>1139542</v>
      </c>
      <c r="M51" s="31">
        <f t="shared" si="6"/>
        <v>7050286</v>
      </c>
      <c r="N51" s="31">
        <f t="shared" si="6"/>
        <v>5400860</v>
      </c>
      <c r="O51" s="31">
        <f t="shared" si="6"/>
        <v>1647203</v>
      </c>
      <c r="P51" s="58">
        <f t="shared" si="6"/>
        <v>0</v>
      </c>
      <c r="Q51" s="32">
        <f t="shared" ref="Q51:Q56" si="7">SUM(K51:P51)</f>
        <v>27247828</v>
      </c>
    </row>
    <row r="52" spans="1:17" ht="14.25" thickBot="1" x14ac:dyDescent="0.2">
      <c r="A52" s="90"/>
      <c r="B52" s="20"/>
      <c r="C52" s="21"/>
      <c r="D52" s="21"/>
      <c r="E52" s="21"/>
      <c r="F52" s="70"/>
      <c r="G52" s="57"/>
      <c r="H52" s="22">
        <f t="shared" si="5"/>
        <v>0</v>
      </c>
      <c r="I52" s="16"/>
      <c r="J52" s="33" t="s">
        <v>48</v>
      </c>
      <c r="K52" s="34">
        <f>SUM(K14,K16,K18,K20,K22,K24,K26,K28,K30,K32,K34,K36,K38,K40,K42,K44,K46,K48,K50)</f>
        <v>11475708</v>
      </c>
      <c r="L52" s="35">
        <f t="shared" si="6"/>
        <v>1283667</v>
      </c>
      <c r="M52" s="35">
        <f t="shared" si="6"/>
        <v>12198666</v>
      </c>
      <c r="N52" s="35">
        <f>SUM(N14,N16,N18,N20,N22,N24,N26,N28,N30,N32,N34,N36,N38,N40,N42,N44,N46,N48,N50)</f>
        <v>5825600</v>
      </c>
      <c r="O52" s="35">
        <f t="shared" si="6"/>
        <v>1934210</v>
      </c>
      <c r="P52" s="59">
        <f t="shared" si="6"/>
        <v>0</v>
      </c>
      <c r="Q52" s="36">
        <f t="shared" si="7"/>
        <v>32717851</v>
      </c>
    </row>
    <row r="53" spans="1:17" x14ac:dyDescent="0.15">
      <c r="A53" s="29" t="s">
        <v>35</v>
      </c>
      <c r="B53" s="30">
        <f>SUM(B37,B39,B41,B43,B45,B47,B49,B51)</f>
        <v>4157000</v>
      </c>
      <c r="C53" s="31">
        <f t="shared" ref="C53:G54" si="8">SUM(C37,C39,C41,C43,C45,C47,C49,C51)</f>
        <v>438000</v>
      </c>
      <c r="D53" s="31">
        <f t="shared" si="8"/>
        <v>244002</v>
      </c>
      <c r="E53" s="31">
        <f t="shared" si="8"/>
        <v>3183480</v>
      </c>
      <c r="F53" s="31">
        <f t="shared" si="8"/>
        <v>270000</v>
      </c>
      <c r="G53" s="58">
        <f t="shared" si="8"/>
        <v>30081</v>
      </c>
      <c r="H53" s="32">
        <f>SUM(B53:G53)</f>
        <v>8322563</v>
      </c>
      <c r="I53" s="16"/>
      <c r="J53" s="42" t="s">
        <v>35</v>
      </c>
      <c r="K53" s="43">
        <v>32127</v>
      </c>
      <c r="L53" s="44">
        <v>66576</v>
      </c>
      <c r="M53" s="44">
        <v>64860</v>
      </c>
      <c r="N53" s="44">
        <v>205854</v>
      </c>
      <c r="O53" s="68">
        <v>76932</v>
      </c>
      <c r="P53" s="62">
        <v>188780</v>
      </c>
      <c r="Q53" s="15">
        <f t="shared" si="7"/>
        <v>635129</v>
      </c>
    </row>
    <row r="54" spans="1:17" ht="14.25" thickBot="1" x14ac:dyDescent="0.2">
      <c r="A54" s="66" t="s">
        <v>44</v>
      </c>
      <c r="B54" s="34">
        <f>SUM(B38,B40,B42,B44,B46,B48,B50,B52)</f>
        <v>0</v>
      </c>
      <c r="C54" s="35">
        <f t="shared" si="8"/>
        <v>0</v>
      </c>
      <c r="D54" s="35">
        <f t="shared" si="8"/>
        <v>2</v>
      </c>
      <c r="E54" s="35">
        <f t="shared" si="8"/>
        <v>4250000</v>
      </c>
      <c r="F54" s="35">
        <f t="shared" si="8"/>
        <v>0</v>
      </c>
      <c r="G54" s="59">
        <f t="shared" si="8"/>
        <v>82</v>
      </c>
      <c r="H54" s="36">
        <f>SUM(B54:G54)</f>
        <v>4250084</v>
      </c>
      <c r="I54" s="16"/>
      <c r="J54" s="45" t="s">
        <v>49</v>
      </c>
      <c r="K54" s="46">
        <v>33000</v>
      </c>
      <c r="L54" s="47">
        <v>67000</v>
      </c>
      <c r="M54" s="47">
        <v>80000</v>
      </c>
      <c r="N54" s="47">
        <v>220000</v>
      </c>
      <c r="O54" s="69">
        <v>90000</v>
      </c>
      <c r="P54" s="63">
        <v>190000</v>
      </c>
      <c r="Q54" s="36">
        <f t="shared" si="7"/>
        <v>680000</v>
      </c>
    </row>
    <row r="55" spans="1:17" ht="14.25" x14ac:dyDescent="0.15">
      <c r="A55" s="48" t="s">
        <v>32</v>
      </c>
      <c r="B55" s="30">
        <f>SUM(B35,B53)</f>
        <v>40237780</v>
      </c>
      <c r="C55" s="31">
        <f t="shared" ref="C55:G56" si="9">SUM(C35,C53)</f>
        <v>4648820</v>
      </c>
      <c r="D55" s="31">
        <f t="shared" si="9"/>
        <v>14619376</v>
      </c>
      <c r="E55" s="31">
        <f t="shared" si="9"/>
        <v>28358321</v>
      </c>
      <c r="F55" s="31">
        <f t="shared" si="9"/>
        <v>10708990</v>
      </c>
      <c r="G55" s="58">
        <f t="shared" si="9"/>
        <v>30081</v>
      </c>
      <c r="H55" s="32">
        <f>SUM(B55:G55)</f>
        <v>98603368</v>
      </c>
      <c r="I55" s="23"/>
      <c r="J55" s="49" t="s">
        <v>39</v>
      </c>
      <c r="K55" s="30">
        <f>SUM(K11,K51,K53)</f>
        <v>35472102</v>
      </c>
      <c r="L55" s="31">
        <f t="shared" ref="L55:P56" si="10">SUM(L11,L51,L53)</f>
        <v>6444048</v>
      </c>
      <c r="M55" s="31">
        <f t="shared" si="10"/>
        <v>13840214</v>
      </c>
      <c r="N55" s="31">
        <f t="shared" si="10"/>
        <v>23220784</v>
      </c>
      <c r="O55" s="31">
        <f t="shared" si="10"/>
        <v>9683818</v>
      </c>
      <c r="P55" s="58">
        <f t="shared" si="10"/>
        <v>188780</v>
      </c>
      <c r="Q55" s="32">
        <f t="shared" si="7"/>
        <v>88849746</v>
      </c>
    </row>
    <row r="56" spans="1:17" ht="14.25" thickBot="1" x14ac:dyDescent="0.2">
      <c r="A56" s="51" t="s">
        <v>40</v>
      </c>
      <c r="B56" s="83">
        <f>SUM(B36,B54)</f>
        <v>35875000</v>
      </c>
      <c r="C56" s="84">
        <f t="shared" si="9"/>
        <v>4350000</v>
      </c>
      <c r="D56" s="84">
        <f t="shared" si="9"/>
        <v>20377602</v>
      </c>
      <c r="E56" s="84">
        <f t="shared" si="9"/>
        <v>27505000</v>
      </c>
      <c r="F56" s="84">
        <f t="shared" si="9"/>
        <v>12910000</v>
      </c>
      <c r="G56" s="85">
        <f t="shared" si="9"/>
        <v>82</v>
      </c>
      <c r="H56" s="28">
        <f>SUM(B56:G56)</f>
        <v>101017684</v>
      </c>
      <c r="I56" s="52"/>
      <c r="J56" s="33" t="s">
        <v>50</v>
      </c>
      <c r="K56" s="34">
        <f>SUM(K12,K52,K54)</f>
        <v>35518708</v>
      </c>
      <c r="L56" s="35">
        <f t="shared" si="10"/>
        <v>6316667</v>
      </c>
      <c r="M56" s="35">
        <f t="shared" si="10"/>
        <v>20548666</v>
      </c>
      <c r="N56" s="35">
        <f t="shared" si="10"/>
        <v>24292600</v>
      </c>
      <c r="O56" s="35">
        <f t="shared" si="10"/>
        <v>12894210</v>
      </c>
      <c r="P56" s="35">
        <f t="shared" si="10"/>
        <v>190000</v>
      </c>
      <c r="Q56" s="36">
        <f t="shared" si="7"/>
        <v>99760851</v>
      </c>
    </row>
    <row r="57" spans="1:17" ht="16.5" thickBot="1" x14ac:dyDescent="0.2">
      <c r="A57" s="3"/>
      <c r="B57" s="12" t="s">
        <v>2</v>
      </c>
      <c r="C57" s="9" t="s">
        <v>3</v>
      </c>
      <c r="D57" s="9" t="s">
        <v>4</v>
      </c>
      <c r="E57" s="9" t="s">
        <v>5</v>
      </c>
      <c r="F57" s="9" t="s">
        <v>6</v>
      </c>
      <c r="G57" s="9" t="s">
        <v>41</v>
      </c>
      <c r="H57" s="86" t="s">
        <v>7</v>
      </c>
      <c r="I57" s="2"/>
      <c r="J57" s="3"/>
      <c r="K57" s="12" t="s">
        <v>2</v>
      </c>
      <c r="L57" s="9" t="s">
        <v>3</v>
      </c>
      <c r="M57" s="9" t="s">
        <v>4</v>
      </c>
      <c r="N57" s="9" t="s">
        <v>5</v>
      </c>
      <c r="O57" s="9" t="s">
        <v>6</v>
      </c>
      <c r="P57" s="9" t="s">
        <v>41</v>
      </c>
      <c r="Q57" s="86" t="s">
        <v>7</v>
      </c>
    </row>
    <row r="58" spans="1:17" ht="15.75" x14ac:dyDescent="0.15">
      <c r="A58" s="3"/>
      <c r="B58" s="2"/>
      <c r="C58" s="2"/>
      <c r="D58" s="2"/>
      <c r="E58" s="2"/>
      <c r="F58" s="2"/>
      <c r="G58" s="2"/>
      <c r="H58" s="2"/>
      <c r="I58" s="2"/>
      <c r="J58" s="82" t="s">
        <v>57</v>
      </c>
      <c r="K58" s="76">
        <f t="shared" ref="K58:P59" si="11">B55-K55</f>
        <v>4765678</v>
      </c>
      <c r="L58" s="77">
        <f t="shared" si="11"/>
        <v>-1795228</v>
      </c>
      <c r="M58" s="77">
        <f t="shared" si="11"/>
        <v>779162</v>
      </c>
      <c r="N58" s="77">
        <f t="shared" si="11"/>
        <v>5137537</v>
      </c>
      <c r="O58" s="77">
        <f t="shared" si="11"/>
        <v>1025172</v>
      </c>
      <c r="P58" s="78">
        <f t="shared" si="11"/>
        <v>-158699</v>
      </c>
      <c r="Q58" s="87">
        <f>SUM(K58:P58)</f>
        <v>9753622</v>
      </c>
    </row>
    <row r="59" spans="1:17" ht="16.5" thickBot="1" x14ac:dyDescent="0.2">
      <c r="A59" s="3"/>
      <c r="B59" s="2"/>
      <c r="C59" s="2"/>
      <c r="D59" s="2"/>
      <c r="E59" s="2"/>
      <c r="F59" s="2"/>
      <c r="G59" s="2"/>
      <c r="H59" s="2"/>
      <c r="I59" s="2"/>
      <c r="J59" s="54" t="s">
        <v>58</v>
      </c>
      <c r="K59" s="79">
        <f>B56-K56</f>
        <v>356292</v>
      </c>
      <c r="L59" s="80">
        <f t="shared" si="11"/>
        <v>-1966667</v>
      </c>
      <c r="M59" s="80">
        <f t="shared" si="11"/>
        <v>-171064</v>
      </c>
      <c r="N59" s="80">
        <f t="shared" si="11"/>
        <v>3212400</v>
      </c>
      <c r="O59" s="80">
        <f t="shared" si="11"/>
        <v>15790</v>
      </c>
      <c r="P59" s="81">
        <f t="shared" si="11"/>
        <v>-189918</v>
      </c>
      <c r="Q59" s="88">
        <f>SUM(K59:P59)</f>
        <v>1256833</v>
      </c>
    </row>
  </sheetData>
  <mergeCells count="50">
    <mergeCell ref="A13:A14"/>
    <mergeCell ref="J13:J14"/>
    <mergeCell ref="A1:A2"/>
    <mergeCell ref="P1:Q1"/>
    <mergeCell ref="B2:Q2"/>
    <mergeCell ref="B3:G3"/>
    <mergeCell ref="K3:P3"/>
    <mergeCell ref="A5:A6"/>
    <mergeCell ref="J5:J6"/>
    <mergeCell ref="A7:A8"/>
    <mergeCell ref="J7:J8"/>
    <mergeCell ref="A9:A10"/>
    <mergeCell ref="J9:J10"/>
    <mergeCell ref="A11:A12"/>
    <mergeCell ref="A15:A16"/>
    <mergeCell ref="J15:J16"/>
    <mergeCell ref="A17:A18"/>
    <mergeCell ref="J17:J18"/>
    <mergeCell ref="A19:A20"/>
    <mergeCell ref="J19:J20"/>
    <mergeCell ref="A21:A22"/>
    <mergeCell ref="J21:J22"/>
    <mergeCell ref="A23:A24"/>
    <mergeCell ref="J23:J24"/>
    <mergeCell ref="A25:A26"/>
    <mergeCell ref="J25:J26"/>
    <mergeCell ref="A39:A40"/>
    <mergeCell ref="J39:J40"/>
    <mergeCell ref="A27:A28"/>
    <mergeCell ref="J27:J28"/>
    <mergeCell ref="A29:A30"/>
    <mergeCell ref="J29:J30"/>
    <mergeCell ref="A31:A32"/>
    <mergeCell ref="J31:J32"/>
    <mergeCell ref="A33:A34"/>
    <mergeCell ref="J33:J34"/>
    <mergeCell ref="J35:J36"/>
    <mergeCell ref="A37:A38"/>
    <mergeCell ref="J37:J38"/>
    <mergeCell ref="A41:A42"/>
    <mergeCell ref="J41:J42"/>
    <mergeCell ref="A43:A44"/>
    <mergeCell ref="J43:J44"/>
    <mergeCell ref="A45:A46"/>
    <mergeCell ref="J45:J46"/>
    <mergeCell ref="A47:A48"/>
    <mergeCell ref="J47:J48"/>
    <mergeCell ref="A49:A50"/>
    <mergeCell ref="J49:J50"/>
    <mergeCell ref="A51:A5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令和6年度予算 R・5予算比較</vt:lpstr>
      <vt:lpstr>令和6年度予算　R・5決算比較</vt:lpstr>
      <vt:lpstr>令和６年度予算</vt:lpstr>
      <vt:lpstr>'令和6年度予算　R・5決算比較'!Print_Area</vt:lpstr>
      <vt:lpstr>'令和6年度予算 R・5予算比較'!Print_Area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marin2</dc:creator>
  <cp:lastModifiedBy>ライトハウス２</cp:lastModifiedBy>
  <cp:lastPrinted>2024-05-28T02:29:56Z</cp:lastPrinted>
  <dcterms:created xsi:type="dcterms:W3CDTF">2021-02-18T07:06:10Z</dcterms:created>
  <dcterms:modified xsi:type="dcterms:W3CDTF">2024-10-25T08:43:46Z</dcterms:modified>
</cp:coreProperties>
</file>