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Desktop\村上ohanaネット20230109\会計\令和5年度\"/>
    </mc:Choice>
  </mc:AlternateContent>
  <xr:revisionPtr revIDLastSave="0" documentId="13_ncr:1_{BD450E3C-B095-4348-BF8F-B3306948F732}" xr6:coauthVersionLast="47" xr6:coauthVersionMax="47" xr10:uidLastSave="{00000000-0000-0000-0000-000000000000}"/>
  <bookViews>
    <workbookView xWindow="0" yWindow="0" windowWidth="23040" windowHeight="12240" activeTab="5" xr2:uid="{E431267E-8DD1-4E22-8E1E-D75CF3BA2F0A}"/>
  </bookViews>
  <sheets>
    <sheet name="法人税 " sheetId="8" r:id="rId1"/>
    <sheet name="一覧表" sheetId="2" r:id="rId2"/>
    <sheet name="貸借対照表、財産目録" sheetId="3" r:id="rId3"/>
    <sheet name="財務諸表の注記" sheetId="5" r:id="rId4"/>
    <sheet name="決算報告" sheetId="7" r:id="rId5"/>
    <sheet name="活動計算書" sheetId="6" r:id="rId6"/>
  </sheets>
  <externalReferences>
    <externalReference r:id="rId7"/>
  </externalReferences>
  <definedNames>
    <definedName name="ohana" localSheetId="0">'法人税 '!$B$3</definedName>
    <definedName name="ohana">#REF!</definedName>
    <definedName name="_xlnm.Print_Area" localSheetId="5">活動計算書!$A$1:$E$64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7" l="1"/>
  <c r="F23" i="8"/>
  <c r="E24" i="8"/>
  <c r="F24" i="8" s="1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2" i="2"/>
  <c r="N21" i="2"/>
  <c r="N20" i="2"/>
  <c r="N19" i="2"/>
  <c r="N18" i="2"/>
  <c r="N17" i="2"/>
  <c r="N11" i="2"/>
  <c r="N10" i="2"/>
  <c r="N9" i="2"/>
  <c r="N8" i="2"/>
  <c r="N7" i="2"/>
  <c r="N6" i="2"/>
  <c r="I44" i="2"/>
  <c r="I23" i="2"/>
  <c r="I13" i="2"/>
  <c r="C43" i="6"/>
  <c r="C59" i="6"/>
  <c r="C27" i="6"/>
  <c r="C14" i="6"/>
  <c r="E14" i="6" s="1"/>
  <c r="I21" i="7"/>
  <c r="H41" i="7"/>
  <c r="G41" i="7"/>
  <c r="I80" i="7"/>
  <c r="I79" i="7"/>
  <c r="I78" i="7"/>
  <c r="I77" i="7"/>
  <c r="I76" i="7"/>
  <c r="H88" i="7"/>
  <c r="I64" i="7"/>
  <c r="I63" i="7"/>
  <c r="I62" i="7"/>
  <c r="I61" i="7"/>
  <c r="I60" i="7"/>
  <c r="I59" i="7"/>
  <c r="I58" i="7"/>
  <c r="I57" i="7"/>
  <c r="I56" i="7"/>
  <c r="I55" i="7"/>
  <c r="I54" i="7"/>
  <c r="I53" i="7"/>
  <c r="I39" i="7"/>
  <c r="I38" i="7"/>
  <c r="I37" i="7"/>
  <c r="H17" i="7"/>
  <c r="H23" i="7"/>
  <c r="G23" i="7"/>
  <c r="I103" i="7"/>
  <c r="I101" i="7"/>
  <c r="I100" i="7"/>
  <c r="I97" i="7"/>
  <c r="J44" i="5"/>
  <c r="I44" i="5"/>
  <c r="J21" i="5"/>
  <c r="I21" i="5"/>
  <c r="J16" i="5"/>
  <c r="I16" i="5"/>
  <c r="I36" i="3"/>
  <c r="K39" i="3" s="1"/>
  <c r="I28" i="3"/>
  <c r="K31" i="3" s="1"/>
  <c r="E13" i="3"/>
  <c r="E18" i="3" s="1"/>
  <c r="K9" i="3"/>
  <c r="N12" i="8"/>
  <c r="N10" i="8"/>
  <c r="F17" i="8"/>
  <c r="F15" i="8"/>
  <c r="P13" i="2"/>
  <c r="E22" i="8"/>
  <c r="N8" i="8"/>
  <c r="F13" i="8"/>
  <c r="J6" i="2"/>
  <c r="J7" i="2"/>
  <c r="J8" i="2"/>
  <c r="J9" i="2"/>
  <c r="J11" i="2"/>
  <c r="J10" i="2"/>
  <c r="J12" i="2"/>
  <c r="H44" i="2"/>
  <c r="H23" i="2"/>
  <c r="H13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2" i="2"/>
  <c r="J21" i="2"/>
  <c r="J20" i="2"/>
  <c r="J19" i="2"/>
  <c r="J18" i="2"/>
  <c r="J17" i="2"/>
  <c r="I86" i="7"/>
  <c r="I85" i="7"/>
  <c r="I35" i="7"/>
  <c r="I36" i="7"/>
  <c r="I33" i="7"/>
  <c r="I28" i="7"/>
  <c r="I30" i="7"/>
  <c r="I34" i="7"/>
  <c r="I32" i="7"/>
  <c r="I31" i="7"/>
  <c r="I25" i="7"/>
  <c r="K41" i="5"/>
  <c r="N41" i="5" s="1"/>
  <c r="K33" i="5"/>
  <c r="N33" i="5" s="1"/>
  <c r="K42" i="5"/>
  <c r="N42" i="5" s="1"/>
  <c r="K28" i="5"/>
  <c r="N28" i="5" s="1"/>
  <c r="K12" i="5"/>
  <c r="N12" i="5" s="1"/>
  <c r="K13" i="5"/>
  <c r="N13" i="5" s="1"/>
  <c r="K14" i="5"/>
  <c r="N14" i="5" s="1"/>
  <c r="K15" i="5"/>
  <c r="N15" i="5" s="1"/>
  <c r="K20" i="5"/>
  <c r="N20" i="5" s="1"/>
  <c r="K23" i="5"/>
  <c r="N23" i="5" s="1"/>
  <c r="K24" i="5"/>
  <c r="N24" i="5" s="1"/>
  <c r="K25" i="5"/>
  <c r="N25" i="5" s="1"/>
  <c r="K26" i="5"/>
  <c r="N26" i="5" s="1"/>
  <c r="K32" i="5"/>
  <c r="N32" i="5" s="1"/>
  <c r="K36" i="5"/>
  <c r="N36" i="5" s="1"/>
  <c r="K35" i="5"/>
  <c r="N35" i="5" s="1"/>
  <c r="N15" i="8"/>
  <c r="G13" i="2"/>
  <c r="G23" i="2"/>
  <c r="G44" i="2"/>
  <c r="M44" i="2"/>
  <c r="M23" i="2"/>
  <c r="M13" i="2"/>
  <c r="I45" i="7"/>
  <c r="H44" i="5"/>
  <c r="M21" i="5"/>
  <c r="L21" i="5"/>
  <c r="K19" i="5"/>
  <c r="G21" i="5"/>
  <c r="H21" i="5"/>
  <c r="H16" i="5"/>
  <c r="G58" i="5"/>
  <c r="N6" i="8"/>
  <c r="N4" i="8"/>
  <c r="F12" i="8"/>
  <c r="F11" i="8"/>
  <c r="F9" i="8"/>
  <c r="N44" i="8"/>
  <c r="F28" i="8"/>
  <c r="F27" i="8"/>
  <c r="F26" i="8"/>
  <c r="F22" i="8"/>
  <c r="M45" i="8"/>
  <c r="I93" i="7"/>
  <c r="G88" i="7"/>
  <c r="I84" i="7"/>
  <c r="I83" i="7"/>
  <c r="I82" i="7"/>
  <c r="I81" i="7"/>
  <c r="I75" i="7"/>
  <c r="H73" i="7"/>
  <c r="G73" i="7"/>
  <c r="I71" i="7"/>
  <c r="H67" i="7"/>
  <c r="G67" i="7"/>
  <c r="I65" i="7"/>
  <c r="I52" i="7"/>
  <c r="I51" i="7"/>
  <c r="I50" i="7"/>
  <c r="H48" i="7"/>
  <c r="G48" i="7"/>
  <c r="I46" i="7"/>
  <c r="I29" i="7"/>
  <c r="I27" i="7"/>
  <c r="I26" i="7"/>
  <c r="I16" i="7"/>
  <c r="I15" i="7"/>
  <c r="I13" i="7"/>
  <c r="I12" i="7"/>
  <c r="I11" i="7"/>
  <c r="I10" i="7"/>
  <c r="I9" i="7"/>
  <c r="K12" i="2"/>
  <c r="N12" i="2" s="1"/>
  <c r="M44" i="5"/>
  <c r="L44" i="5"/>
  <c r="K43" i="5"/>
  <c r="N43" i="5" s="1"/>
  <c r="G44" i="5"/>
  <c r="K38" i="5"/>
  <c r="N38" i="5" s="1"/>
  <c r="L16" i="5"/>
  <c r="K34" i="5"/>
  <c r="N34" i="5" s="1"/>
  <c r="K40" i="5"/>
  <c r="N40" i="5" s="1"/>
  <c r="K39" i="5"/>
  <c r="N39" i="5" s="1"/>
  <c r="K37" i="5"/>
  <c r="N37" i="5" s="1"/>
  <c r="G55" i="5"/>
  <c r="K31" i="5"/>
  <c r="N31" i="5" s="1"/>
  <c r="K30" i="5"/>
  <c r="N30" i="5" s="1"/>
  <c r="K29" i="5"/>
  <c r="N29" i="5" s="1"/>
  <c r="K27" i="5"/>
  <c r="N27" i="5" s="1"/>
  <c r="M16" i="5"/>
  <c r="G16" i="5"/>
  <c r="K11" i="5"/>
  <c r="N11" i="5" s="1"/>
  <c r="L44" i="2"/>
  <c r="L23" i="2"/>
  <c r="L13" i="2"/>
  <c r="P44" i="2"/>
  <c r="F23" i="2"/>
  <c r="F44" i="2"/>
  <c r="P23" i="2"/>
  <c r="F13" i="2"/>
  <c r="N44" i="2" l="1"/>
  <c r="I45" i="2"/>
  <c r="I46" i="2" s="1"/>
  <c r="O8" i="2"/>
  <c r="Q8" i="2" s="1"/>
  <c r="O41" i="2"/>
  <c r="Q41" i="2" s="1"/>
  <c r="D60" i="6"/>
  <c r="E61" i="6" s="1"/>
  <c r="E62" i="6" s="1"/>
  <c r="H42" i="7"/>
  <c r="H89" i="7"/>
  <c r="G42" i="7"/>
  <c r="I41" i="7"/>
  <c r="I23" i="7"/>
  <c r="I17" i="7"/>
  <c r="I73" i="7"/>
  <c r="J45" i="5"/>
  <c r="J46" i="5" s="1"/>
  <c r="I45" i="5"/>
  <c r="I46" i="5" s="1"/>
  <c r="K42" i="3"/>
  <c r="K18" i="3"/>
  <c r="O36" i="2"/>
  <c r="Q36" i="2" s="1"/>
  <c r="O38" i="2"/>
  <c r="Q38" i="2" s="1"/>
  <c r="O32" i="2"/>
  <c r="Q32" i="2" s="1"/>
  <c r="O31" i="2"/>
  <c r="Q31" i="2" s="1"/>
  <c r="O35" i="2"/>
  <c r="Q35" i="2" s="1"/>
  <c r="O28" i="2"/>
  <c r="Q28" i="2" s="1"/>
  <c r="P45" i="2"/>
  <c r="J23" i="2"/>
  <c r="O7" i="2"/>
  <c r="Q7" i="2" s="1"/>
  <c r="J13" i="2"/>
  <c r="J44" i="2"/>
  <c r="O6" i="2"/>
  <c r="Q6" i="2" s="1"/>
  <c r="O25" i="2"/>
  <c r="O12" i="2"/>
  <c r="Q12" i="2" s="1"/>
  <c r="O10" i="2"/>
  <c r="Q10" i="2" s="1"/>
  <c r="O18" i="2"/>
  <c r="Q18" i="2" s="1"/>
  <c r="O22" i="2"/>
  <c r="Q22" i="2" s="1"/>
  <c r="O17" i="2"/>
  <c r="Q17" i="2" s="1"/>
  <c r="O19" i="2"/>
  <c r="Q19" i="2" s="1"/>
  <c r="O11" i="2"/>
  <c r="Q11" i="2" s="1"/>
  <c r="O21" i="2"/>
  <c r="Q21" i="2" s="1"/>
  <c r="O30" i="2"/>
  <c r="Q30" i="2" s="1"/>
  <c r="O40" i="2"/>
  <c r="Q40" i="2" s="1"/>
  <c r="O43" i="2"/>
  <c r="Q43" i="2" s="1"/>
  <c r="O20" i="2"/>
  <c r="Q20" i="2" s="1"/>
  <c r="O26" i="2"/>
  <c r="Q26" i="2" s="1"/>
  <c r="O29" i="2"/>
  <c r="Q29" i="2" s="1"/>
  <c r="O33" i="2"/>
  <c r="Q33" i="2" s="1"/>
  <c r="O39" i="2"/>
  <c r="Q39" i="2" s="1"/>
  <c r="O42" i="2"/>
  <c r="Q42" i="2" s="1"/>
  <c r="H45" i="2"/>
  <c r="H46" i="2" s="1"/>
  <c r="E29" i="8"/>
  <c r="M46" i="8" s="1"/>
  <c r="O37" i="2"/>
  <c r="Q37" i="2" s="1"/>
  <c r="O34" i="2"/>
  <c r="Q34" i="2" s="1"/>
  <c r="O27" i="2"/>
  <c r="Q27" i="2" s="1"/>
  <c r="O9" i="2"/>
  <c r="Q9" i="2" s="1"/>
  <c r="I48" i="7"/>
  <c r="G89" i="7"/>
  <c r="I88" i="7"/>
  <c r="G45" i="2"/>
  <c r="G46" i="2" s="1"/>
  <c r="H45" i="5"/>
  <c r="H46" i="5" s="1"/>
  <c r="M45" i="2"/>
  <c r="I67" i="7"/>
  <c r="G68" i="7"/>
  <c r="H68" i="7"/>
  <c r="K21" i="5"/>
  <c r="N19" i="5"/>
  <c r="N21" i="5" s="1"/>
  <c r="N16" i="5"/>
  <c r="K44" i="5"/>
  <c r="N44" i="5" s="1"/>
  <c r="F29" i="8"/>
  <c r="L45" i="5"/>
  <c r="L46" i="5" s="1"/>
  <c r="M45" i="5"/>
  <c r="M46" i="5" s="1"/>
  <c r="G45" i="5"/>
  <c r="G46" i="5" s="1"/>
  <c r="K16" i="5"/>
  <c r="L45" i="2"/>
  <c r="K13" i="2"/>
  <c r="N13" i="2" s="1"/>
  <c r="F45" i="2"/>
  <c r="K23" i="2"/>
  <c r="N23" i="2" s="1"/>
  <c r="K44" i="2"/>
  <c r="I42" i="7" l="1"/>
  <c r="L46" i="2"/>
  <c r="G90" i="7"/>
  <c r="I68" i="7"/>
  <c r="P46" i="2"/>
  <c r="O13" i="2"/>
  <c r="Q13" i="2" s="1"/>
  <c r="O23" i="2"/>
  <c r="Q23" i="2" s="1"/>
  <c r="F30" i="8"/>
  <c r="J45" i="2"/>
  <c r="E64" i="6"/>
  <c r="I89" i="7"/>
  <c r="H90" i="7"/>
  <c r="H102" i="7" s="1"/>
  <c r="H104" i="7" s="1"/>
  <c r="N45" i="5"/>
  <c r="N46" i="5" s="1"/>
  <c r="O44" i="2"/>
  <c r="M46" i="2"/>
  <c r="K45" i="5"/>
  <c r="K46" i="5" s="1"/>
  <c r="K45" i="2"/>
  <c r="N45" i="2" s="1"/>
  <c r="F46" i="2"/>
  <c r="J46" i="2" s="1"/>
  <c r="G102" i="7" l="1"/>
  <c r="I102" i="7" s="1"/>
  <c r="O45" i="2"/>
  <c r="Q45" i="2" s="1"/>
  <c r="I90" i="7"/>
  <c r="P31" i="8"/>
  <c r="N31" i="8"/>
  <c r="P29" i="8"/>
  <c r="P27" i="8"/>
  <c r="P24" i="8"/>
  <c r="P22" i="8"/>
  <c r="P20" i="8"/>
  <c r="N29" i="8"/>
  <c r="N27" i="8"/>
  <c r="N24" i="8"/>
  <c r="N22" i="8"/>
  <c r="N20" i="8"/>
  <c r="P30" i="8"/>
  <c r="P28" i="8"/>
  <c r="P26" i="8"/>
  <c r="P23" i="8"/>
  <c r="P21" i="8"/>
  <c r="N30" i="8"/>
  <c r="N28" i="8"/>
  <c r="N26" i="8"/>
  <c r="N23" i="8"/>
  <c r="N21" i="8"/>
  <c r="N43" i="8"/>
  <c r="K46" i="2"/>
  <c r="N46" i="2" s="1"/>
  <c r="N40" i="8"/>
  <c r="N34" i="8"/>
  <c r="P39" i="8"/>
  <c r="P36" i="8"/>
  <c r="P33" i="8"/>
  <c r="N39" i="8"/>
  <c r="N36" i="8"/>
  <c r="N33" i="8"/>
  <c r="P41" i="8"/>
  <c r="N37" i="8"/>
  <c r="P34" i="8"/>
  <c r="P42" i="8"/>
  <c r="P38" i="8"/>
  <c r="P35" i="8"/>
  <c r="P32" i="8"/>
  <c r="N42" i="8"/>
  <c r="N38" i="8"/>
  <c r="N35" i="8"/>
  <c r="N32" i="8"/>
  <c r="P37" i="8"/>
  <c r="N41" i="8"/>
  <c r="P40" i="8"/>
  <c r="Q25" i="2"/>
  <c r="Q44" i="2" s="1"/>
  <c r="R45" i="2" s="1"/>
  <c r="G104" i="7" l="1"/>
  <c r="I104" i="7" s="1"/>
  <c r="O46" i="2"/>
  <c r="Q46" i="2" s="1"/>
  <c r="N45" i="8"/>
  <c r="N46" i="8" l="1"/>
  <c r="N52" i="8" s="1"/>
  <c r="N49" i="8" l="1"/>
  <c r="N50" i="8" s="1"/>
  <c r="N51" i="8" l="1"/>
  <c r="N54" i="8" s="1"/>
  <c r="N55" i="8" s="1"/>
</calcChain>
</file>

<file path=xl/sharedStrings.xml><?xml version="1.0" encoding="utf-8"?>
<sst xmlns="http://schemas.openxmlformats.org/spreadsheetml/2006/main" count="504" uniqueCount="359">
  <si>
    <t>経常収益</t>
    <rPh sb="0" eb="4">
      <t>ケイジョウシュウエキ</t>
    </rPh>
    <phoneticPr fontId="4"/>
  </si>
  <si>
    <t>法人決算額</t>
    <rPh sb="0" eb="2">
      <t>ホウジン</t>
    </rPh>
    <rPh sb="2" eb="5">
      <t>ケッサンガク</t>
    </rPh>
    <phoneticPr fontId="4"/>
  </si>
  <si>
    <t>内収益事業</t>
    <rPh sb="0" eb="1">
      <t>ウチ</t>
    </rPh>
    <rPh sb="1" eb="5">
      <t>シュウエキジギョウ</t>
    </rPh>
    <phoneticPr fontId="4"/>
  </si>
  <si>
    <t>備　考</t>
    <rPh sb="0" eb="3">
      <t>ビコウ</t>
    </rPh>
    <phoneticPr fontId="4"/>
  </si>
  <si>
    <t>経常費用</t>
    <rPh sb="0" eb="4">
      <t>ケイジョウヒヨウ</t>
    </rPh>
    <phoneticPr fontId="8"/>
  </si>
  <si>
    <t>１）受取会費</t>
    <phoneticPr fontId="8"/>
  </si>
  <si>
    <t>１）事業費（特定非営利活動に係る事業）</t>
    <rPh sb="2" eb="5">
      <t>ジギョウヒ</t>
    </rPh>
    <rPh sb="6" eb="13">
      <t>ト</t>
    </rPh>
    <rPh sb="14" eb="15">
      <t>カカ</t>
    </rPh>
    <rPh sb="16" eb="18">
      <t>ジギョウ</t>
    </rPh>
    <phoneticPr fontId="8"/>
  </si>
  <si>
    <t>正会員受取会費</t>
    <rPh sb="3" eb="5">
      <t>ウケトリ</t>
    </rPh>
    <phoneticPr fontId="9"/>
  </si>
  <si>
    <t>非課税</t>
    <rPh sb="0" eb="3">
      <t>ヒカゼイ</t>
    </rPh>
    <phoneticPr fontId="9"/>
  </si>
  <si>
    <t>賛助会員受取会費</t>
    <rPh sb="4" eb="6">
      <t>ウケトリ</t>
    </rPh>
    <phoneticPr fontId="9"/>
  </si>
  <si>
    <t>法人決算額の</t>
  </si>
  <si>
    <t>２）受取寄付金</t>
    <rPh sb="2" eb="4">
      <t>ウケトリ</t>
    </rPh>
    <phoneticPr fontId="9"/>
  </si>
  <si>
    <t>３）受取助成金等</t>
    <rPh sb="2" eb="4">
      <t>ウケトリ</t>
    </rPh>
    <rPh sb="4" eb="7">
      <t>ジョセイキン</t>
    </rPh>
    <rPh sb="7" eb="8">
      <t>トウ</t>
    </rPh>
    <phoneticPr fontId="8"/>
  </si>
  <si>
    <t>４）事業収益（特定非営利活動に係る事業）</t>
    <rPh sb="2" eb="4">
      <t>ジギョウ</t>
    </rPh>
    <rPh sb="4" eb="6">
      <t>シュウエキ</t>
    </rPh>
    <rPh sb="7" eb="14">
      <t>ト</t>
    </rPh>
    <rPh sb="15" eb="16">
      <t>カカ</t>
    </rPh>
    <rPh sb="17" eb="19">
      <t>ジギョウ</t>
    </rPh>
    <phoneticPr fontId="8"/>
  </si>
  <si>
    <t>※課税対象外のため経費不算入</t>
    <rPh sb="1" eb="6">
      <t>カゼイタイショウガイ</t>
    </rPh>
    <rPh sb="9" eb="11">
      <t>ケイヒ</t>
    </rPh>
    <rPh sb="11" eb="14">
      <t>フサンニュウ</t>
    </rPh>
    <phoneticPr fontId="8"/>
  </si>
  <si>
    <t>２）事業費（その他事業）</t>
    <rPh sb="2" eb="5">
      <t>ジギョウヒ</t>
    </rPh>
    <rPh sb="8" eb="9">
      <t>タ</t>
    </rPh>
    <rPh sb="9" eb="11">
      <t>ジギョウ</t>
    </rPh>
    <phoneticPr fontId="8"/>
  </si>
  <si>
    <t>物販事業</t>
  </si>
  <si>
    <t>３）事業費（助成金事業）</t>
    <rPh sb="2" eb="5">
      <t>ジギョウヒ</t>
    </rPh>
    <rPh sb="6" eb="11">
      <t>ジョセイキンジギョウ</t>
    </rPh>
    <phoneticPr fontId="8"/>
  </si>
  <si>
    <t>４）管理費</t>
    <rPh sb="2" eb="5">
      <t>カンリヒ</t>
    </rPh>
    <phoneticPr fontId="8"/>
  </si>
  <si>
    <t>５）事業収益（その他事業）</t>
    <rPh sb="2" eb="4">
      <t>ジギョウ</t>
    </rPh>
    <rPh sb="4" eb="6">
      <t>シュウエキ</t>
    </rPh>
    <rPh sb="9" eb="10">
      <t>タ</t>
    </rPh>
    <rPh sb="10" eb="12">
      <t>ジギョウ</t>
    </rPh>
    <phoneticPr fontId="8"/>
  </si>
  <si>
    <t>①人件費</t>
    <rPh sb="1" eb="4">
      <t>ジンケンヒ</t>
    </rPh>
    <phoneticPr fontId="9"/>
  </si>
  <si>
    <t>小売業</t>
    <rPh sb="0" eb="3">
      <t>コウリギョウ</t>
    </rPh>
    <phoneticPr fontId="8"/>
  </si>
  <si>
    <t>給与手当</t>
    <rPh sb="0" eb="4">
      <t>キュウヨテアテ</t>
    </rPh>
    <phoneticPr fontId="8"/>
  </si>
  <si>
    <t>６）助成金事業</t>
    <rPh sb="2" eb="5">
      <t>ジョセイキン</t>
    </rPh>
    <rPh sb="5" eb="7">
      <t>ジギョウ</t>
    </rPh>
    <phoneticPr fontId="8"/>
  </si>
  <si>
    <t>退職金積立</t>
    <rPh sb="0" eb="2">
      <t>タイショクキン</t>
    </rPh>
    <phoneticPr fontId="9"/>
  </si>
  <si>
    <t>法定福利費</t>
    <rPh sb="0" eb="5">
      <t>ホウテイフクリヒ</t>
    </rPh>
    <phoneticPr fontId="9"/>
  </si>
  <si>
    <t>７）その他収益</t>
    <rPh sb="5" eb="7">
      <t>シュウエキ</t>
    </rPh>
    <phoneticPr fontId="8"/>
  </si>
  <si>
    <t>福利厚生費</t>
    <rPh sb="0" eb="5">
      <t>フクリコウセイヒ</t>
    </rPh>
    <phoneticPr fontId="9"/>
  </si>
  <si>
    <t>受取利息</t>
  </si>
  <si>
    <t>事業スタッフ報酬</t>
    <rPh sb="0" eb="2">
      <t>ジギョウ</t>
    </rPh>
    <rPh sb="6" eb="8">
      <t>ホウシュウ</t>
    </rPh>
    <phoneticPr fontId="9"/>
  </si>
  <si>
    <t>受取配当金</t>
    <rPh sb="0" eb="5">
      <t>ウケトリハイトウキン</t>
    </rPh>
    <phoneticPr fontId="8"/>
  </si>
  <si>
    <t>②その他経費</t>
    <rPh sb="3" eb="4">
      <t>タ</t>
    </rPh>
    <rPh sb="4" eb="6">
      <t>ケイヒ</t>
    </rPh>
    <phoneticPr fontId="8"/>
  </si>
  <si>
    <t>雑収入</t>
  </si>
  <si>
    <t>外注費</t>
    <rPh sb="0" eb="3">
      <t>ガイチュウヒ</t>
    </rPh>
    <phoneticPr fontId="9"/>
  </si>
  <si>
    <t>当期経常収益　合計</t>
    <rPh sb="2" eb="6">
      <t>ケイジョウシュウエキ</t>
    </rPh>
    <phoneticPr fontId="4"/>
  </si>
  <si>
    <t>当期経常収益における収益事業の割合：</t>
    <rPh sb="2" eb="6">
      <t>ケイジョウシュウエキ</t>
    </rPh>
    <phoneticPr fontId="4"/>
  </si>
  <si>
    <t>旅費交通費</t>
  </si>
  <si>
    <t>消耗品費</t>
    <rPh sb="0" eb="4">
      <t>ショウモウヒンヒ</t>
    </rPh>
    <phoneticPr fontId="9"/>
  </si>
  <si>
    <t>備品購入費</t>
    <rPh sb="0" eb="2">
      <t>ビヒン</t>
    </rPh>
    <rPh sb="2" eb="5">
      <t>コウニュウヒ</t>
    </rPh>
    <phoneticPr fontId="8"/>
  </si>
  <si>
    <t>印刷費</t>
    <rPh sb="0" eb="3">
      <t>インサツヒ</t>
    </rPh>
    <phoneticPr fontId="9"/>
  </si>
  <si>
    <t>会議費</t>
    <rPh sb="0" eb="3">
      <t>カイギヒ</t>
    </rPh>
    <phoneticPr fontId="9"/>
  </si>
  <si>
    <t>通信費</t>
    <rPh sb="0" eb="3">
      <t>ツウシンヒ</t>
    </rPh>
    <phoneticPr fontId="9"/>
  </si>
  <si>
    <t>新聞図書費</t>
    <rPh sb="0" eb="2">
      <t>シンブン</t>
    </rPh>
    <rPh sb="2" eb="4">
      <t>トショ</t>
    </rPh>
    <rPh sb="4" eb="5">
      <t>ヒ</t>
    </rPh>
    <phoneticPr fontId="9"/>
  </si>
  <si>
    <t>広告宣伝費</t>
    <rPh sb="0" eb="5">
      <t>コウコクセンデンヒ</t>
    </rPh>
    <phoneticPr fontId="9"/>
  </si>
  <si>
    <t>保険料</t>
    <rPh sb="0" eb="3">
      <t>ホケンリョウ</t>
    </rPh>
    <phoneticPr fontId="3"/>
  </si>
  <si>
    <t>接待交際費</t>
    <rPh sb="0" eb="2">
      <t>セッタイ</t>
    </rPh>
    <rPh sb="2" eb="5">
      <t>コウサイヒ</t>
    </rPh>
    <phoneticPr fontId="8"/>
  </si>
  <si>
    <t>×0.8</t>
    <phoneticPr fontId="3"/>
  </si>
  <si>
    <t>諸会費</t>
    <rPh sb="0" eb="3">
      <t>ショカイヒ</t>
    </rPh>
    <phoneticPr fontId="3"/>
  </si>
  <si>
    <t>支払手数料</t>
    <rPh sb="0" eb="5">
      <t>シハライテスウウリョウ</t>
    </rPh>
    <phoneticPr fontId="9"/>
  </si>
  <si>
    <t>租税公課</t>
    <rPh sb="0" eb="2">
      <t>ソゼイ</t>
    </rPh>
    <rPh sb="2" eb="4">
      <t>コウカ</t>
    </rPh>
    <phoneticPr fontId="3"/>
  </si>
  <si>
    <t>雑費</t>
  </si>
  <si>
    <t>消費税納付額</t>
  </si>
  <si>
    <t>法人税・住民税及び事業税</t>
  </si>
  <si>
    <t>当期支出合計</t>
    <phoneticPr fontId="4"/>
  </si>
  <si>
    <t>当期収支差額（Ａ）</t>
    <phoneticPr fontId="4"/>
  </si>
  <si>
    <t>法人税等充当額</t>
    <rPh sb="0" eb="3">
      <t>ホウジンゼイ</t>
    </rPh>
    <rPh sb="3" eb="4">
      <t>トウ</t>
    </rPh>
    <rPh sb="4" eb="7">
      <t>ジュウトウガク</t>
    </rPh>
    <phoneticPr fontId="4"/>
  </si>
  <si>
    <t>法人税（Ｂ）</t>
    <rPh sb="0" eb="3">
      <t>ホウジンゼイ</t>
    </rPh>
    <phoneticPr fontId="4"/>
  </si>
  <si>
    <t>Ａ×0.22</t>
  </si>
  <si>
    <t>県民税</t>
    <rPh sb="0" eb="3">
      <t>ケンミンゼイ</t>
    </rPh>
    <phoneticPr fontId="4"/>
  </si>
  <si>
    <t>Ｂ×0.05</t>
  </si>
  <si>
    <t>市民税</t>
    <rPh sb="0" eb="3">
      <t>シミンゼイ</t>
    </rPh>
    <phoneticPr fontId="4"/>
  </si>
  <si>
    <t>Ｂ×0.147</t>
  </si>
  <si>
    <t>事業税</t>
    <rPh sb="0" eb="3">
      <t>ジギョウゼイ</t>
    </rPh>
    <phoneticPr fontId="4"/>
  </si>
  <si>
    <t>Ａ×0.05（400万円以下）</t>
  </si>
  <si>
    <t>法人住民税（均等割）</t>
    <rPh sb="0" eb="5">
      <t>ホウジンジュウミンゼイ</t>
    </rPh>
    <rPh sb="6" eb="9">
      <t>キントウワリ</t>
    </rPh>
    <phoneticPr fontId="4"/>
  </si>
  <si>
    <t>20,000円＋50,000円</t>
  </si>
  <si>
    <t>繰延損失による減額</t>
    <rPh sb="0" eb="2">
      <t>クリノベ</t>
    </rPh>
    <rPh sb="2" eb="4">
      <t>ソンシツ</t>
    </rPh>
    <rPh sb="7" eb="9">
      <t>ゲンガク</t>
    </rPh>
    <phoneticPr fontId="12"/>
  </si>
  <si>
    <t>法人税等充当額合計</t>
    <rPh sb="0" eb="3">
      <t>ホウジンゼイ</t>
    </rPh>
    <rPh sb="3" eb="4">
      <t>トウ</t>
    </rPh>
    <rPh sb="4" eb="7">
      <t>ジュウトウガク</t>
    </rPh>
    <rPh sb="7" eb="9">
      <t>ゴウケイ</t>
    </rPh>
    <phoneticPr fontId="4"/>
  </si>
  <si>
    <t>２．事業別損益の状況</t>
    <rPh sb="2" eb="5">
      <t>ジギョウベツ</t>
    </rPh>
    <rPh sb="5" eb="7">
      <t>ソンエキ</t>
    </rPh>
    <rPh sb="8" eb="10">
      <t>ジョウキョウ</t>
    </rPh>
    <phoneticPr fontId="9"/>
  </si>
  <si>
    <t>事業別損益の状況は以下の通りです。</t>
    <phoneticPr fontId="9"/>
  </si>
  <si>
    <t>（単位：円）</t>
    <phoneticPr fontId="9"/>
  </si>
  <si>
    <t>科目</t>
    <rPh sb="0" eb="2">
      <t>カモク</t>
    </rPh>
    <phoneticPr fontId="9"/>
  </si>
  <si>
    <t>非営利事業
収入　計</t>
    <rPh sb="0" eb="5">
      <t>ヒエイリジギョウ</t>
    </rPh>
    <rPh sb="6" eb="8">
      <t>シュウニュウ</t>
    </rPh>
    <rPh sb="9" eb="10">
      <t>ケイ</t>
    </rPh>
    <phoneticPr fontId="8"/>
  </si>
  <si>
    <t>補助・助成事業計</t>
    <rPh sb="0" eb="8">
      <t>ホジョジギョウケイ</t>
    </rPh>
    <phoneticPr fontId="3"/>
  </si>
  <si>
    <t>事業部門計</t>
    <rPh sb="0" eb="4">
      <t>ジギョウブモン</t>
    </rPh>
    <rPh sb="4" eb="5">
      <t>ケイ</t>
    </rPh>
    <phoneticPr fontId="9"/>
  </si>
  <si>
    <t>管理部門</t>
    <rPh sb="0" eb="4">
      <t>カンリブモン</t>
    </rPh>
    <phoneticPr fontId="9"/>
  </si>
  <si>
    <t>合計</t>
    <rPh sb="0" eb="2">
      <t>ゴウケイ</t>
    </rPh>
    <phoneticPr fontId="9"/>
  </si>
  <si>
    <t>Ⅰ 経常収益</t>
  </si>
  <si>
    <t>１．</t>
    <phoneticPr fontId="9"/>
  </si>
  <si>
    <t>受取会費</t>
  </si>
  <si>
    <t>２．</t>
    <phoneticPr fontId="9"/>
  </si>
  <si>
    <t>受取寄付金</t>
  </si>
  <si>
    <t>3.</t>
  </si>
  <si>
    <t>受取助成金等</t>
  </si>
  <si>
    <t>4.</t>
  </si>
  <si>
    <t>事業収益</t>
  </si>
  <si>
    <t>経常収益計</t>
    <phoneticPr fontId="9"/>
  </si>
  <si>
    <t>Ⅱ 経常費用</t>
  </si>
  <si>
    <t>1.</t>
  </si>
  <si>
    <t>事業費</t>
  </si>
  <si>
    <t>（1）人件費</t>
  </si>
  <si>
    <t>職員給料手当</t>
    <rPh sb="0" eb="2">
      <t>ショクイン</t>
    </rPh>
    <phoneticPr fontId="9"/>
  </si>
  <si>
    <t>臨時雇賃金</t>
    <phoneticPr fontId="3"/>
  </si>
  <si>
    <t>退職金積立</t>
    <rPh sb="0" eb="2">
      <t>タイショクキン</t>
    </rPh>
    <phoneticPr fontId="3"/>
  </si>
  <si>
    <t>法定福利費</t>
  </si>
  <si>
    <t>人件費計</t>
  </si>
  <si>
    <t>（2）その他経費</t>
  </si>
  <si>
    <t>その他経費計</t>
  </si>
  <si>
    <t>事業費計</t>
  </si>
  <si>
    <t>当期経常増減額</t>
    <phoneticPr fontId="9"/>
  </si>
  <si>
    <t>特定非営利活動法人　村上ohanaネット</t>
    <rPh sb="0" eb="9">
      <t>ト</t>
    </rPh>
    <rPh sb="10" eb="12">
      <t>ムラカミ</t>
    </rPh>
    <phoneticPr fontId="4"/>
  </si>
  <si>
    <t>事務手数料</t>
    <rPh sb="0" eb="5">
      <t>ジムテスウリョウ</t>
    </rPh>
    <phoneticPr fontId="3"/>
  </si>
  <si>
    <t>講師料</t>
    <rPh sb="0" eb="3">
      <t>コウシリョウ</t>
    </rPh>
    <phoneticPr fontId="9"/>
  </si>
  <si>
    <t>託児料</t>
    <rPh sb="0" eb="3">
      <t>タクジリョウ</t>
    </rPh>
    <phoneticPr fontId="9"/>
  </si>
  <si>
    <t>会場使用料</t>
    <rPh sb="0" eb="5">
      <t>カイジョウシヨウリョウ</t>
    </rPh>
    <phoneticPr fontId="9"/>
  </si>
  <si>
    <t>事務手数料</t>
    <rPh sb="0" eb="5">
      <t>ジムテスウリョウ</t>
    </rPh>
    <phoneticPr fontId="9"/>
  </si>
  <si>
    <t>特定非営利活動法人　村上ohanaネット</t>
    <rPh sb="0" eb="7">
      <t>トクテイヒエイリカツドウ</t>
    </rPh>
    <rPh sb="7" eb="9">
      <t>ホウジン</t>
    </rPh>
    <rPh sb="10" eb="12">
      <t>ムラカミ</t>
    </rPh>
    <phoneticPr fontId="3"/>
  </si>
  <si>
    <t>科　目</t>
    <rPh sb="0" eb="1">
      <t>カ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</si>
  <si>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</si>
  <si>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Ⅰ　資産の部</t>
    <rPh sb="2" eb="4">
      <t>シサン</t>
    </rPh>
    <rPh sb="5" eb="6">
      <t>ブ</t>
    </rPh>
    <phoneticPr fontId="3"/>
  </si>
  <si>
    <t>　Ⅰ　流動資産の部</t>
    <rPh sb="3" eb="5">
      <t>リュウドウ</t>
    </rPh>
    <rPh sb="5" eb="7">
      <t>シサン</t>
    </rPh>
    <rPh sb="8" eb="9">
      <t>ブ</t>
    </rPh>
    <phoneticPr fontId="3"/>
  </si>
  <si>
    <t>　(現金・預金）</t>
    <rPh sb="2" eb="4">
      <t>ゲンキン</t>
    </rPh>
    <rPh sb="5" eb="7">
      <t>ヨキン</t>
    </rPh>
    <phoneticPr fontId="3"/>
  </si>
  <si>
    <t>　(売上債権）</t>
    <rPh sb="2" eb="4">
      <t>ウリアゲ</t>
    </rPh>
    <rPh sb="4" eb="6">
      <t>サイケン</t>
    </rPh>
    <phoneticPr fontId="3"/>
  </si>
  <si>
    <t>　　現　金</t>
    <rPh sb="2" eb="3">
      <t>ゲン</t>
    </rPh>
    <rPh sb="4" eb="5">
      <t>キン</t>
    </rPh>
    <phoneticPr fontId="3"/>
  </si>
  <si>
    <t>　　普通預金</t>
    <rPh sb="2" eb="6">
      <t>フツウヨキン</t>
    </rPh>
    <phoneticPr fontId="3"/>
  </si>
  <si>
    <t>　　未収金</t>
    <rPh sb="2" eb="5">
      <t>ミシュウキン</t>
    </rPh>
    <phoneticPr fontId="3"/>
  </si>
  <si>
    <t>　　　流動資産合計</t>
    <rPh sb="3" eb="7">
      <t>リュウドウシサン</t>
    </rPh>
    <rPh sb="7" eb="9">
      <t>ゴウケイ</t>
    </rPh>
    <phoneticPr fontId="3"/>
  </si>
  <si>
    <t>　2　固定資産合計</t>
    <rPh sb="3" eb="9">
      <t>コテイシサンゴウケイ</t>
    </rPh>
    <phoneticPr fontId="3"/>
  </si>
  <si>
    <t>資産合計</t>
    <rPh sb="0" eb="2">
      <t>シサン</t>
    </rPh>
    <rPh sb="2" eb="4">
      <t>ゴウケイ</t>
    </rPh>
    <phoneticPr fontId="3"/>
  </si>
  <si>
    <t>Ⅱ　負債の部</t>
    <rPh sb="2" eb="4">
      <t>フサイ</t>
    </rPh>
    <rPh sb="5" eb="6">
      <t>ブ</t>
    </rPh>
    <phoneticPr fontId="3"/>
  </si>
  <si>
    <t>　Ⅰ　流動負債の部</t>
    <rPh sb="3" eb="7">
      <t>リュウドウフサイ</t>
    </rPh>
    <rPh sb="8" eb="9">
      <t>ブ</t>
    </rPh>
    <phoneticPr fontId="3"/>
  </si>
  <si>
    <t>　　　未払法人税</t>
    <rPh sb="3" eb="4">
      <t>ミ</t>
    </rPh>
    <rPh sb="4" eb="5">
      <t>バラ</t>
    </rPh>
    <rPh sb="5" eb="8">
      <t>ホウジンゼイ</t>
    </rPh>
    <phoneticPr fontId="3"/>
  </si>
  <si>
    <t>負債合計</t>
    <rPh sb="0" eb="2">
      <t>フサイ</t>
    </rPh>
    <rPh sb="2" eb="4">
      <t>ゴウケイ</t>
    </rPh>
    <phoneticPr fontId="3"/>
  </si>
  <si>
    <t>Ⅲ　正味財産の部</t>
    <rPh sb="2" eb="4">
      <t>ショウミ</t>
    </rPh>
    <rPh sb="4" eb="6">
      <t>ザイサン</t>
    </rPh>
    <rPh sb="7" eb="8">
      <t>ブ</t>
    </rPh>
    <phoneticPr fontId="3"/>
  </si>
  <si>
    <t>　　前期繰越財産</t>
    <rPh sb="2" eb="4">
      <t>ゼンキ</t>
    </rPh>
    <rPh sb="4" eb="6">
      <t>クリコシ</t>
    </rPh>
    <rPh sb="6" eb="8">
      <t>ザイサン</t>
    </rPh>
    <phoneticPr fontId="3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</si>
  <si>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3"/>
  </si>
  <si>
    <t>　　正味財産合計</t>
    <rPh sb="2" eb="4">
      <t>ショウミ</t>
    </rPh>
    <rPh sb="4" eb="6">
      <t>ザイサン</t>
    </rPh>
    <rPh sb="6" eb="8">
      <t>ゴウケイ</t>
    </rPh>
    <phoneticPr fontId="3"/>
  </si>
  <si>
    <t>　   負債及び正味財産合計</t>
    <rPh sb="4" eb="6">
      <t>フサイ</t>
    </rPh>
    <rPh sb="6" eb="7">
      <t>オヨ</t>
    </rPh>
    <rPh sb="8" eb="10">
      <t>ショウミ</t>
    </rPh>
    <rPh sb="10" eb="12">
      <t>ザイサン</t>
    </rPh>
    <rPh sb="12" eb="14">
      <t>ゴウケイ</t>
    </rPh>
    <phoneticPr fontId="3"/>
  </si>
  <si>
    <t>特定非営利活動法人　村上ohanaネット</t>
    <rPh sb="0" eb="5">
      <t>トクテイヒエイリ</t>
    </rPh>
    <rPh sb="5" eb="9">
      <t>カツドウホウジン</t>
    </rPh>
    <rPh sb="10" eb="12">
      <t>ムラカミ</t>
    </rPh>
    <phoneticPr fontId="3"/>
  </si>
  <si>
    <t>科　目・摘　要</t>
    <rPh sb="0" eb="1">
      <t>カ</t>
    </rPh>
    <rPh sb="2" eb="3">
      <t>メ</t>
    </rPh>
    <rPh sb="4" eb="5">
      <t>テキ</t>
    </rPh>
    <rPh sb="6" eb="7">
      <t>ヨウ</t>
    </rPh>
    <phoneticPr fontId="3"/>
  </si>
  <si>
    <t>金　　額</t>
    <rPh sb="0" eb="1">
      <t>キン</t>
    </rPh>
    <rPh sb="3" eb="4">
      <t>ガク</t>
    </rPh>
    <phoneticPr fontId="3"/>
  </si>
  <si>
    <t>Ⅰ資産の部</t>
    <rPh sb="1" eb="3">
      <t>シサン</t>
    </rPh>
    <rPh sb="4" eb="5">
      <t>ブ</t>
    </rPh>
    <phoneticPr fontId="3"/>
  </si>
  <si>
    <t>　Ⅰ）流動資産の部</t>
    <rPh sb="3" eb="7">
      <t>リュウドウシサン</t>
    </rPh>
    <rPh sb="8" eb="9">
      <t>ブ</t>
    </rPh>
    <phoneticPr fontId="3"/>
  </si>
  <si>
    <t>現金預金</t>
    <rPh sb="0" eb="4">
      <t>ゲンキンヨキン</t>
    </rPh>
    <phoneticPr fontId="3"/>
  </si>
  <si>
    <t>現金</t>
    <rPh sb="0" eb="2">
      <t>ゲンキン</t>
    </rPh>
    <phoneticPr fontId="3"/>
  </si>
  <si>
    <t>普通預金（新潟労働金庫村上支店）</t>
    <rPh sb="0" eb="4">
      <t>フツウヨキン</t>
    </rPh>
    <rPh sb="5" eb="11">
      <t>ニイガタロウドウキンコ</t>
    </rPh>
    <rPh sb="11" eb="15">
      <t>ムラカミシテン</t>
    </rPh>
    <phoneticPr fontId="3"/>
  </si>
  <si>
    <t>未収金</t>
    <rPh sb="0" eb="3">
      <t>ミシュウキン</t>
    </rPh>
    <phoneticPr fontId="3"/>
  </si>
  <si>
    <t>　2）固定資産の部</t>
    <rPh sb="3" eb="7">
      <t>コテイシサン</t>
    </rPh>
    <rPh sb="8" eb="9">
      <t>ブ</t>
    </rPh>
    <phoneticPr fontId="3"/>
  </si>
  <si>
    <t>　　　　資産の部　合計</t>
    <rPh sb="4" eb="6">
      <t>シサン</t>
    </rPh>
    <rPh sb="7" eb="8">
      <t>ブ</t>
    </rPh>
    <rPh sb="9" eb="11">
      <t>ゴウケイ</t>
    </rPh>
    <phoneticPr fontId="3"/>
  </si>
  <si>
    <t>固定資産の部　合計</t>
    <rPh sb="0" eb="4">
      <t>コテイシサン</t>
    </rPh>
    <rPh sb="5" eb="6">
      <t>ブ</t>
    </rPh>
    <rPh sb="7" eb="9">
      <t>ゴウケイ</t>
    </rPh>
    <phoneticPr fontId="3"/>
  </si>
  <si>
    <t>流動資産の部　合計</t>
    <rPh sb="0" eb="4">
      <t>リュウドウシサン</t>
    </rPh>
    <rPh sb="5" eb="6">
      <t>ブ</t>
    </rPh>
    <rPh sb="7" eb="9">
      <t>ゴウケイ</t>
    </rPh>
    <phoneticPr fontId="3"/>
  </si>
  <si>
    <t>Ⅱ負債の部</t>
    <rPh sb="1" eb="3">
      <t>フサイ</t>
    </rPh>
    <rPh sb="4" eb="5">
      <t>ブ</t>
    </rPh>
    <phoneticPr fontId="3"/>
  </si>
  <si>
    <t>　1）流動負債の部</t>
    <rPh sb="3" eb="5">
      <t>リュウドウ</t>
    </rPh>
    <rPh sb="5" eb="7">
      <t>フサイ</t>
    </rPh>
    <rPh sb="8" eb="9">
      <t>ブ</t>
    </rPh>
    <phoneticPr fontId="3"/>
  </si>
  <si>
    <t>未払法人税</t>
    <rPh sb="0" eb="1">
      <t>ミ</t>
    </rPh>
    <rPh sb="1" eb="2">
      <t>バラ</t>
    </rPh>
    <rPh sb="2" eb="5">
      <t>ホウジンゼイ</t>
    </rPh>
    <phoneticPr fontId="3"/>
  </si>
  <si>
    <t>流動負債の部　合計</t>
    <rPh sb="0" eb="4">
      <t>リュウドウフサイ</t>
    </rPh>
    <rPh sb="5" eb="6">
      <t>ブ</t>
    </rPh>
    <rPh sb="7" eb="9">
      <t>ゴウケイ</t>
    </rPh>
    <phoneticPr fontId="3"/>
  </si>
  <si>
    <t>　2）固定負債の部</t>
    <rPh sb="3" eb="5">
      <t>コテイ</t>
    </rPh>
    <rPh sb="5" eb="7">
      <t>フサイ</t>
    </rPh>
    <rPh sb="8" eb="9">
      <t>ブ</t>
    </rPh>
    <phoneticPr fontId="3"/>
  </si>
  <si>
    <t>固定負債の部　合計</t>
    <rPh sb="0" eb="4">
      <t>コテイフサイ</t>
    </rPh>
    <rPh sb="5" eb="6">
      <t>ブ</t>
    </rPh>
    <rPh sb="7" eb="9">
      <t>ゴウケイ</t>
    </rPh>
    <phoneticPr fontId="3"/>
  </si>
  <si>
    <t>　　　　負債の部　合計</t>
    <rPh sb="4" eb="6">
      <t>フサイ</t>
    </rPh>
    <rPh sb="7" eb="8">
      <t>ブ</t>
    </rPh>
    <rPh sb="9" eb="11">
      <t>ゴウケイ</t>
    </rPh>
    <phoneticPr fontId="3"/>
  </si>
  <si>
    <t>Ⅲ正味財産の部</t>
    <rPh sb="1" eb="5">
      <t>ショウミザイサン</t>
    </rPh>
    <rPh sb="6" eb="7">
      <t>ブ</t>
    </rPh>
    <phoneticPr fontId="3"/>
  </si>
  <si>
    <t>正味財産</t>
    <rPh sb="0" eb="4">
      <t>ショウミザイサン</t>
    </rPh>
    <phoneticPr fontId="3"/>
  </si>
  <si>
    <t>1.子育て支援事業</t>
    <rPh sb="2" eb="4">
      <t>コソダ</t>
    </rPh>
    <rPh sb="5" eb="9">
      <t>シエンジギョウ</t>
    </rPh>
    <phoneticPr fontId="9"/>
  </si>
  <si>
    <t>子育て支援事業</t>
    <rPh sb="0" eb="2">
      <t>コソダ</t>
    </rPh>
    <rPh sb="3" eb="7">
      <t>シエンジギョウ</t>
    </rPh>
    <phoneticPr fontId="3"/>
  </si>
  <si>
    <t>財務諸表の注記</t>
  </si>
  <si>
    <t>1．</t>
    <phoneticPr fontId="26"/>
  </si>
  <si>
    <t>重要な会計方針</t>
  </si>
  <si>
    <t>　　</t>
  </si>
  <si>
    <t>財務諸表の作成は、NPO法人会計基準（2010年7月20日　2017年12月12日最終改正　ＮＰＯ法人会計基準協議会）によっています。</t>
    <phoneticPr fontId="26"/>
  </si>
  <si>
    <t>2．</t>
    <phoneticPr fontId="26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</si>
  <si>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26"/>
  </si>
  <si>
    <t>事業別損益の状況は以下の通りです。</t>
    <rPh sb="0" eb="2">
      <t>ジギョウ</t>
    </rPh>
    <rPh sb="2" eb="3">
      <t>ベツ</t>
    </rPh>
    <rPh sb="3" eb="5">
      <t>ソンエキ</t>
    </rPh>
    <rPh sb="6" eb="8">
      <t>ジョウキョウ</t>
    </rPh>
    <rPh sb="9" eb="11">
      <t>イカ</t>
    </rPh>
    <rPh sb="12" eb="13">
      <t>トオ</t>
    </rPh>
    <phoneticPr fontId="26"/>
  </si>
  <si>
    <t>(単位：円)</t>
    <phoneticPr fontId="26"/>
  </si>
  <si>
    <t>科　　目</t>
    <phoneticPr fontId="26"/>
  </si>
  <si>
    <t>事業部門計</t>
    <rPh sb="0" eb="2">
      <t>ジギョウ</t>
    </rPh>
    <rPh sb="2" eb="4">
      <t>ブモン</t>
    </rPh>
    <rPh sb="4" eb="5">
      <t>ケイ</t>
    </rPh>
    <phoneticPr fontId="26"/>
  </si>
  <si>
    <t>管理部門</t>
    <rPh sb="0" eb="2">
      <t>カンリ</t>
    </rPh>
    <rPh sb="2" eb="4">
      <t>ブモン</t>
    </rPh>
    <phoneticPr fontId="26"/>
  </si>
  <si>
    <t>合計</t>
    <rPh sb="0" eb="2">
      <t>ゴウケイ</t>
    </rPh>
    <phoneticPr fontId="26"/>
  </si>
  <si>
    <t>Ⅰ</t>
    <phoneticPr fontId="26"/>
  </si>
  <si>
    <t>経常収益</t>
    <rPh sb="0" eb="2">
      <t>ケイジョウ</t>
    </rPh>
    <rPh sb="2" eb="4">
      <t>シュウエキ</t>
    </rPh>
    <phoneticPr fontId="26"/>
  </si>
  <si>
    <t>1.</t>
    <phoneticPr fontId="26"/>
  </si>
  <si>
    <t>受取会費</t>
    <rPh sb="0" eb="2">
      <t>ウケトリ</t>
    </rPh>
    <rPh sb="2" eb="4">
      <t>カイヒ</t>
    </rPh>
    <phoneticPr fontId="26"/>
  </si>
  <si>
    <t>2.</t>
    <phoneticPr fontId="26"/>
  </si>
  <si>
    <t>受取寄付金</t>
    <rPh sb="0" eb="2">
      <t>ウケトリ</t>
    </rPh>
    <rPh sb="2" eb="5">
      <t>キフキン</t>
    </rPh>
    <phoneticPr fontId="26"/>
  </si>
  <si>
    <t>3.</t>
    <phoneticPr fontId="26"/>
  </si>
  <si>
    <t>受取助成金等</t>
    <rPh sb="0" eb="2">
      <t>ウケトリ</t>
    </rPh>
    <rPh sb="2" eb="5">
      <t>ジョセイキン</t>
    </rPh>
    <rPh sb="5" eb="6">
      <t>ナド</t>
    </rPh>
    <phoneticPr fontId="26"/>
  </si>
  <si>
    <t>4.</t>
    <phoneticPr fontId="26"/>
  </si>
  <si>
    <t>事業収益</t>
    <rPh sb="0" eb="2">
      <t>ジギョウ</t>
    </rPh>
    <rPh sb="2" eb="4">
      <t>シュウエキ</t>
    </rPh>
    <phoneticPr fontId="26"/>
  </si>
  <si>
    <t>5.</t>
    <phoneticPr fontId="26"/>
  </si>
  <si>
    <t>その他収益</t>
    <rPh sb="2" eb="3">
      <t>タ</t>
    </rPh>
    <rPh sb="3" eb="5">
      <t>シュウエキ</t>
    </rPh>
    <phoneticPr fontId="26"/>
  </si>
  <si>
    <t>　　経常収益計</t>
    <rPh sb="2" eb="4">
      <t>ケイジョウ</t>
    </rPh>
    <rPh sb="4" eb="6">
      <t>シュウエキ</t>
    </rPh>
    <rPh sb="6" eb="7">
      <t>ケイ</t>
    </rPh>
    <phoneticPr fontId="26"/>
  </si>
  <si>
    <t>Ⅱ</t>
    <phoneticPr fontId="26"/>
  </si>
  <si>
    <t>経常費用</t>
    <rPh sb="0" eb="2">
      <t>ケイジョウ</t>
    </rPh>
    <rPh sb="2" eb="4">
      <t>ヒヨウ</t>
    </rPh>
    <phoneticPr fontId="26"/>
  </si>
  <si>
    <t>（1）</t>
    <phoneticPr fontId="26"/>
  </si>
  <si>
    <t>人件費</t>
  </si>
  <si>
    <t>人件費計</t>
    <phoneticPr fontId="26"/>
  </si>
  <si>
    <t>（2）</t>
    <phoneticPr fontId="26"/>
  </si>
  <si>
    <t>その他経費</t>
    <phoneticPr fontId="26"/>
  </si>
  <si>
    <t>消耗品費</t>
    <rPh sb="0" eb="2">
      <t>ショウモウ</t>
    </rPh>
    <rPh sb="2" eb="3">
      <t>ヒン</t>
    </rPh>
    <rPh sb="3" eb="4">
      <t>ヒ</t>
    </rPh>
    <phoneticPr fontId="26"/>
  </si>
  <si>
    <t>その他経費計</t>
    <phoneticPr fontId="26"/>
  </si>
  <si>
    <t>　　経常費用計</t>
    <rPh sb="2" eb="4">
      <t>ケイジョウ</t>
    </rPh>
    <rPh sb="4" eb="6">
      <t>ヒヨウ</t>
    </rPh>
    <phoneticPr fontId="26"/>
  </si>
  <si>
    <t>　　　当期経常増減額</t>
    <rPh sb="3" eb="5">
      <t>トウキ</t>
    </rPh>
    <rPh sb="5" eb="7">
      <t>ケイジョウ</t>
    </rPh>
    <rPh sb="7" eb="10">
      <t>ゾウゲンガク</t>
    </rPh>
    <phoneticPr fontId="26"/>
  </si>
  <si>
    <t>役員及びその近親者との取引の内容</t>
    <phoneticPr fontId="26"/>
  </si>
  <si>
    <t>役員及びその近親者との取引は以下の通りです。</t>
    <rPh sb="14" eb="16">
      <t>イカ</t>
    </rPh>
    <rPh sb="17" eb="18">
      <t>トオ</t>
    </rPh>
    <phoneticPr fontId="26"/>
  </si>
  <si>
    <t>科　目</t>
    <rPh sb="0" eb="1">
      <t>カ</t>
    </rPh>
    <rPh sb="2" eb="3">
      <t>メ</t>
    </rPh>
    <phoneticPr fontId="26"/>
  </si>
  <si>
    <t>財務諸表に計上された金額</t>
    <rPh sb="0" eb="2">
      <t>ザイム</t>
    </rPh>
    <rPh sb="2" eb="4">
      <t>ショヒョウ</t>
    </rPh>
    <rPh sb="5" eb="7">
      <t>ケイジョウ</t>
    </rPh>
    <rPh sb="10" eb="12">
      <t>キンガク</t>
    </rPh>
    <phoneticPr fontId="26"/>
  </si>
  <si>
    <t>子育て支援事業</t>
    <rPh sb="0" eb="2">
      <t>コソダ</t>
    </rPh>
    <rPh sb="3" eb="4">
      <t>シ</t>
    </rPh>
    <rPh sb="5" eb="7">
      <t>ジギョウ</t>
    </rPh>
    <phoneticPr fontId="26"/>
  </si>
  <si>
    <t>託児料</t>
    <rPh sb="0" eb="3">
      <t>タクジリョウ</t>
    </rPh>
    <phoneticPr fontId="26"/>
  </si>
  <si>
    <t>会場使用料</t>
    <rPh sb="0" eb="5">
      <t>カイジョウシヨウリョウ</t>
    </rPh>
    <phoneticPr fontId="26"/>
  </si>
  <si>
    <t>旅費交通費</t>
    <rPh sb="0" eb="5">
      <t>リョヒコウツウヒ</t>
    </rPh>
    <phoneticPr fontId="26"/>
  </si>
  <si>
    <t>講師料</t>
    <rPh sb="0" eb="3">
      <t>コウシリョウ</t>
    </rPh>
    <phoneticPr fontId="26"/>
  </si>
  <si>
    <t>外注費</t>
    <rPh sb="0" eb="3">
      <t>ガイチュウヒ</t>
    </rPh>
    <phoneticPr fontId="26"/>
  </si>
  <si>
    <t>事業スタッフ報酬</t>
    <rPh sb="0" eb="2">
      <t>ジギョウ</t>
    </rPh>
    <rPh sb="6" eb="8">
      <t>ホウシュウ</t>
    </rPh>
    <phoneticPr fontId="26"/>
  </si>
  <si>
    <t>租税公課</t>
    <rPh sb="0" eb="4">
      <t>ソゼイコウカ</t>
    </rPh>
    <phoneticPr fontId="3"/>
  </si>
  <si>
    <t>補助・助成事業計</t>
    <rPh sb="0" eb="2">
      <t>ホジョ</t>
    </rPh>
    <rPh sb="3" eb="5">
      <t>ジョセイ</t>
    </rPh>
    <rPh sb="5" eb="7">
      <t>ジギョウ</t>
    </rPh>
    <rPh sb="7" eb="8">
      <t>ケイ</t>
    </rPh>
    <phoneticPr fontId="3"/>
  </si>
  <si>
    <t>事業スタッフ報酬</t>
    <rPh sb="0" eb="2">
      <t>ジギョウ</t>
    </rPh>
    <rPh sb="6" eb="8">
      <t>ホウシュウ</t>
    </rPh>
    <phoneticPr fontId="3"/>
  </si>
  <si>
    <t>　活動計算書　計</t>
    <rPh sb="1" eb="6">
      <t>カツドウケイサンショ</t>
    </rPh>
    <rPh sb="7" eb="8">
      <t>ケイ</t>
    </rPh>
    <phoneticPr fontId="3"/>
  </si>
  <si>
    <t>法人税・住民税及び事業税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</si>
  <si>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ＮＰＯ法人 村上ｏｈａｎａネット</t>
    <rPh sb="3" eb="5">
      <t>ホウジン</t>
    </rPh>
    <phoneticPr fontId="26"/>
  </si>
  <si>
    <t>科　　目</t>
  </si>
  <si>
    <t>金　　　　額</t>
  </si>
  <si>
    <t>Ⅰ経常収益</t>
  </si>
  <si>
    <t>1.事業収益</t>
  </si>
  <si>
    <t>2.受取会費</t>
    <rPh sb="2" eb="4">
      <t>ウケトリ</t>
    </rPh>
    <rPh sb="4" eb="6">
      <t>カイヒ</t>
    </rPh>
    <phoneticPr fontId="26"/>
  </si>
  <si>
    <t>正会員受取会費</t>
    <rPh sb="0" eb="3">
      <t>セイカイイン</t>
    </rPh>
    <rPh sb="3" eb="5">
      <t>ウケトリ</t>
    </rPh>
    <rPh sb="5" eb="7">
      <t>カイヒ</t>
    </rPh>
    <phoneticPr fontId="26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</si>
  <si>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6"/>
  </si>
  <si>
    <t>　3.寄付金収益</t>
    <phoneticPr fontId="26"/>
  </si>
  <si>
    <t>経常収益計</t>
  </si>
  <si>
    <t>1．事業費（助成金、補助金事業）</t>
    <rPh sb="6" eb="9">
      <t>ジョセイキン</t>
    </rPh>
    <rPh sb="10" eb="13">
      <t>ホジョキン</t>
    </rPh>
    <rPh sb="13" eb="15">
      <t>ジギョウ</t>
    </rPh>
    <phoneticPr fontId="26"/>
  </si>
  <si>
    <t>消耗品費</t>
    <rPh sb="0" eb="4">
      <t>ショウモウヒンヒ</t>
    </rPh>
    <phoneticPr fontId="26"/>
  </si>
  <si>
    <t>保険料</t>
    <rPh sb="0" eb="3">
      <t>ホケンリョウ</t>
    </rPh>
    <phoneticPr fontId="26"/>
  </si>
  <si>
    <t>事業費(助成金事業）計</t>
    <rPh sb="4" eb="7">
      <t>ジョセイキン</t>
    </rPh>
    <rPh sb="7" eb="9">
      <t>ジギョウ</t>
    </rPh>
    <phoneticPr fontId="26"/>
  </si>
  <si>
    <t>2．事業費</t>
    <phoneticPr fontId="26"/>
  </si>
  <si>
    <t>旅費交通費</t>
    <rPh sb="0" eb="2">
      <t>リョヒ</t>
    </rPh>
    <rPh sb="2" eb="5">
      <t>コウツウヒ</t>
    </rPh>
    <phoneticPr fontId="26"/>
  </si>
  <si>
    <t>事務手数料</t>
    <rPh sb="0" eb="5">
      <t>ジムテスウリョウ</t>
    </rPh>
    <phoneticPr fontId="26"/>
  </si>
  <si>
    <t>3．管理費</t>
    <phoneticPr fontId="26"/>
  </si>
  <si>
    <t>広告宣伝費</t>
    <rPh sb="0" eb="5">
      <t>コウコクセンデンヒ</t>
    </rPh>
    <phoneticPr fontId="26"/>
  </si>
  <si>
    <t>通信費</t>
    <rPh sb="0" eb="3">
      <t>ツウシンヒ</t>
    </rPh>
    <phoneticPr fontId="26"/>
  </si>
  <si>
    <t>管理費計</t>
  </si>
  <si>
    <t>経常費用計</t>
  </si>
  <si>
    <t>差引計</t>
    <rPh sb="0" eb="2">
      <t>サシヒキ</t>
    </rPh>
    <rPh sb="2" eb="3">
      <t>ケイ</t>
    </rPh>
    <phoneticPr fontId="26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</si>
  <si>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6"/>
  </si>
  <si>
    <t>当期正味財産額</t>
  </si>
  <si>
    <t>前期繰越財産額</t>
  </si>
  <si>
    <t>次期繰越財産額</t>
  </si>
  <si>
    <t>特定非営利活動法人　村上ohanaネット　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ムラカミ</t>
    </rPh>
    <phoneticPr fontId="26"/>
  </si>
  <si>
    <t>科目・概要</t>
    <rPh sb="0" eb="2">
      <t>カモク</t>
    </rPh>
    <rPh sb="3" eb="5">
      <t>ガイヨウ</t>
    </rPh>
    <phoneticPr fontId="26"/>
  </si>
  <si>
    <t>金額(円）</t>
    <rPh sb="0" eb="2">
      <t>キンガク</t>
    </rPh>
    <rPh sb="3" eb="4">
      <t>エン</t>
    </rPh>
    <phoneticPr fontId="26"/>
  </si>
  <si>
    <t>当初予算</t>
    <rPh sb="0" eb="2">
      <t>トウショ</t>
    </rPh>
    <rPh sb="2" eb="4">
      <t>ヨサン</t>
    </rPh>
    <phoneticPr fontId="26"/>
  </si>
  <si>
    <t>決算額</t>
    <rPh sb="0" eb="2">
      <t>ケッサン</t>
    </rPh>
    <rPh sb="2" eb="3">
      <t>ガク</t>
    </rPh>
    <phoneticPr fontId="26"/>
  </si>
  <si>
    <t>増　減</t>
    <rPh sb="0" eb="1">
      <t>ゾウ</t>
    </rPh>
    <rPh sb="2" eb="3">
      <t>ゲン</t>
    </rPh>
    <phoneticPr fontId="26"/>
  </si>
  <si>
    <t>備　　　考</t>
    <rPh sb="0" eb="1">
      <t>ビ</t>
    </rPh>
    <rPh sb="4" eb="5">
      <t>コウ</t>
    </rPh>
    <phoneticPr fontId="26"/>
  </si>
  <si>
    <t>Ⅰ</t>
  </si>
  <si>
    <t>経常収益</t>
  </si>
  <si>
    <t>１．</t>
  </si>
  <si>
    <t>正会員受取会費</t>
  </si>
  <si>
    <t>賛助会員受取会費</t>
    <phoneticPr fontId="26"/>
  </si>
  <si>
    <t>２．</t>
    <phoneticPr fontId="26"/>
  </si>
  <si>
    <t>受取寄附金</t>
  </si>
  <si>
    <t>３．</t>
    <phoneticPr fontId="26"/>
  </si>
  <si>
    <t>受取助成金等</t>
    <phoneticPr fontId="26"/>
  </si>
  <si>
    <t>４．</t>
    <phoneticPr fontId="26"/>
  </si>
  <si>
    <t>事業収益</t>
    <phoneticPr fontId="26"/>
  </si>
  <si>
    <t>５．</t>
    <phoneticPr fontId="26"/>
  </si>
  <si>
    <t>その他収益</t>
    <phoneticPr fontId="26"/>
  </si>
  <si>
    <t>受取利息</t>
    <rPh sb="0" eb="2">
      <t>ウケトリ</t>
    </rPh>
    <rPh sb="2" eb="4">
      <t>リソク</t>
    </rPh>
    <phoneticPr fontId="26"/>
  </si>
  <si>
    <t>雑収益</t>
    <phoneticPr fontId="26"/>
  </si>
  <si>
    <t>経常収益計</t>
    <phoneticPr fontId="26"/>
  </si>
  <si>
    <t>経常費用</t>
  </si>
  <si>
    <t>１．</t>
    <phoneticPr fontId="26"/>
  </si>
  <si>
    <t>事業費(助成金、補助金事業）</t>
    <rPh sb="4" eb="7">
      <t>ジョセイキン</t>
    </rPh>
    <rPh sb="8" eb="11">
      <t>ホジョキン</t>
    </rPh>
    <rPh sb="11" eb="13">
      <t>ジギョウ</t>
    </rPh>
    <phoneticPr fontId="26"/>
  </si>
  <si>
    <t>（１）</t>
    <phoneticPr fontId="26"/>
  </si>
  <si>
    <t>･････････････</t>
    <phoneticPr fontId="26"/>
  </si>
  <si>
    <t>事業費（助成金、補助金事業）計</t>
    <rPh sb="0" eb="3">
      <t>ジギョウヒ</t>
    </rPh>
    <rPh sb="4" eb="7">
      <t>ジョセイキン</t>
    </rPh>
    <rPh sb="8" eb="11">
      <t>ホジョキン</t>
    </rPh>
    <rPh sb="11" eb="13">
      <t>ジギョウ</t>
    </rPh>
    <rPh sb="14" eb="15">
      <t>ケイ</t>
    </rPh>
    <phoneticPr fontId="26"/>
  </si>
  <si>
    <t>事業費</t>
    <phoneticPr fontId="26"/>
  </si>
  <si>
    <t>人件費</t>
    <phoneticPr fontId="26"/>
  </si>
  <si>
    <t>人件費計</t>
    <rPh sb="0" eb="3">
      <t>ジンケンヒ</t>
    </rPh>
    <rPh sb="3" eb="4">
      <t>ケイ</t>
    </rPh>
    <phoneticPr fontId="26"/>
  </si>
  <si>
    <t>（２）</t>
    <phoneticPr fontId="26"/>
  </si>
  <si>
    <t>会場使用料</t>
    <rPh sb="0" eb="2">
      <t>カイジョウ</t>
    </rPh>
    <rPh sb="2" eb="5">
      <t>シヨウリョウ</t>
    </rPh>
    <phoneticPr fontId="26"/>
  </si>
  <si>
    <t>印刷費</t>
    <rPh sb="0" eb="2">
      <t>インサツ</t>
    </rPh>
    <rPh sb="2" eb="3">
      <t>ヒ</t>
    </rPh>
    <phoneticPr fontId="26"/>
  </si>
  <si>
    <t>広告宣伝費</t>
    <rPh sb="0" eb="2">
      <t>コウコク</t>
    </rPh>
    <rPh sb="2" eb="5">
      <t>センデンヒ</t>
    </rPh>
    <phoneticPr fontId="26"/>
  </si>
  <si>
    <t>その他経費計</t>
    <rPh sb="2" eb="3">
      <t>タ</t>
    </rPh>
    <rPh sb="3" eb="5">
      <t>ケイヒ</t>
    </rPh>
    <rPh sb="5" eb="6">
      <t>ケイ</t>
    </rPh>
    <phoneticPr fontId="26"/>
  </si>
  <si>
    <t>事業費計</t>
    <phoneticPr fontId="26"/>
  </si>
  <si>
    <t>管理費</t>
    <phoneticPr fontId="26"/>
  </si>
  <si>
    <t>事務手数料</t>
    <rPh sb="0" eb="2">
      <t>ジム</t>
    </rPh>
    <rPh sb="2" eb="5">
      <t>テスウリョウ</t>
    </rPh>
    <phoneticPr fontId="26"/>
  </si>
  <si>
    <t>管理費計</t>
    <rPh sb="0" eb="3">
      <t>カンリヒ</t>
    </rPh>
    <rPh sb="3" eb="4">
      <t>ケイ</t>
    </rPh>
    <phoneticPr fontId="26"/>
  </si>
  <si>
    <t>経常費用計</t>
    <rPh sb="0" eb="2">
      <t>ケイジョウ</t>
    </rPh>
    <rPh sb="2" eb="4">
      <t>ヒヨウ</t>
    </rPh>
    <rPh sb="4" eb="5">
      <t>ケイ</t>
    </rPh>
    <phoneticPr fontId="26"/>
  </si>
  <si>
    <t>Ⅲ</t>
    <phoneticPr fontId="26"/>
  </si>
  <si>
    <t>当期経常増減額</t>
    <rPh sb="0" eb="2">
      <t>トウキ</t>
    </rPh>
    <rPh sb="2" eb="4">
      <t>ケイジョウ</t>
    </rPh>
    <rPh sb="4" eb="7">
      <t>ゾウゲンガク</t>
    </rPh>
    <phoneticPr fontId="26"/>
  </si>
  <si>
    <t>経常外収益</t>
    <phoneticPr fontId="26"/>
  </si>
  <si>
    <t>１．事業費</t>
    <rPh sb="2" eb="5">
      <t>ジギョウヒ</t>
    </rPh>
    <phoneticPr fontId="26"/>
  </si>
  <si>
    <t>固定資産売却益</t>
    <phoneticPr fontId="26"/>
  </si>
  <si>
    <t>Ⅳ</t>
    <phoneticPr fontId="26"/>
  </si>
  <si>
    <t>経常外収益計</t>
    <phoneticPr fontId="26"/>
  </si>
  <si>
    <t>経常外費用</t>
    <phoneticPr fontId="26"/>
  </si>
  <si>
    <t>経常外費用計</t>
    <phoneticPr fontId="26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</si>
  <si>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6"/>
  </si>
  <si>
    <t>当期正味財産増減額</t>
  </si>
  <si>
    <t>前期繰越正味財産額</t>
  </si>
  <si>
    <t>次期繰越正味財産額</t>
  </si>
  <si>
    <t>(活動計算書/事業費）</t>
    <rPh sb="1" eb="6">
      <t>カツドウケイサンショ</t>
    </rPh>
    <rPh sb="7" eb="10">
      <t>ジギョウヒ</t>
    </rPh>
    <phoneticPr fontId="3"/>
  </si>
  <si>
    <t>(貸借対照表）</t>
    <rPh sb="1" eb="3">
      <t>タイシャク</t>
    </rPh>
    <rPh sb="3" eb="6">
      <t>タイショウヒョウ</t>
    </rPh>
    <phoneticPr fontId="3"/>
  </si>
  <si>
    <t>　貸借対照表　計</t>
    <rPh sb="1" eb="6">
      <t>タイシャクタイショウヒョウ</t>
    </rPh>
    <rPh sb="7" eb="8">
      <t>ケイ</t>
    </rPh>
    <phoneticPr fontId="3"/>
  </si>
  <si>
    <t>新聞図書費</t>
    <rPh sb="0" eb="5">
      <t>シンブントショヒ</t>
    </rPh>
    <phoneticPr fontId="3"/>
  </si>
  <si>
    <t>接待交際費</t>
    <rPh sb="0" eb="5">
      <t>セッタイコウサイヒ</t>
    </rPh>
    <phoneticPr fontId="9"/>
  </si>
  <si>
    <t>5.</t>
    <phoneticPr fontId="3"/>
  </si>
  <si>
    <t>受取利息</t>
    <rPh sb="0" eb="4">
      <t>ウケトリリソク</t>
    </rPh>
    <phoneticPr fontId="3"/>
  </si>
  <si>
    <t>接待交際費</t>
    <rPh sb="0" eb="5">
      <t>セッタイコウサイヒ</t>
    </rPh>
    <phoneticPr fontId="3"/>
  </si>
  <si>
    <t>支払手数料</t>
    <rPh sb="0" eb="5">
      <t>シハライテスウリョウ</t>
    </rPh>
    <phoneticPr fontId="3"/>
  </si>
  <si>
    <t>旅費交通費</t>
    <rPh sb="0" eb="5">
      <t>リョヒコウツウヒ</t>
    </rPh>
    <phoneticPr fontId="3"/>
  </si>
  <si>
    <t>印刷費</t>
    <rPh sb="0" eb="2">
      <t>インサツ</t>
    </rPh>
    <rPh sb="2" eb="3">
      <t>ヒ</t>
    </rPh>
    <phoneticPr fontId="3"/>
  </si>
  <si>
    <t>会場使用料</t>
    <rPh sb="0" eb="5">
      <t>カイジョウシヨウリョウ</t>
    </rPh>
    <phoneticPr fontId="3"/>
  </si>
  <si>
    <t>広告宣伝費</t>
    <rPh sb="0" eb="5">
      <t>コウコクセンデンヒ</t>
    </rPh>
    <phoneticPr fontId="3"/>
  </si>
  <si>
    <t>通信費</t>
    <rPh sb="0" eb="3">
      <t>ツウシンヒ</t>
    </rPh>
    <phoneticPr fontId="3"/>
  </si>
  <si>
    <t>5.受取利息</t>
    <rPh sb="2" eb="6">
      <t>ウケトリリソク</t>
    </rPh>
    <phoneticPr fontId="26"/>
  </si>
  <si>
    <t>4.助成金等</t>
    <rPh sb="2" eb="5">
      <t>ジョセイキン</t>
    </rPh>
    <rPh sb="5" eb="6">
      <t>トウ</t>
    </rPh>
    <phoneticPr fontId="26"/>
  </si>
  <si>
    <t>村上市出前託児事業補助金</t>
    <rPh sb="0" eb="12">
      <t>ムラカミシデマエタクジジギョウホジョキン</t>
    </rPh>
    <phoneticPr fontId="3"/>
  </si>
  <si>
    <t>子育てに関する　　研修事業</t>
    <rPh sb="0" eb="2">
      <t>コソダ</t>
    </rPh>
    <rPh sb="4" eb="5">
      <t>カン</t>
    </rPh>
    <rPh sb="9" eb="13">
      <t>ケンシュウジギョウ</t>
    </rPh>
    <phoneticPr fontId="3"/>
  </si>
  <si>
    <t>お悩み相談窓口</t>
    <rPh sb="1" eb="2">
      <t>ナヤ</t>
    </rPh>
    <rPh sb="3" eb="5">
      <t>ソウダン</t>
    </rPh>
    <rPh sb="5" eb="7">
      <t>マドグチ</t>
    </rPh>
    <phoneticPr fontId="3"/>
  </si>
  <si>
    <t>6.</t>
    <phoneticPr fontId="3"/>
  </si>
  <si>
    <t>雑収益</t>
    <rPh sb="0" eb="1">
      <t>ザツ</t>
    </rPh>
    <rPh sb="1" eb="3">
      <t>シュウエキ</t>
    </rPh>
    <phoneticPr fontId="3"/>
  </si>
  <si>
    <t>2.子育てに関する研修事業</t>
    <rPh sb="2" eb="4">
      <t>コソダ</t>
    </rPh>
    <rPh sb="6" eb="7">
      <t>カン</t>
    </rPh>
    <rPh sb="9" eb="11">
      <t>ケンシュウ</t>
    </rPh>
    <rPh sb="11" eb="13">
      <t>ジギョウ</t>
    </rPh>
    <phoneticPr fontId="9"/>
  </si>
  <si>
    <t>3.お悩み相談窓口</t>
    <rPh sb="3" eb="4">
      <t>ナヤ</t>
    </rPh>
    <rPh sb="5" eb="9">
      <t>ソウダンマドグチ</t>
    </rPh>
    <phoneticPr fontId="9"/>
  </si>
  <si>
    <t>2.子育てに関する研修事業</t>
    <rPh sb="2" eb="4">
      <t>コソダ</t>
    </rPh>
    <rPh sb="6" eb="7">
      <t>カン</t>
    </rPh>
    <rPh sb="9" eb="13">
      <t>ケンシュウジギョウ</t>
    </rPh>
    <phoneticPr fontId="3"/>
  </si>
  <si>
    <t>ワタシ時間</t>
    <rPh sb="3" eb="5">
      <t>ジカン</t>
    </rPh>
    <phoneticPr fontId="3"/>
  </si>
  <si>
    <t>相談支援料</t>
    <rPh sb="0" eb="5">
      <t>ソウダンシエンリョウ</t>
    </rPh>
    <phoneticPr fontId="8"/>
  </si>
  <si>
    <t>家事支援料</t>
    <rPh sb="0" eb="2">
      <t>カジ</t>
    </rPh>
    <rPh sb="2" eb="4">
      <t>シエン</t>
    </rPh>
    <rPh sb="4" eb="5">
      <t>リョウ</t>
    </rPh>
    <phoneticPr fontId="8"/>
  </si>
  <si>
    <t>　　　預り金</t>
    <rPh sb="3" eb="4">
      <t>アズカ</t>
    </rPh>
    <rPh sb="5" eb="6">
      <t>キン</t>
    </rPh>
    <phoneticPr fontId="3"/>
  </si>
  <si>
    <t>預り金　源泉税</t>
    <rPh sb="0" eb="1">
      <t>アズカ</t>
    </rPh>
    <rPh sb="2" eb="3">
      <t>キン</t>
    </rPh>
    <rPh sb="4" eb="7">
      <t>ゲンセンゼイ</t>
    </rPh>
    <phoneticPr fontId="3"/>
  </si>
  <si>
    <t>子育てに関する研修事業</t>
    <rPh sb="0" eb="2">
      <t>コソダ</t>
    </rPh>
    <rPh sb="4" eb="5">
      <t>カン</t>
    </rPh>
    <rPh sb="7" eb="9">
      <t>ケンシュウ</t>
    </rPh>
    <rPh sb="9" eb="11">
      <t>ジギョウ</t>
    </rPh>
    <phoneticPr fontId="3"/>
  </si>
  <si>
    <t>お悩み相談窓口</t>
    <rPh sb="1" eb="2">
      <t>ナヤ</t>
    </rPh>
    <rPh sb="3" eb="5">
      <t>ソウダン</t>
    </rPh>
    <rPh sb="5" eb="7">
      <t>マドグチ</t>
    </rPh>
    <phoneticPr fontId="3"/>
  </si>
  <si>
    <t>ワタシ時間</t>
    <rPh sb="3" eb="5">
      <t>ジカン</t>
    </rPh>
    <phoneticPr fontId="26"/>
  </si>
  <si>
    <t>相談支援料</t>
    <rPh sb="0" eb="5">
      <t>ソウダンシエンリョウ</t>
    </rPh>
    <phoneticPr fontId="26"/>
  </si>
  <si>
    <t>家事支援料</t>
    <rPh sb="0" eb="5">
      <t>カジシエンリョウ</t>
    </rPh>
    <phoneticPr fontId="3"/>
  </si>
  <si>
    <t>託児料</t>
    <rPh sb="0" eb="2">
      <t>タクジ</t>
    </rPh>
    <rPh sb="2" eb="3">
      <t>リョウ</t>
    </rPh>
    <phoneticPr fontId="26"/>
  </si>
  <si>
    <t>雑費</t>
    <rPh sb="0" eb="2">
      <t>ザッピ</t>
    </rPh>
    <phoneticPr fontId="3"/>
  </si>
  <si>
    <t>寄付金</t>
    <rPh sb="0" eb="3">
      <t>キフキン</t>
    </rPh>
    <phoneticPr fontId="3"/>
  </si>
  <si>
    <t>消費税納付額</t>
    <rPh sb="0" eb="3">
      <t>ショウヒゼイ</t>
    </rPh>
    <rPh sb="3" eb="5">
      <t>ノウフ</t>
    </rPh>
    <rPh sb="5" eb="6">
      <t>ガク</t>
    </rPh>
    <phoneticPr fontId="3"/>
  </si>
  <si>
    <t>消耗品費</t>
    <rPh sb="0" eb="4">
      <t>ショウモウヒンヒ</t>
    </rPh>
    <phoneticPr fontId="3"/>
  </si>
  <si>
    <t>託児料</t>
    <rPh sb="0" eb="3">
      <t>タクジリョウ</t>
    </rPh>
    <phoneticPr fontId="3"/>
  </si>
  <si>
    <t>支払手数料</t>
    <rPh sb="0" eb="5">
      <t>シハライテスウリョウ</t>
    </rPh>
    <phoneticPr fontId="3"/>
  </si>
  <si>
    <t>雑費</t>
    <rPh sb="0" eb="2">
      <t>ザッピ</t>
    </rPh>
    <phoneticPr fontId="3"/>
  </si>
  <si>
    <t>過年度損益修正損</t>
    <phoneticPr fontId="26"/>
  </si>
  <si>
    <t>支払利息</t>
    <rPh sb="0" eb="2">
      <t>シハライ</t>
    </rPh>
    <rPh sb="2" eb="4">
      <t>リソク</t>
    </rPh>
    <phoneticPr fontId="3"/>
  </si>
  <si>
    <t>寄付金</t>
    <phoneticPr fontId="3"/>
  </si>
  <si>
    <t>会議費</t>
    <rPh sb="0" eb="3">
      <t>カイギヒ</t>
    </rPh>
    <phoneticPr fontId="3"/>
  </si>
  <si>
    <t>租税公課</t>
    <rPh sb="0" eb="2">
      <t>ソゼイ</t>
    </rPh>
    <rPh sb="2" eb="4">
      <t>コウカ</t>
    </rPh>
    <phoneticPr fontId="3"/>
  </si>
  <si>
    <t>6.雑収益</t>
    <rPh sb="2" eb="5">
      <t>ザツシュウエキ</t>
    </rPh>
    <phoneticPr fontId="3"/>
  </si>
  <si>
    <t>Ⅱ経常費用</t>
    <phoneticPr fontId="3"/>
  </si>
  <si>
    <t>相談支援料</t>
    <rPh sb="0" eb="2">
      <t>ソウダン</t>
    </rPh>
    <rPh sb="2" eb="4">
      <t>シエン</t>
    </rPh>
    <rPh sb="4" eb="5">
      <t>リョウ</t>
    </rPh>
    <phoneticPr fontId="26"/>
  </si>
  <si>
    <t>家事支援料</t>
    <rPh sb="0" eb="2">
      <t>カジ</t>
    </rPh>
    <rPh sb="2" eb="4">
      <t>シエン</t>
    </rPh>
    <rPh sb="4" eb="5">
      <t>リョウ</t>
    </rPh>
    <phoneticPr fontId="3"/>
  </si>
  <si>
    <t>支払手数料</t>
    <rPh sb="0" eb="2">
      <t>シハライ</t>
    </rPh>
    <rPh sb="2" eb="5">
      <t>テスウリョウ</t>
    </rPh>
    <phoneticPr fontId="3"/>
  </si>
  <si>
    <t>租税公課</t>
    <rPh sb="0" eb="2">
      <t>ソゼイ</t>
    </rPh>
    <rPh sb="2" eb="4">
      <t>コウカ</t>
    </rPh>
    <phoneticPr fontId="3"/>
  </si>
  <si>
    <t>雑費</t>
    <rPh sb="0" eb="2">
      <t>ザッピ</t>
    </rPh>
    <phoneticPr fontId="3"/>
  </si>
  <si>
    <t>寄付金</t>
    <rPh sb="0" eb="3">
      <t>キフキン</t>
    </rPh>
    <phoneticPr fontId="3"/>
  </si>
  <si>
    <t>青色申告累積欠損金</t>
    <phoneticPr fontId="3"/>
  </si>
  <si>
    <t>村上市生活困窮者支援補助金</t>
    <rPh sb="0" eb="3">
      <t>ムラカミシ</t>
    </rPh>
    <rPh sb="3" eb="5">
      <t>セイカツ</t>
    </rPh>
    <rPh sb="5" eb="8">
      <t>コンキュウシャ</t>
    </rPh>
    <rPh sb="8" eb="13">
      <t>シエンホジョキン</t>
    </rPh>
    <phoneticPr fontId="3"/>
  </si>
  <si>
    <t>共同募金助成金</t>
    <rPh sb="0" eb="2">
      <t>キョウドウ</t>
    </rPh>
    <rPh sb="2" eb="4">
      <t>ボキン</t>
    </rPh>
    <rPh sb="4" eb="7">
      <t>ジョセイキン</t>
    </rPh>
    <phoneticPr fontId="3"/>
  </si>
  <si>
    <t>4.ワタシ時間</t>
    <phoneticPr fontId="9"/>
  </si>
  <si>
    <t>4.ワタシ時間</t>
    <rPh sb="5" eb="7">
      <t>ジカン</t>
    </rPh>
    <phoneticPr fontId="9"/>
  </si>
  <si>
    <t>2023年度　活動計算書（法人税確定申告用）</t>
    <phoneticPr fontId="4"/>
  </si>
  <si>
    <t>　 　    2023年度　貸借対照表</t>
    <rPh sb="11" eb="13">
      <t>ネンド</t>
    </rPh>
    <rPh sb="14" eb="19">
      <t>タイシャクタイショウヒョウ</t>
    </rPh>
    <phoneticPr fontId="3"/>
  </si>
  <si>
    <t>　　　令和6年3月31日時点</t>
    <rPh sb="3" eb="5">
      <t>レイワ</t>
    </rPh>
    <rPh sb="6" eb="7">
      <t>ネン</t>
    </rPh>
    <rPh sb="8" eb="9">
      <t>ガツ</t>
    </rPh>
    <rPh sb="11" eb="12">
      <t>ニチ</t>
    </rPh>
    <rPh sb="12" eb="14">
      <t>ジテン</t>
    </rPh>
    <phoneticPr fontId="3"/>
  </si>
  <si>
    <t xml:space="preserve">   　   2023年度　財産目録</t>
    <rPh sb="11" eb="13">
      <t>ネンド</t>
    </rPh>
    <rPh sb="14" eb="16">
      <t>ザイサン</t>
    </rPh>
    <rPh sb="16" eb="18">
      <t>モクロク</t>
    </rPh>
    <phoneticPr fontId="3"/>
  </si>
  <si>
    <t>▲72348</t>
    <phoneticPr fontId="3"/>
  </si>
  <si>
    <t>令和　5年度　決算報告　</t>
    <rPh sb="0" eb="2">
      <t>レイワ</t>
    </rPh>
    <rPh sb="4" eb="5">
      <t>ネン</t>
    </rPh>
    <rPh sb="5" eb="6">
      <t>ド</t>
    </rPh>
    <rPh sb="7" eb="9">
      <t>ケッサン</t>
    </rPh>
    <rPh sb="9" eb="11">
      <t>ホウコク</t>
    </rPh>
    <phoneticPr fontId="26"/>
  </si>
  <si>
    <t>令和5年4月1日から　令和6年3月31日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26"/>
  </si>
  <si>
    <t xml:space="preserve">   令和5年度　   活動計算書</t>
    <rPh sb="3" eb="5">
      <t>レイワ</t>
    </rPh>
    <rPh sb="6" eb="8">
      <t>ネンド</t>
    </rPh>
    <phoneticPr fontId="26"/>
  </si>
  <si>
    <t>　　　　　　　　　　　　　　　              　令和5年4月1日から　令和6年3月31日まで　（単位：円）</t>
    <rPh sb="30" eb="32">
      <t>レイワ</t>
    </rPh>
    <rPh sb="33" eb="34">
      <t>ネン</t>
    </rPh>
    <rPh sb="35" eb="36">
      <t>ガツ</t>
    </rPh>
    <rPh sb="37" eb="38">
      <t>ニチ</t>
    </rPh>
    <phoneticPr fontId="26"/>
  </si>
  <si>
    <t>(89,000)</t>
    <phoneticPr fontId="26"/>
  </si>
  <si>
    <t>(90,000)</t>
    <phoneticPr fontId="26"/>
  </si>
  <si>
    <t>講師料</t>
    <rPh sb="0" eb="3">
      <t>コウシリョウ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</si>
</sst>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_);[Red]&quot;¥&quot;&quot;¥&quot;&quot;¥&quot;&quot;¥&quot;\(#,##0&quot;¥&quot;&quot;¥&quot;&quot;¥&quot;&quot;¥&quot;\)"/>
    <numFmt numFmtId="178" formatCode="#,##0_);&quot;¥&quot;&quot;¥&quot;&quot;¥&quot;&quot;¥&quot;\(#,##0&quot;¥&quot;&quot;¥&quot;&quot;¥&quot;&quot;¥&quot;\)"/>
    <numFmt numFmtId="179" formatCode="#,##0_ "/>
    <numFmt numFmtId="180" formatCode="#,##0.00;[Red]&quot;¥&quot;\-#,##0.00"/>
    <numFmt numFmtId="181" formatCode="#,##0_ ;[Red]&quot;¥&quot;\-#,##0&quot;¥&quot;&quot;¥&quot;&quot;¥&quot;&quot;¥&quot;\ "/>
    <numFmt numFmtId="182" formatCode="#,##0;&quot;▲ &quot;#,##0"/>
    <numFmt numFmtId="183" formatCode="#,##0_);[Red]\(#,##0\)"/>
  </numFmts>
  <fonts count="4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Osaka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細明朝体"/>
      <family val="3"/>
      <charset val="128"/>
    </font>
    <font>
      <sz val="6"/>
      <name val="ＭＳ Ｐゴシック"/>
      <family val="2"/>
      <charset val="128"/>
    </font>
    <font>
      <sz val="8"/>
      <name val="ＭＳ Ｐ明朝"/>
      <family val="1"/>
      <charset val="128"/>
    </font>
    <font>
      <sz val="11"/>
      <name val="ＭＳ 明朝"/>
      <family val="3"/>
      <charset val="128"/>
    </font>
    <font>
      <sz val="10"/>
      <name val="細明朝体"/>
      <family val="3"/>
      <charset val="128"/>
    </font>
    <font>
      <sz val="12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u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u/>
      <sz val="12"/>
      <name val="ＭＳ 明朝"/>
      <family val="1"/>
      <charset val="128"/>
    </font>
    <font>
      <sz val="10.5"/>
      <name val="ＭＳ 明朝"/>
      <family val="1"/>
      <charset val="128"/>
    </font>
    <font>
      <i/>
      <sz val="10.5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42"/>
      </patternFill>
    </fill>
    <fill>
      <patternFill patternType="solid">
        <fgColor indexed="9"/>
        <bgColor indexed="26"/>
      </patternFill>
    </fill>
  </fills>
  <borders count="18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1" fillId="0" borderId="0">
      <alignment vertical="center"/>
    </xf>
    <xf numFmtId="180" fontId="41" fillId="0" borderId="0" applyFont="0" applyFill="0" applyBorder="0" applyAlignment="0" applyProtection="0"/>
  </cellStyleXfs>
  <cellXfs count="63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6" fillId="0" borderId="0" xfId="0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7" fillId="2" borderId="1" xfId="1" applyFont="1" applyFill="1" applyBorder="1" applyAlignment="1">
      <alignment vertical="center"/>
    </xf>
    <xf numFmtId="38" fontId="7" fillId="2" borderId="2" xfId="1" applyFont="1" applyFill="1" applyBorder="1" applyAlignment="1">
      <alignment vertical="center"/>
    </xf>
    <xf numFmtId="38" fontId="7" fillId="2" borderId="3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7" xfId="1" applyFont="1" applyBorder="1" applyAlignment="1">
      <alignment horizontal="left" vertical="center"/>
    </xf>
    <xf numFmtId="38" fontId="5" fillId="0" borderId="10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38" fontId="5" fillId="0" borderId="14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20" xfId="1" applyFont="1" applyBorder="1" applyAlignment="1">
      <alignment horizontal="right" vertical="center"/>
    </xf>
    <xf numFmtId="9" fontId="5" fillId="0" borderId="21" xfId="2" applyFont="1" applyBorder="1" applyAlignment="1">
      <alignment horizontal="left" vertical="center"/>
    </xf>
    <xf numFmtId="38" fontId="5" fillId="0" borderId="19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5" fillId="0" borderId="29" xfId="1" applyFont="1" applyBorder="1" applyAlignment="1">
      <alignment horizontal="right" vertical="center"/>
    </xf>
    <xf numFmtId="9" fontId="5" fillId="0" borderId="28" xfId="2" applyFont="1" applyBorder="1" applyAlignment="1">
      <alignment horizontal="left" vertical="center"/>
    </xf>
    <xf numFmtId="38" fontId="5" fillId="0" borderId="3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7" fillId="0" borderId="33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0" borderId="37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7" fillId="0" borderId="39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10" fillId="0" borderId="20" xfId="1" applyFont="1" applyBorder="1" applyAlignment="1">
      <alignment vertical="center"/>
    </xf>
    <xf numFmtId="38" fontId="7" fillId="0" borderId="21" xfId="1" applyFont="1" applyBorder="1" applyAlignment="1">
      <alignment horizontal="left" vertical="center"/>
    </xf>
    <xf numFmtId="38" fontId="7" fillId="0" borderId="18" xfId="1" applyFont="1" applyBorder="1" applyAlignment="1"/>
    <xf numFmtId="0" fontId="7" fillId="0" borderId="13" xfId="0" applyFont="1" applyBorder="1">
      <alignment vertical="center"/>
    </xf>
    <xf numFmtId="0" fontId="7" fillId="0" borderId="2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41" xfId="0" applyFont="1" applyBorder="1">
      <alignment vertical="center"/>
    </xf>
    <xf numFmtId="38" fontId="7" fillId="0" borderId="42" xfId="1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>
      <alignment vertical="center"/>
    </xf>
    <xf numFmtId="0" fontId="7" fillId="0" borderId="11" xfId="0" applyFont="1" applyBorder="1">
      <alignment vertical="center"/>
    </xf>
    <xf numFmtId="0" fontId="6" fillId="0" borderId="28" xfId="0" applyFont="1" applyBorder="1">
      <alignment vertical="center"/>
    </xf>
    <xf numFmtId="10" fontId="5" fillId="0" borderId="28" xfId="2" applyNumberFormat="1" applyFont="1" applyBorder="1" applyAlignment="1">
      <alignment horizontal="left" vertical="center"/>
    </xf>
    <xf numFmtId="0" fontId="6" fillId="0" borderId="30" xfId="0" applyFont="1" applyBorder="1">
      <alignment vertical="center"/>
    </xf>
    <xf numFmtId="38" fontId="5" fillId="0" borderId="24" xfId="1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0" fontId="6" fillId="0" borderId="32" xfId="0" applyFont="1" applyBorder="1">
      <alignment vertical="center"/>
    </xf>
    <xf numFmtId="38" fontId="5" fillId="0" borderId="26" xfId="1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7" xfId="0" applyFont="1" applyBorder="1">
      <alignment vertical="center"/>
    </xf>
    <xf numFmtId="0" fontId="6" fillId="0" borderId="21" xfId="0" applyFont="1" applyBorder="1">
      <alignment vertical="center"/>
    </xf>
    <xf numFmtId="10" fontId="5" fillId="0" borderId="16" xfId="2" applyNumberFormat="1" applyFont="1" applyBorder="1" applyAlignment="1">
      <alignment horizontal="left" vertical="center"/>
    </xf>
    <xf numFmtId="38" fontId="5" fillId="0" borderId="6" xfId="1" applyFont="1" applyBorder="1" applyAlignment="1">
      <alignment horizontal="center" vertical="center"/>
    </xf>
    <xf numFmtId="38" fontId="7" fillId="0" borderId="43" xfId="1" applyFont="1" applyBorder="1" applyAlignment="1">
      <alignment vertical="center"/>
    </xf>
    <xf numFmtId="38" fontId="7" fillId="0" borderId="44" xfId="1" applyFont="1" applyBorder="1" applyAlignment="1">
      <alignment vertical="center"/>
    </xf>
    <xf numFmtId="38" fontId="7" fillId="0" borderId="45" xfId="1" applyFont="1" applyBorder="1" applyAlignment="1">
      <alignment vertical="center"/>
    </xf>
    <xf numFmtId="38" fontId="7" fillId="0" borderId="46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10" fontId="7" fillId="0" borderId="16" xfId="2" applyNumberFormat="1" applyFont="1" applyBorder="1" applyAlignment="1">
      <alignment horizontal="left" vertical="center"/>
    </xf>
    <xf numFmtId="10" fontId="5" fillId="0" borderId="40" xfId="2" applyNumberFormat="1" applyFont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30" xfId="0" applyFont="1" applyBorder="1">
      <alignment vertical="center"/>
    </xf>
    <xf numFmtId="38" fontId="7" fillId="0" borderId="23" xfId="1" applyFont="1" applyBorder="1" applyAlignment="1">
      <alignment horizontal="left" vertical="center"/>
    </xf>
    <xf numFmtId="38" fontId="5" fillId="0" borderId="41" xfId="1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2" xfId="1" applyFont="1" applyBorder="1" applyAlignment="1">
      <alignment horizontal="left" vertical="center"/>
    </xf>
    <xf numFmtId="38" fontId="5" fillId="0" borderId="4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9" fontId="7" fillId="0" borderId="0" xfId="2" applyFont="1" applyBorder="1" applyAlignment="1">
      <alignment vertical="center"/>
    </xf>
    <xf numFmtId="38" fontId="11" fillId="0" borderId="6" xfId="1" applyFont="1" applyBorder="1" applyAlignment="1">
      <alignment vertical="center"/>
    </xf>
    <xf numFmtId="38" fontId="11" fillId="0" borderId="5" xfId="1" applyFont="1" applyBorder="1" applyAlignment="1">
      <alignment vertical="center"/>
    </xf>
    <xf numFmtId="38" fontId="11" fillId="0" borderId="0" xfId="1" applyFont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11" fillId="0" borderId="39" xfId="1" applyFont="1" applyBorder="1" applyAlignment="1">
      <alignment vertical="center"/>
    </xf>
    <xf numFmtId="38" fontId="11" fillId="0" borderId="15" xfId="1" applyFont="1" applyBorder="1" applyAlignment="1">
      <alignment vertical="center"/>
    </xf>
    <xf numFmtId="38" fontId="11" fillId="0" borderId="16" xfId="1" applyFont="1" applyBorder="1" applyAlignment="1">
      <alignment horizontal="left" vertical="center"/>
    </xf>
    <xf numFmtId="38" fontId="5" fillId="0" borderId="40" xfId="1" applyFont="1" applyBorder="1" applyAlignment="1">
      <alignment horizontal="center" vertical="center"/>
    </xf>
    <xf numFmtId="38" fontId="7" fillId="0" borderId="16" xfId="1" applyFont="1" applyBorder="1" applyAlignment="1">
      <alignment horizontal="left" vertical="center"/>
    </xf>
    <xf numFmtId="38" fontId="6" fillId="0" borderId="0" xfId="1" applyFont="1" applyFill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left" vertical="center"/>
    </xf>
    <xf numFmtId="38" fontId="5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  <xf numFmtId="0" fontId="13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3" borderId="39" xfId="0" applyFont="1" applyFill="1" applyBorder="1" applyAlignment="1">
      <alignment horizontal="center" vertical="center" shrinkToFit="1"/>
    </xf>
    <xf numFmtId="0" fontId="10" fillId="4" borderId="39" xfId="0" applyFont="1" applyFill="1" applyBorder="1" applyAlignment="1">
      <alignment horizontal="center" vertical="center" shrinkToFit="1"/>
    </xf>
    <xf numFmtId="0" fontId="14" fillId="5" borderId="39" xfId="0" applyFont="1" applyFill="1" applyBorder="1" applyAlignment="1">
      <alignment horizontal="center" vertical="center" shrinkToFit="1"/>
    </xf>
    <xf numFmtId="0" fontId="14" fillId="6" borderId="39" xfId="0" applyFont="1" applyFill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15" fillId="0" borderId="5" xfId="0" applyFont="1" applyBorder="1" applyAlignment="1"/>
    <xf numFmtId="0" fontId="7" fillId="0" borderId="35" xfId="0" applyFont="1" applyBorder="1" applyAlignment="1"/>
    <xf numFmtId="0" fontId="7" fillId="0" borderId="38" xfId="0" applyFont="1" applyBorder="1" applyAlignment="1"/>
    <xf numFmtId="38" fontId="7" fillId="0" borderId="36" xfId="1" applyFont="1" applyBorder="1" applyAlignment="1"/>
    <xf numFmtId="38" fontId="7" fillId="3" borderId="36" xfId="1" applyFont="1" applyFill="1" applyBorder="1" applyAlignment="1"/>
    <xf numFmtId="38" fontId="7" fillId="0" borderId="36" xfId="1" applyFont="1" applyFill="1" applyBorder="1" applyAlignment="1"/>
    <xf numFmtId="38" fontId="7" fillId="4" borderId="36" xfId="1" applyFont="1" applyFill="1" applyBorder="1" applyAlignment="1"/>
    <xf numFmtId="38" fontId="7" fillId="5" borderId="36" xfId="1" applyFont="1" applyFill="1" applyBorder="1" applyAlignment="1"/>
    <xf numFmtId="38" fontId="7" fillId="6" borderId="36" xfId="1" applyFont="1" applyFill="1" applyBorder="1" applyAlignment="1"/>
    <xf numFmtId="0" fontId="7" fillId="0" borderId="5" xfId="0" applyFont="1" applyBorder="1" applyAlignment="1"/>
    <xf numFmtId="49" fontId="15" fillId="0" borderId="11" xfId="0" applyNumberFormat="1" applyFont="1" applyBorder="1" applyAlignment="1"/>
    <xf numFmtId="0" fontId="15" fillId="0" borderId="28" xfId="0" applyFont="1" applyBorder="1" applyAlignment="1"/>
    <xf numFmtId="0" fontId="15" fillId="0" borderId="30" xfId="0" applyFont="1" applyBorder="1" applyAlignment="1"/>
    <xf numFmtId="38" fontId="7" fillId="0" borderId="12" xfId="1" applyFont="1" applyBorder="1" applyAlignment="1"/>
    <xf numFmtId="38" fontId="7" fillId="3" borderId="12" xfId="1" applyFont="1" applyFill="1" applyBorder="1" applyAlignment="1"/>
    <xf numFmtId="38" fontId="7" fillId="0" borderId="12" xfId="1" applyFont="1" applyFill="1" applyBorder="1" applyAlignment="1"/>
    <xf numFmtId="38" fontId="7" fillId="4" borderId="12" xfId="1" applyFont="1" applyFill="1" applyBorder="1" applyAlignment="1"/>
    <xf numFmtId="38" fontId="7" fillId="5" borderId="12" xfId="1" applyFont="1" applyFill="1" applyBorder="1" applyAlignment="1"/>
    <xf numFmtId="38" fontId="7" fillId="6" borderId="12" xfId="1" applyFont="1" applyFill="1" applyBorder="1" applyAlignment="1"/>
    <xf numFmtId="38" fontId="7" fillId="3" borderId="12" xfId="0" applyNumberFormat="1" applyFont="1" applyFill="1" applyBorder="1" applyAlignment="1"/>
    <xf numFmtId="49" fontId="15" fillId="0" borderId="31" xfId="0" applyNumberFormat="1" applyFont="1" applyBorder="1" applyAlignment="1"/>
    <xf numFmtId="49" fontId="15" fillId="0" borderId="48" xfId="0" applyNumberFormat="1" applyFont="1" applyBorder="1" applyAlignment="1"/>
    <xf numFmtId="49" fontId="7" fillId="0" borderId="48" xfId="0" applyNumberFormat="1" applyFont="1" applyBorder="1" applyAlignment="1"/>
    <xf numFmtId="0" fontId="7" fillId="0" borderId="30" xfId="0" applyFont="1" applyBorder="1" applyAlignment="1"/>
    <xf numFmtId="49" fontId="7" fillId="0" borderId="34" xfId="0" applyNumberFormat="1" applyFont="1" applyBorder="1" applyAlignment="1"/>
    <xf numFmtId="0" fontId="7" fillId="0" borderId="17" xfId="0" applyFont="1" applyBorder="1" applyAlignment="1"/>
    <xf numFmtId="0" fontId="7" fillId="0" borderId="19" xfId="0" applyFont="1" applyBorder="1" applyAlignment="1"/>
    <xf numFmtId="38" fontId="7" fillId="3" borderId="18" xfId="1" applyFont="1" applyFill="1" applyBorder="1" applyAlignment="1"/>
    <xf numFmtId="38" fontId="7" fillId="0" borderId="18" xfId="1" applyFont="1" applyFill="1" applyBorder="1" applyAlignment="1"/>
    <xf numFmtId="38" fontId="7" fillId="5" borderId="33" xfId="1" applyFont="1" applyFill="1" applyBorder="1" applyAlignment="1"/>
    <xf numFmtId="38" fontId="7" fillId="6" borderId="18" xfId="1" applyFont="1" applyFill="1" applyBorder="1" applyAlignment="1"/>
    <xf numFmtId="0" fontId="7" fillId="0" borderId="15" xfId="0" applyFont="1" applyBorder="1" applyAlignment="1"/>
    <xf numFmtId="49" fontId="15" fillId="0" borderId="16" xfId="0" applyNumberFormat="1" applyFont="1" applyBorder="1" applyAlignment="1"/>
    <xf numFmtId="0" fontId="7" fillId="0" borderId="16" xfId="0" applyFont="1" applyBorder="1" applyAlignment="1"/>
    <xf numFmtId="0" fontId="7" fillId="0" borderId="40" xfId="0" applyFont="1" applyBorder="1" applyAlignment="1"/>
    <xf numFmtId="38" fontId="15" fillId="0" borderId="24" xfId="1" applyFont="1" applyBorder="1" applyAlignment="1"/>
    <xf numFmtId="38" fontId="15" fillId="3" borderId="24" xfId="1" applyFont="1" applyFill="1" applyBorder="1" applyAlignment="1"/>
    <xf numFmtId="38" fontId="15" fillId="0" borderId="24" xfId="1" applyFont="1" applyFill="1" applyBorder="1" applyAlignment="1"/>
    <xf numFmtId="38" fontId="15" fillId="4" borderId="24" xfId="1" applyFont="1" applyFill="1" applyBorder="1" applyAlignment="1"/>
    <xf numFmtId="38" fontId="15" fillId="6" borderId="24" xfId="1" applyFont="1" applyFill="1" applyBorder="1" applyAlignment="1"/>
    <xf numFmtId="49" fontId="7" fillId="0" borderId="35" xfId="0" applyNumberFormat="1" applyFont="1" applyBorder="1" applyAlignment="1"/>
    <xf numFmtId="0" fontId="15" fillId="0" borderId="25" xfId="0" applyFont="1" applyBorder="1" applyAlignment="1"/>
    <xf numFmtId="0" fontId="15" fillId="0" borderId="27" xfId="0" applyFont="1" applyBorder="1" applyAlignment="1"/>
    <xf numFmtId="38" fontId="7" fillId="0" borderId="26" xfId="1" applyFont="1" applyBorder="1" applyAlignment="1"/>
    <xf numFmtId="38" fontId="7" fillId="3" borderId="26" xfId="1" applyFont="1" applyFill="1" applyBorder="1" applyAlignment="1"/>
    <xf numFmtId="38" fontId="7" fillId="0" borderId="26" xfId="1" applyFont="1" applyFill="1" applyBorder="1" applyAlignment="1"/>
    <xf numFmtId="38" fontId="7" fillId="4" borderId="26" xfId="1" applyFont="1" applyFill="1" applyBorder="1" applyAlignment="1"/>
    <xf numFmtId="38" fontId="7" fillId="6" borderId="26" xfId="1" applyFont="1" applyFill="1" applyBorder="1" applyAlignment="1"/>
    <xf numFmtId="0" fontId="15" fillId="0" borderId="48" xfId="0" applyFont="1" applyBorder="1" applyAlignment="1"/>
    <xf numFmtId="38" fontId="7" fillId="4" borderId="28" xfId="1" applyFont="1" applyFill="1" applyBorder="1" applyAlignment="1"/>
    <xf numFmtId="0" fontId="7" fillId="0" borderId="48" xfId="0" applyFont="1" applyBorder="1" applyAlignment="1"/>
    <xf numFmtId="0" fontId="7" fillId="0" borderId="49" xfId="0" applyFont="1" applyBorder="1" applyAlignment="1"/>
    <xf numFmtId="0" fontId="7" fillId="0" borderId="34" xfId="0" applyFont="1" applyBorder="1" applyAlignment="1"/>
    <xf numFmtId="0" fontId="7" fillId="0" borderId="50" xfId="0" applyFont="1" applyBorder="1" applyAlignment="1"/>
    <xf numFmtId="0" fontId="7" fillId="0" borderId="51" xfId="0" applyFont="1" applyBorder="1" applyAlignment="1"/>
    <xf numFmtId="0" fontId="15" fillId="0" borderId="41" xfId="0" applyFont="1" applyBorder="1" applyAlignment="1"/>
    <xf numFmtId="0" fontId="15" fillId="0" borderId="38" xfId="0" applyFont="1" applyBorder="1" applyAlignment="1"/>
    <xf numFmtId="38" fontId="7" fillId="5" borderId="6" xfId="1" applyFont="1" applyFill="1" applyBorder="1" applyAlignment="1"/>
    <xf numFmtId="0" fontId="7" fillId="0" borderId="52" xfId="0" applyFont="1" applyBorder="1" applyAlignment="1"/>
    <xf numFmtId="38" fontId="7" fillId="0" borderId="0" xfId="1" applyFont="1" applyAlignment="1"/>
    <xf numFmtId="38" fontId="7" fillId="0" borderId="0" xfId="0" applyNumberFormat="1" applyFont="1" applyAlignment="1"/>
    <xf numFmtId="0" fontId="7" fillId="0" borderId="49" xfId="0" applyFont="1" applyBorder="1" applyAlignment="1">
      <alignment shrinkToFit="1"/>
    </xf>
    <xf numFmtId="0" fontId="7" fillId="0" borderId="53" xfId="0" applyFont="1" applyBorder="1" applyAlignment="1">
      <alignment shrinkToFit="1"/>
    </xf>
    <xf numFmtId="0" fontId="7" fillId="0" borderId="50" xfId="0" applyFont="1" applyBorder="1" applyAlignment="1">
      <alignment shrinkToFit="1"/>
    </xf>
    <xf numFmtId="0" fontId="15" fillId="0" borderId="54" xfId="0" applyFont="1" applyBorder="1" applyAlignment="1"/>
    <xf numFmtId="49" fontId="7" fillId="0" borderId="51" xfId="0" applyNumberFormat="1" applyFont="1" applyBorder="1" applyAlignment="1"/>
    <xf numFmtId="0" fontId="15" fillId="0" borderId="23" xfId="0" applyFont="1" applyBorder="1" applyAlignment="1"/>
    <xf numFmtId="0" fontId="7" fillId="0" borderId="41" xfId="0" applyFont="1" applyBorder="1" applyAlignment="1"/>
    <xf numFmtId="0" fontId="15" fillId="0" borderId="15" xfId="0" applyFont="1" applyBorder="1" applyAlignment="1"/>
    <xf numFmtId="49" fontId="7" fillId="0" borderId="16" xfId="0" applyNumberFormat="1" applyFont="1" applyBorder="1" applyAlignment="1"/>
    <xf numFmtId="38" fontId="7" fillId="0" borderId="24" xfId="1" applyFont="1" applyBorder="1" applyAlignment="1"/>
    <xf numFmtId="38" fontId="7" fillId="0" borderId="24" xfId="1" applyFont="1" applyFill="1" applyBorder="1" applyAlignment="1"/>
    <xf numFmtId="38" fontId="7" fillId="0" borderId="29" xfId="1" applyFont="1" applyBorder="1" applyAlignment="1">
      <alignment vertical="center"/>
    </xf>
    <xf numFmtId="38" fontId="7" fillId="0" borderId="55" xfId="1" applyFont="1" applyBorder="1" applyAlignment="1">
      <alignment vertical="center"/>
    </xf>
    <xf numFmtId="38" fontId="7" fillId="0" borderId="56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0" fontId="0" fillId="0" borderId="5" xfId="0" applyBorder="1">
      <alignment vertical="center"/>
    </xf>
    <xf numFmtId="38" fontId="5" fillId="0" borderId="5" xfId="1" applyFont="1" applyBorder="1" applyAlignment="1">
      <alignment horizontal="right" vertical="center"/>
    </xf>
    <xf numFmtId="0" fontId="16" fillId="0" borderId="0" xfId="0" applyFont="1">
      <alignment vertical="center"/>
    </xf>
    <xf numFmtId="0" fontId="18" fillId="0" borderId="13" xfId="0" applyFont="1" applyBorder="1">
      <alignment vertical="center"/>
    </xf>
    <xf numFmtId="0" fontId="18" fillId="0" borderId="57" xfId="0" applyFont="1" applyBorder="1">
      <alignment vertical="center"/>
    </xf>
    <xf numFmtId="0" fontId="19" fillId="0" borderId="13" xfId="0" applyFont="1" applyBorder="1">
      <alignment vertical="center"/>
    </xf>
    <xf numFmtId="0" fontId="18" fillId="0" borderId="47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0" xfId="0" applyFont="1">
      <alignment vertical="center"/>
    </xf>
    <xf numFmtId="0" fontId="18" fillId="0" borderId="6" xfId="0" applyFont="1" applyBorder="1">
      <alignment vertical="center"/>
    </xf>
    <xf numFmtId="0" fontId="18" fillId="0" borderId="16" xfId="0" applyFont="1" applyBorder="1">
      <alignment vertical="center"/>
    </xf>
    <xf numFmtId="0" fontId="20" fillId="0" borderId="0" xfId="0" applyFont="1">
      <alignment vertical="center"/>
    </xf>
    <xf numFmtId="0" fontId="17" fillId="0" borderId="5" xfId="0" applyFont="1" applyBorder="1">
      <alignment vertical="center"/>
    </xf>
    <xf numFmtId="0" fontId="18" fillId="0" borderId="59" xfId="0" applyFont="1" applyBorder="1">
      <alignment vertical="center"/>
    </xf>
    <xf numFmtId="0" fontId="17" fillId="0" borderId="0" xfId="0" applyFont="1">
      <alignment vertical="center"/>
    </xf>
    <xf numFmtId="0" fontId="18" fillId="0" borderId="60" xfId="0" applyFont="1" applyBorder="1">
      <alignment vertical="center"/>
    </xf>
    <xf numFmtId="0" fontId="18" fillId="0" borderId="61" xfId="0" applyFont="1" applyBorder="1">
      <alignment vertical="center"/>
    </xf>
    <xf numFmtId="0" fontId="17" fillId="0" borderId="16" xfId="0" applyFont="1" applyBorder="1">
      <alignment vertical="center"/>
    </xf>
    <xf numFmtId="49" fontId="7" fillId="0" borderId="0" xfId="3" applyNumberFormat="1" applyFont="1" applyAlignment="1"/>
    <xf numFmtId="49" fontId="6" fillId="0" borderId="0" xfId="3" applyNumberFormat="1" applyFont="1" applyAlignment="1"/>
    <xf numFmtId="49" fontId="6" fillId="0" borderId="0" xfId="3" applyNumberFormat="1" applyFont="1" applyAlignment="1">
      <alignment shrinkToFit="1"/>
    </xf>
    <xf numFmtId="0" fontId="27" fillId="0" borderId="0" xfId="0" applyFont="1" applyAlignment="1">
      <alignment shrinkToFit="1"/>
    </xf>
    <xf numFmtId="49" fontId="6" fillId="7" borderId="66" xfId="4" applyNumberFormat="1" applyFont="1" applyFill="1" applyBorder="1" applyAlignment="1">
      <alignment horizontal="center" vertical="center" wrapText="1"/>
    </xf>
    <xf numFmtId="49" fontId="28" fillId="7" borderId="66" xfId="4" applyNumberFormat="1" applyFont="1" applyFill="1" applyBorder="1" applyAlignment="1">
      <alignment horizontal="center" vertical="center" wrapText="1"/>
    </xf>
    <xf numFmtId="49" fontId="28" fillId="0" borderId="67" xfId="3" applyNumberFormat="1" applyFont="1" applyBorder="1" applyAlignment="1"/>
    <xf numFmtId="176" fontId="6" fillId="0" borderId="70" xfId="4" applyNumberFormat="1" applyFont="1" applyBorder="1" applyAlignment="1">
      <alignment horizontal="right"/>
    </xf>
    <xf numFmtId="176" fontId="28" fillId="0" borderId="70" xfId="4" applyNumberFormat="1" applyFont="1" applyBorder="1" applyAlignment="1">
      <alignment horizontal="right"/>
    </xf>
    <xf numFmtId="176" fontId="6" fillId="0" borderId="73" xfId="4" applyNumberFormat="1" applyFont="1" applyBorder="1" applyAlignment="1">
      <alignment horizontal="right"/>
    </xf>
    <xf numFmtId="176" fontId="28" fillId="0" borderId="73" xfId="4" applyNumberFormat="1" applyFont="1" applyBorder="1" applyAlignment="1">
      <alignment horizontal="right"/>
    </xf>
    <xf numFmtId="49" fontId="28" fillId="0" borderId="0" xfId="3" applyNumberFormat="1" applyFont="1" applyAlignment="1"/>
    <xf numFmtId="49" fontId="6" fillId="0" borderId="67" xfId="3" applyNumberFormat="1" applyFont="1" applyBorder="1" applyAlignment="1"/>
    <xf numFmtId="176" fontId="28" fillId="0" borderId="66" xfId="4" applyNumberFormat="1" applyFont="1" applyBorder="1" applyAlignment="1">
      <alignment horizontal="right"/>
    </xf>
    <xf numFmtId="176" fontId="28" fillId="0" borderId="74" xfId="4" applyNumberFormat="1" applyFont="1" applyBorder="1" applyAlignment="1">
      <alignment horizontal="right"/>
    </xf>
    <xf numFmtId="49" fontId="6" fillId="0" borderId="0" xfId="4" applyNumberFormat="1" applyFont="1" applyAlignment="1"/>
    <xf numFmtId="49" fontId="6" fillId="7" borderId="66" xfId="4" applyNumberFormat="1" applyFont="1" applyFill="1" applyBorder="1" applyAlignment="1">
      <alignment horizontal="center" vertical="center" shrinkToFit="1"/>
    </xf>
    <xf numFmtId="0" fontId="29" fillId="8" borderId="0" xfId="3" applyFont="1" applyFill="1" applyAlignment="1">
      <alignment vertical="center" shrinkToFit="1"/>
    </xf>
    <xf numFmtId="0" fontId="25" fillId="0" borderId="0" xfId="0" applyFont="1" applyAlignment="1">
      <alignment vertical="center" shrinkToFit="1"/>
    </xf>
    <xf numFmtId="176" fontId="6" fillId="0" borderId="0" xfId="4" applyNumberFormat="1" applyFont="1" applyAlignment="1">
      <alignment horizontal="right" shrinkToFit="1"/>
    </xf>
    <xf numFmtId="176" fontId="28" fillId="0" borderId="0" xfId="4" applyNumberFormat="1" applyFont="1" applyAlignment="1">
      <alignment horizontal="right" shrinkToFit="1"/>
    </xf>
    <xf numFmtId="49" fontId="5" fillId="7" borderId="66" xfId="4" applyNumberFormat="1" applyFont="1" applyFill="1" applyBorder="1" applyAlignment="1">
      <alignment horizontal="center" vertical="center" wrapText="1" shrinkToFit="1"/>
    </xf>
    <xf numFmtId="38" fontId="6" fillId="0" borderId="80" xfId="4" applyFont="1" applyBorder="1" applyAlignment="1">
      <alignment horizontal="right"/>
    </xf>
    <xf numFmtId="38" fontId="6" fillId="0" borderId="72" xfId="4" applyFont="1" applyBorder="1" applyAlignment="1">
      <alignment horizontal="right"/>
    </xf>
    <xf numFmtId="38" fontId="6" fillId="0" borderId="81" xfId="4" applyFont="1" applyBorder="1" applyAlignment="1">
      <alignment horizontal="right"/>
    </xf>
    <xf numFmtId="38" fontId="6" fillId="0" borderId="82" xfId="4" applyFont="1" applyBorder="1" applyAlignment="1">
      <alignment horizontal="right"/>
    </xf>
    <xf numFmtId="38" fontId="28" fillId="0" borderId="86" xfId="4" applyFont="1" applyBorder="1" applyAlignment="1">
      <alignment horizontal="right"/>
    </xf>
    <xf numFmtId="49" fontId="7" fillId="0" borderId="0" xfId="4" applyNumberFormat="1" applyFont="1" applyAlignment="1"/>
    <xf numFmtId="0" fontId="29" fillId="8" borderId="71" xfId="3" applyFont="1" applyFill="1" applyBorder="1" applyAlignment="1">
      <alignment vertical="center" shrinkToFit="1"/>
    </xf>
    <xf numFmtId="0" fontId="27" fillId="0" borderId="72" xfId="0" applyFont="1" applyBorder="1" applyAlignment="1">
      <alignment vertical="center" shrinkToFit="1"/>
    </xf>
    <xf numFmtId="49" fontId="28" fillId="7" borderId="66" xfId="4" applyNumberFormat="1" applyFont="1" applyFill="1" applyBorder="1" applyAlignment="1">
      <alignment horizontal="center" vertical="center" shrinkToFit="1"/>
    </xf>
    <xf numFmtId="0" fontId="32" fillId="0" borderId="0" xfId="0" applyFont="1" applyAlignment="1"/>
    <xf numFmtId="177" fontId="32" fillId="0" borderId="0" xfId="0" applyNumberFormat="1" applyFont="1" applyAlignment="1"/>
    <xf numFmtId="49" fontId="32" fillId="0" borderId="0" xfId="0" applyNumberFormat="1" applyFont="1" applyAlignment="1">
      <alignment horizontal="center"/>
    </xf>
    <xf numFmtId="0" fontId="0" fillId="0" borderId="0" xfId="0" applyAlignment="1"/>
    <xf numFmtId="0" fontId="33" fillId="0" borderId="0" xfId="0" applyFont="1" applyAlignment="1"/>
    <xf numFmtId="0" fontId="34" fillId="0" borderId="87" xfId="0" applyFont="1" applyBorder="1" applyAlignment="1"/>
    <xf numFmtId="0" fontId="33" fillId="0" borderId="87" xfId="0" applyFont="1" applyBorder="1" applyAlignment="1"/>
    <xf numFmtId="0" fontId="35" fillId="0" borderId="0" xfId="0" applyFont="1" applyAlignment="1"/>
    <xf numFmtId="0" fontId="36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32" fillId="0" borderId="88" xfId="0" applyNumberFormat="1" applyFont="1" applyBorder="1" applyAlignment="1">
      <alignment horizontal="center"/>
    </xf>
    <xf numFmtId="177" fontId="32" fillId="0" borderId="89" xfId="0" applyNumberFormat="1" applyFont="1" applyBorder="1" applyAlignment="1">
      <alignment horizontal="right"/>
    </xf>
    <xf numFmtId="49" fontId="32" fillId="0" borderId="90" xfId="0" applyNumberFormat="1" applyFont="1" applyBorder="1" applyAlignment="1">
      <alignment horizontal="center"/>
    </xf>
    <xf numFmtId="177" fontId="32" fillId="0" borderId="91" xfId="0" applyNumberFormat="1" applyFont="1" applyBorder="1" applyAlignment="1">
      <alignment horizontal="right"/>
    </xf>
    <xf numFmtId="0" fontId="32" fillId="0" borderId="92" xfId="0" applyFont="1" applyBorder="1" applyAlignment="1">
      <alignment horizontal="left"/>
    </xf>
    <xf numFmtId="177" fontId="32" fillId="0" borderId="93" xfId="0" applyNumberFormat="1" applyFont="1" applyBorder="1" applyAlignment="1">
      <alignment horizontal="right"/>
    </xf>
    <xf numFmtId="49" fontId="38" fillId="0" borderId="93" xfId="0" applyNumberFormat="1" applyFont="1" applyBorder="1" applyAlignment="1">
      <alignment horizontal="center"/>
    </xf>
    <xf numFmtId="49" fontId="38" fillId="0" borderId="94" xfId="0" applyNumberFormat="1" applyFont="1" applyBorder="1" applyAlignment="1">
      <alignment horizontal="center"/>
    </xf>
    <xf numFmtId="177" fontId="32" fillId="0" borderId="95" xfId="0" applyNumberFormat="1" applyFont="1" applyBorder="1" applyAlignment="1">
      <alignment horizontal="right"/>
    </xf>
    <xf numFmtId="49" fontId="32" fillId="0" borderId="92" xfId="0" applyNumberFormat="1" applyFont="1" applyBorder="1" applyAlignment="1">
      <alignment horizontal="center"/>
    </xf>
    <xf numFmtId="177" fontId="38" fillId="0" borderId="93" xfId="0" applyNumberFormat="1" applyFont="1" applyBorder="1" applyAlignment="1"/>
    <xf numFmtId="177" fontId="39" fillId="0" borderId="93" xfId="0" applyNumberFormat="1" applyFont="1" applyBorder="1" applyAlignment="1"/>
    <xf numFmtId="177" fontId="38" fillId="0" borderId="95" xfId="0" applyNumberFormat="1" applyFont="1" applyBorder="1" applyAlignment="1"/>
    <xf numFmtId="49" fontId="32" fillId="0" borderId="92" xfId="0" applyNumberFormat="1" applyFont="1" applyBorder="1" applyAlignment="1">
      <alignment horizontal="center" shrinkToFit="1"/>
    </xf>
    <xf numFmtId="49" fontId="40" fillId="0" borderId="92" xfId="0" applyNumberFormat="1" applyFont="1" applyBorder="1" applyAlignment="1">
      <alignment horizontal="right" shrinkToFit="1"/>
    </xf>
    <xf numFmtId="49" fontId="38" fillId="0" borderId="93" xfId="0" applyNumberFormat="1" applyFont="1" applyBorder="1" applyAlignment="1">
      <alignment horizontal="right"/>
    </xf>
    <xf numFmtId="49" fontId="40" fillId="0" borderId="92" xfId="0" applyNumberFormat="1" applyFont="1" applyBorder="1" applyAlignment="1">
      <alignment horizontal="right"/>
    </xf>
    <xf numFmtId="177" fontId="32" fillId="0" borderId="93" xfId="0" applyNumberFormat="1" applyFont="1" applyBorder="1" applyAlignment="1"/>
    <xf numFmtId="177" fontId="32" fillId="0" borderId="95" xfId="0" applyNumberFormat="1" applyFont="1" applyBorder="1" applyAlignment="1"/>
    <xf numFmtId="49" fontId="32" fillId="0" borderId="96" xfId="0" applyNumberFormat="1" applyFont="1" applyBorder="1" applyAlignment="1">
      <alignment horizontal="center"/>
    </xf>
    <xf numFmtId="177" fontId="32" fillId="0" borderId="97" xfId="0" applyNumberFormat="1" applyFont="1" applyBorder="1" applyAlignment="1">
      <alignment horizontal="right"/>
    </xf>
    <xf numFmtId="177" fontId="38" fillId="0" borderId="97" xfId="0" applyNumberFormat="1" applyFont="1" applyBorder="1" applyAlignment="1"/>
    <xf numFmtId="178" fontId="32" fillId="0" borderId="97" xfId="0" applyNumberFormat="1" applyFont="1" applyBorder="1" applyAlignment="1">
      <alignment horizontal="right"/>
    </xf>
    <xf numFmtId="178" fontId="32" fillId="0" borderId="98" xfId="0" applyNumberFormat="1" applyFont="1" applyBorder="1" applyAlignment="1">
      <alignment horizontal="right"/>
    </xf>
    <xf numFmtId="178" fontId="32" fillId="0" borderId="93" xfId="0" applyNumberFormat="1" applyFont="1" applyBorder="1" applyAlignment="1">
      <alignment horizontal="center"/>
    </xf>
    <xf numFmtId="178" fontId="32" fillId="0" borderId="95" xfId="0" applyNumberFormat="1" applyFont="1" applyBorder="1" applyAlignment="1"/>
    <xf numFmtId="49" fontId="32" fillId="0" borderId="92" xfId="0" applyNumberFormat="1" applyFont="1" applyBorder="1" applyAlignment="1">
      <alignment horizontal="left"/>
    </xf>
    <xf numFmtId="179" fontId="32" fillId="0" borderId="93" xfId="5" applyNumberFormat="1" applyFont="1" applyFill="1" applyBorder="1"/>
    <xf numFmtId="49" fontId="42" fillId="0" borderId="92" xfId="0" applyNumberFormat="1" applyFont="1" applyBorder="1" applyAlignment="1">
      <alignment horizontal="left"/>
    </xf>
    <xf numFmtId="181" fontId="32" fillId="0" borderId="93" xfId="5" applyNumberFormat="1" applyFont="1" applyFill="1" applyBorder="1" applyAlignment="1"/>
    <xf numFmtId="178" fontId="36" fillId="0" borderId="93" xfId="0" applyNumberFormat="1" applyFont="1" applyBorder="1" applyAlignment="1">
      <alignment horizontal="right"/>
    </xf>
    <xf numFmtId="178" fontId="32" fillId="0" borderId="95" xfId="5" applyNumberFormat="1" applyFont="1" applyFill="1" applyBorder="1" applyAlignment="1"/>
    <xf numFmtId="181" fontId="32" fillId="0" borderId="93" xfId="5" applyNumberFormat="1" applyFont="1" applyFill="1" applyBorder="1"/>
    <xf numFmtId="178" fontId="43" fillId="0" borderId="93" xfId="0" applyNumberFormat="1" applyFont="1" applyBorder="1" applyAlignment="1">
      <alignment horizontal="right"/>
    </xf>
    <xf numFmtId="178" fontId="35" fillId="0" borderId="95" xfId="5" applyNumberFormat="1" applyFont="1" applyFill="1" applyBorder="1"/>
    <xf numFmtId="178" fontId="36" fillId="0" borderId="93" xfId="0" applyNumberFormat="1" applyFont="1" applyBorder="1" applyAlignment="1">
      <alignment horizontal="right" vertical="center"/>
    </xf>
    <xf numFmtId="178" fontId="37" fillId="0" borderId="95" xfId="0" applyNumberFormat="1" applyFont="1" applyBorder="1" applyAlignment="1">
      <alignment horizontal="center"/>
    </xf>
    <xf numFmtId="178" fontId="32" fillId="0" borderId="93" xfId="0" applyNumberFormat="1" applyFont="1" applyBorder="1" applyAlignment="1">
      <alignment horizontal="right"/>
    </xf>
    <xf numFmtId="178" fontId="32" fillId="0" borderId="95" xfId="0" applyNumberFormat="1" applyFont="1" applyBorder="1" applyAlignment="1">
      <alignment horizontal="right"/>
    </xf>
    <xf numFmtId="49" fontId="38" fillId="0" borderId="96" xfId="0" applyNumberFormat="1" applyFont="1" applyBorder="1" applyAlignment="1">
      <alignment horizontal="center"/>
    </xf>
    <xf numFmtId="178" fontId="38" fillId="0" borderId="97" xfId="0" applyNumberFormat="1" applyFont="1" applyBorder="1" applyAlignment="1">
      <alignment horizontal="right"/>
    </xf>
    <xf numFmtId="178" fontId="32" fillId="0" borderId="100" xfId="0" applyNumberFormat="1" applyFont="1" applyBorder="1" applyAlignment="1">
      <alignment horizontal="right"/>
    </xf>
    <xf numFmtId="177" fontId="38" fillId="0" borderId="83" xfId="0" applyNumberFormat="1" applyFont="1" applyBorder="1" applyAlignment="1"/>
    <xf numFmtId="178" fontId="38" fillId="0" borderId="100" xfId="0" applyNumberFormat="1" applyFont="1" applyBorder="1" applyAlignment="1"/>
    <xf numFmtId="182" fontId="38" fillId="0" borderId="95" xfId="0" applyNumberFormat="1" applyFont="1" applyBorder="1" applyAlignment="1"/>
    <xf numFmtId="49" fontId="32" fillId="0" borderId="101" xfId="0" applyNumberFormat="1" applyFont="1" applyBorder="1" applyAlignment="1">
      <alignment horizontal="center"/>
    </xf>
    <xf numFmtId="177" fontId="32" fillId="0" borderId="102" xfId="0" applyNumberFormat="1" applyFont="1" applyBorder="1" applyAlignment="1">
      <alignment horizontal="right"/>
    </xf>
    <xf numFmtId="178" fontId="32" fillId="0" borderId="103" xfId="0" applyNumberFormat="1" applyFont="1" applyBorder="1" applyAlignment="1">
      <alignment horizontal="center"/>
    </xf>
    <xf numFmtId="49" fontId="32" fillId="0" borderId="104" xfId="0" applyNumberFormat="1" applyFont="1" applyBorder="1" applyAlignment="1">
      <alignment horizontal="center"/>
    </xf>
    <xf numFmtId="179" fontId="32" fillId="0" borderId="105" xfId="0" applyNumberFormat="1" applyFont="1" applyBorder="1" applyAlignment="1"/>
    <xf numFmtId="178" fontId="32" fillId="0" borderId="106" xfId="0" applyNumberFormat="1" applyFont="1" applyBorder="1" applyAlignment="1">
      <alignment horizontal="center"/>
    </xf>
    <xf numFmtId="178" fontId="32" fillId="0" borderId="107" xfId="0" applyNumberFormat="1" applyFont="1" applyBorder="1" applyAlignment="1"/>
    <xf numFmtId="49" fontId="32" fillId="0" borderId="108" xfId="0" applyNumberFormat="1" applyFont="1" applyBorder="1" applyAlignment="1">
      <alignment horizontal="center"/>
    </xf>
    <xf numFmtId="177" fontId="32" fillId="0" borderId="109" xfId="0" applyNumberFormat="1" applyFont="1" applyBorder="1" applyAlignment="1"/>
    <xf numFmtId="178" fontId="32" fillId="0" borderId="110" xfId="0" applyNumberFormat="1" applyFont="1" applyBorder="1" applyAlignment="1">
      <alignment horizontal="center"/>
    </xf>
    <xf numFmtId="178" fontId="32" fillId="0" borderId="111" xfId="0" applyNumberFormat="1" applyFont="1" applyBorder="1" applyAlignment="1"/>
    <xf numFmtId="0" fontId="45" fillId="0" borderId="0" xfId="0" applyFont="1" applyAlignment="1"/>
    <xf numFmtId="49" fontId="45" fillId="0" borderId="0" xfId="0" applyNumberFormat="1" applyFont="1" applyAlignment="1"/>
    <xf numFmtId="49" fontId="46" fillId="0" borderId="0" xfId="0" applyNumberFormat="1" applyFont="1" applyAlignment="1"/>
    <xf numFmtId="0" fontId="45" fillId="0" borderId="0" xfId="0" applyFont="1" applyAlignment="1">
      <alignment horizontal="right"/>
    </xf>
    <xf numFmtId="49" fontId="45" fillId="0" borderId="0" xfId="0" applyNumberFormat="1" applyFont="1" applyAlignment="1">
      <alignment horizontal="right"/>
    </xf>
    <xf numFmtId="49" fontId="45" fillId="0" borderId="112" xfId="0" applyNumberFormat="1" applyFont="1" applyBorder="1" applyAlignment="1">
      <alignment horizontal="centerContinuous"/>
    </xf>
    <xf numFmtId="49" fontId="45" fillId="0" borderId="105" xfId="0" applyNumberFormat="1" applyFont="1" applyBorder="1" applyAlignment="1">
      <alignment horizontal="centerContinuous"/>
    </xf>
    <xf numFmtId="49" fontId="45" fillId="0" borderId="113" xfId="0" applyNumberFormat="1" applyFont="1" applyBorder="1" applyAlignment="1">
      <alignment horizontal="centerContinuous"/>
    </xf>
    <xf numFmtId="0" fontId="45" fillId="0" borderId="99" xfId="0" applyFont="1" applyBorder="1" applyAlignment="1">
      <alignment horizontal="center"/>
    </xf>
    <xf numFmtId="0" fontId="45" fillId="0" borderId="99" xfId="0" applyFont="1" applyBorder="1" applyAlignment="1"/>
    <xf numFmtId="49" fontId="45" fillId="0" borderId="0" xfId="0" applyNumberFormat="1" applyFont="1" applyAlignment="1">
      <alignment horizontal="centerContinuous"/>
    </xf>
    <xf numFmtId="49" fontId="45" fillId="0" borderId="115" xfId="0" applyNumberFormat="1" applyFont="1" applyBorder="1" applyAlignment="1">
      <alignment horizontal="centerContinuous"/>
    </xf>
    <xf numFmtId="0" fontId="45" fillId="0" borderId="0" xfId="0" applyFont="1" applyAlignment="1">
      <alignment horizontal="center"/>
    </xf>
    <xf numFmtId="0" fontId="45" fillId="0" borderId="93" xfId="0" applyFont="1" applyBorder="1" applyAlignment="1">
      <alignment horizontal="center"/>
    </xf>
    <xf numFmtId="0" fontId="45" fillId="0" borderId="116" xfId="0" applyFont="1" applyBorder="1" applyAlignment="1">
      <alignment horizontal="center"/>
    </xf>
    <xf numFmtId="49" fontId="45" fillId="0" borderId="60" xfId="0" applyNumberFormat="1" applyFont="1" applyBorder="1" applyAlignment="1"/>
    <xf numFmtId="49" fontId="45" fillId="0" borderId="55" xfId="0" applyNumberFormat="1" applyFont="1" applyBorder="1" applyAlignment="1"/>
    <xf numFmtId="49" fontId="45" fillId="0" borderId="117" xfId="0" applyNumberFormat="1" applyFont="1" applyBorder="1" applyAlignment="1"/>
    <xf numFmtId="0" fontId="45" fillId="0" borderId="55" xfId="0" applyFont="1" applyBorder="1" applyAlignment="1">
      <alignment horizontal="right"/>
    </xf>
    <xf numFmtId="0" fontId="45" fillId="0" borderId="56" xfId="0" applyFont="1" applyBorder="1" applyAlignment="1">
      <alignment horizontal="right"/>
    </xf>
    <xf numFmtId="49" fontId="45" fillId="0" borderId="5" xfId="0" applyNumberFormat="1" applyFont="1" applyBorder="1" applyAlignment="1"/>
    <xf numFmtId="49" fontId="45" fillId="0" borderId="118" xfId="0" applyNumberFormat="1" applyFont="1" applyBorder="1" applyAlignment="1"/>
    <xf numFmtId="49" fontId="45" fillId="0" borderId="119" xfId="0" applyNumberFormat="1" applyFont="1" applyBorder="1" applyAlignment="1"/>
    <xf numFmtId="49" fontId="45" fillId="0" borderId="120" xfId="0" applyNumberFormat="1" applyFont="1" applyBorder="1" applyAlignment="1"/>
    <xf numFmtId="179" fontId="45" fillId="0" borderId="119" xfId="0" applyNumberFormat="1" applyFont="1" applyBorder="1" applyAlignment="1">
      <alignment horizontal="right"/>
    </xf>
    <xf numFmtId="179" fontId="45" fillId="0" borderId="99" xfId="0" applyNumberFormat="1" applyFont="1" applyBorder="1" applyAlignment="1">
      <alignment horizontal="right"/>
    </xf>
    <xf numFmtId="182" fontId="45" fillId="0" borderId="99" xfId="0" applyNumberFormat="1" applyFont="1" applyBorder="1" applyAlignment="1">
      <alignment horizontal="right"/>
    </xf>
    <xf numFmtId="0" fontId="45" fillId="0" borderId="99" xfId="0" applyFont="1" applyBorder="1" applyAlignment="1">
      <alignment horizontal="right"/>
    </xf>
    <xf numFmtId="49" fontId="45" fillId="0" borderId="121" xfId="0" applyNumberFormat="1" applyFont="1" applyBorder="1" applyAlignment="1"/>
    <xf numFmtId="49" fontId="45" fillId="0" borderId="122" xfId="0" applyNumberFormat="1" applyFont="1" applyBorder="1" applyAlignment="1"/>
    <xf numFmtId="49" fontId="45" fillId="0" borderId="123" xfId="0" applyNumberFormat="1" applyFont="1" applyBorder="1" applyAlignment="1"/>
    <xf numFmtId="179" fontId="45" fillId="0" borderId="124" xfId="0" applyNumberFormat="1" applyFont="1" applyBorder="1" applyAlignment="1">
      <alignment horizontal="right"/>
    </xf>
    <xf numFmtId="179" fontId="45" fillId="0" borderId="125" xfId="0" applyNumberFormat="1" applyFont="1" applyBorder="1" applyAlignment="1">
      <alignment horizontal="right"/>
    </xf>
    <xf numFmtId="182" fontId="45" fillId="0" borderId="125" xfId="0" applyNumberFormat="1" applyFont="1" applyBorder="1" applyAlignment="1">
      <alignment horizontal="right"/>
    </xf>
    <xf numFmtId="0" fontId="45" fillId="0" borderId="125" xfId="0" applyFont="1" applyBorder="1" applyAlignment="1">
      <alignment horizontal="right"/>
    </xf>
    <xf numFmtId="49" fontId="45" fillId="0" borderId="115" xfId="0" applyNumberFormat="1" applyFont="1" applyBorder="1" applyAlignment="1"/>
    <xf numFmtId="179" fontId="45" fillId="0" borderId="126" xfId="0" applyNumberFormat="1" applyFont="1" applyBorder="1" applyAlignment="1">
      <alignment horizontal="right"/>
    </xf>
    <xf numFmtId="179" fontId="45" fillId="0" borderId="18" xfId="0" applyNumberFormat="1" applyFont="1" applyBorder="1" applyAlignment="1">
      <alignment horizontal="right"/>
    </xf>
    <xf numFmtId="182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49" fontId="45" fillId="0" borderId="112" xfId="0" applyNumberFormat="1" applyFont="1" applyBorder="1" applyAlignment="1"/>
    <xf numFmtId="49" fontId="45" fillId="0" borderId="105" xfId="0" applyNumberFormat="1" applyFont="1" applyBorder="1" applyAlignment="1"/>
    <xf numFmtId="49" fontId="45" fillId="0" borderId="113" xfId="0" applyNumberFormat="1" applyFont="1" applyBorder="1" applyAlignment="1"/>
    <xf numFmtId="179" fontId="45" fillId="0" borderId="105" xfId="0" applyNumberFormat="1" applyFont="1" applyBorder="1" applyAlignment="1">
      <alignment horizontal="right"/>
    </xf>
    <xf numFmtId="179" fontId="45" fillId="0" borderId="106" xfId="0" applyNumberFormat="1" applyFont="1" applyBorder="1" applyAlignment="1">
      <alignment horizontal="right"/>
    </xf>
    <xf numFmtId="182" fontId="45" fillId="0" borderId="106" xfId="0" applyNumberFormat="1" applyFont="1" applyBorder="1" applyAlignment="1">
      <alignment horizontal="right"/>
    </xf>
    <xf numFmtId="0" fontId="45" fillId="0" borderId="106" xfId="0" applyFont="1" applyBorder="1" applyAlignment="1">
      <alignment horizontal="right"/>
    </xf>
    <xf numFmtId="179" fontId="45" fillId="0" borderId="114" xfId="0" applyNumberFormat="1" applyFont="1" applyBorder="1" applyAlignment="1">
      <alignment horizontal="right"/>
    </xf>
    <xf numFmtId="179" fontId="45" fillId="0" borderId="93" xfId="0" applyNumberFormat="1" applyFont="1" applyBorder="1" applyAlignment="1">
      <alignment horizontal="right"/>
    </xf>
    <xf numFmtId="0" fontId="45" fillId="0" borderId="93" xfId="0" applyFont="1" applyBorder="1" applyAlignment="1">
      <alignment horizontal="right"/>
    </xf>
    <xf numFmtId="0" fontId="45" fillId="0" borderId="124" xfId="0" applyFont="1" applyBorder="1" applyAlignment="1">
      <alignment horizontal="right"/>
    </xf>
    <xf numFmtId="49" fontId="45" fillId="0" borderId="83" xfId="0" applyNumberFormat="1" applyFont="1" applyBorder="1" applyAlignment="1"/>
    <xf numFmtId="49" fontId="45" fillId="0" borderId="20" xfId="0" applyNumberFormat="1" applyFont="1" applyBorder="1" applyAlignment="1"/>
    <xf numFmtId="49" fontId="45" fillId="0" borderId="21" xfId="0" applyNumberFormat="1" applyFont="1" applyBorder="1" applyAlignment="1"/>
    <xf numFmtId="49" fontId="45" fillId="0" borderId="127" xfId="0" applyNumberFormat="1" applyFont="1" applyBorder="1" applyAlignment="1"/>
    <xf numFmtId="0" fontId="45" fillId="0" borderId="126" xfId="0" applyFont="1" applyBorder="1" applyAlignment="1">
      <alignment horizontal="right"/>
    </xf>
    <xf numFmtId="179" fontId="45" fillId="0" borderId="128" xfId="0" applyNumberFormat="1" applyFont="1" applyBorder="1" applyAlignment="1">
      <alignment horizontal="right"/>
    </xf>
    <xf numFmtId="179" fontId="45" fillId="0" borderId="86" xfId="0" applyNumberFormat="1" applyFont="1" applyBorder="1" applyAlignment="1">
      <alignment horizontal="right"/>
    </xf>
    <xf numFmtId="0" fontId="45" fillId="0" borderId="129" xfId="0" applyFont="1" applyBorder="1" applyAlignment="1">
      <alignment horizontal="right"/>
    </xf>
    <xf numFmtId="179" fontId="45" fillId="0" borderId="8" xfId="0" applyNumberFormat="1" applyFont="1" applyBorder="1" applyAlignment="1">
      <alignment horizontal="right"/>
    </xf>
    <xf numFmtId="0" fontId="45" fillId="0" borderId="8" xfId="0" applyFont="1" applyBorder="1" applyAlignment="1">
      <alignment horizontal="right"/>
    </xf>
    <xf numFmtId="0" fontId="45" fillId="0" borderId="130" xfId="0" applyFont="1" applyBorder="1" applyAlignment="1">
      <alignment horizontal="right"/>
    </xf>
    <xf numFmtId="49" fontId="45" fillId="0" borderId="5" xfId="0" applyNumberFormat="1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 shrinkToFit="1"/>
    </xf>
    <xf numFmtId="49" fontId="45" fillId="0" borderId="28" xfId="0" applyNumberFormat="1" applyFont="1" applyBorder="1" applyAlignment="1"/>
    <xf numFmtId="49" fontId="45" fillId="0" borderId="131" xfId="0" applyNumberFormat="1" applyFont="1" applyBorder="1" applyAlignment="1"/>
    <xf numFmtId="0" fontId="45" fillId="0" borderId="132" xfId="0" applyFont="1" applyBorder="1" applyAlignment="1">
      <alignment horizontal="right"/>
    </xf>
    <xf numFmtId="179" fontId="45" fillId="0" borderId="12" xfId="0" applyNumberFormat="1" applyFont="1" applyBorder="1" applyAlignment="1">
      <alignment horizontal="right"/>
    </xf>
    <xf numFmtId="182" fontId="45" fillId="0" borderId="12" xfId="0" applyNumberFormat="1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49" fontId="45" fillId="0" borderId="11" xfId="0" applyNumberFormat="1" applyFont="1" applyBorder="1" applyAlignment="1"/>
    <xf numFmtId="49" fontId="45" fillId="0" borderId="31" xfId="0" applyNumberFormat="1" applyFont="1" applyBorder="1" applyAlignment="1"/>
    <xf numFmtId="49" fontId="45" fillId="0" borderId="32" xfId="0" applyNumberFormat="1" applyFont="1" applyBorder="1" applyAlignment="1"/>
    <xf numFmtId="49" fontId="45" fillId="0" borderId="133" xfId="0" applyNumberFormat="1" applyFont="1" applyBorder="1" applyAlignment="1"/>
    <xf numFmtId="0" fontId="45" fillId="0" borderId="134" xfId="0" applyFont="1" applyBorder="1" applyAlignment="1">
      <alignment horizontal="right"/>
    </xf>
    <xf numFmtId="49" fontId="45" fillId="0" borderId="84" xfId="0" applyNumberFormat="1" applyFont="1" applyBorder="1" applyAlignment="1"/>
    <xf numFmtId="49" fontId="45" fillId="0" borderId="135" xfId="0" applyNumberFormat="1" applyFont="1" applyBorder="1" applyAlignment="1"/>
    <xf numFmtId="0" fontId="45" fillId="0" borderId="5" xfId="0" applyFont="1" applyBorder="1" applyAlignment="1"/>
    <xf numFmtId="0" fontId="45" fillId="0" borderId="136" xfId="0" applyFont="1" applyBorder="1" applyAlignment="1">
      <alignment horizontal="right"/>
    </xf>
    <xf numFmtId="0" fontId="45" fillId="0" borderId="11" xfId="0" applyFont="1" applyBorder="1" applyAlignment="1"/>
    <xf numFmtId="179" fontId="45" fillId="0" borderId="137" xfId="0" applyNumberFormat="1" applyFont="1" applyBorder="1" applyAlignment="1">
      <alignment horizontal="right"/>
    </xf>
    <xf numFmtId="0" fontId="45" fillId="0" borderId="48" xfId="0" applyFont="1" applyBorder="1" applyAlignment="1"/>
    <xf numFmtId="0" fontId="45" fillId="0" borderId="83" xfId="0" applyFont="1" applyBorder="1" applyAlignment="1"/>
    <xf numFmtId="0" fontId="45" fillId="0" borderId="138" xfId="0" applyFont="1" applyBorder="1" applyAlignment="1"/>
    <xf numFmtId="49" fontId="45" fillId="0" borderId="138" xfId="0" applyNumberFormat="1" applyFont="1" applyBorder="1" applyAlignment="1"/>
    <xf numFmtId="0" fontId="45" fillId="0" borderId="84" xfId="0" applyFont="1" applyBorder="1" applyAlignment="1"/>
    <xf numFmtId="0" fontId="45" fillId="0" borderId="139" xfId="0" applyFont="1" applyBorder="1" applyAlignment="1">
      <alignment horizontal="right"/>
    </xf>
    <xf numFmtId="183" fontId="45" fillId="0" borderId="136" xfId="0" applyNumberFormat="1" applyFont="1" applyBorder="1" applyAlignment="1">
      <alignment horizontal="right"/>
    </xf>
    <xf numFmtId="183" fontId="45" fillId="0" borderId="125" xfId="0" applyNumberFormat="1" applyFont="1" applyBorder="1" applyAlignment="1">
      <alignment horizontal="right"/>
    </xf>
    <xf numFmtId="183" fontId="45" fillId="0" borderId="126" xfId="0" applyNumberFormat="1" applyFont="1" applyBorder="1" applyAlignment="1">
      <alignment horizontal="right"/>
    </xf>
    <xf numFmtId="183" fontId="45" fillId="0" borderId="18" xfId="0" applyNumberFormat="1" applyFont="1" applyBorder="1" applyAlignment="1">
      <alignment horizontal="right"/>
    </xf>
    <xf numFmtId="183" fontId="45" fillId="0" borderId="106" xfId="0" applyNumberFormat="1" applyFont="1" applyBorder="1" applyAlignment="1">
      <alignment horizontal="right"/>
    </xf>
    <xf numFmtId="183" fontId="45" fillId="0" borderId="137" xfId="0" applyNumberFormat="1" applyFont="1" applyBorder="1" applyAlignment="1">
      <alignment horizontal="right"/>
    </xf>
    <xf numFmtId="183" fontId="45" fillId="0" borderId="12" xfId="0" applyNumberFormat="1" applyFont="1" applyBorder="1" applyAlignment="1">
      <alignment horizontal="right"/>
    </xf>
    <xf numFmtId="49" fontId="45" fillId="0" borderId="140" xfId="0" applyNumberFormat="1" applyFont="1" applyBorder="1" applyAlignment="1"/>
    <xf numFmtId="49" fontId="45" fillId="0" borderId="25" xfId="0" applyNumberFormat="1" applyFont="1" applyBorder="1" applyAlignment="1"/>
    <xf numFmtId="49" fontId="45" fillId="0" borderId="141" xfId="0" applyNumberFormat="1" applyFont="1" applyBorder="1" applyAlignment="1"/>
    <xf numFmtId="183" fontId="45" fillId="0" borderId="114" xfId="0" applyNumberFormat="1" applyFont="1" applyBorder="1" applyAlignment="1">
      <alignment horizontal="right"/>
    </xf>
    <xf numFmtId="49" fontId="45" fillId="0" borderId="97" xfId="0" applyNumberFormat="1" applyFont="1" applyBorder="1" applyAlignment="1"/>
    <xf numFmtId="179" fontId="45" fillId="0" borderId="139" xfId="0" applyNumberFormat="1" applyFont="1" applyBorder="1" applyAlignment="1">
      <alignment horizontal="right"/>
    </xf>
    <xf numFmtId="49" fontId="45" fillId="0" borderId="142" xfId="0" applyNumberFormat="1" applyFont="1" applyBorder="1" applyAlignment="1"/>
    <xf numFmtId="49" fontId="45" fillId="0" borderId="143" xfId="0" applyNumberFormat="1" applyFont="1" applyBorder="1" applyAlignment="1"/>
    <xf numFmtId="179" fontId="45" fillId="0" borderId="144" xfId="0" applyNumberFormat="1" applyFont="1" applyBorder="1" applyAlignment="1">
      <alignment horizontal="right"/>
    </xf>
    <xf numFmtId="179" fontId="45" fillId="0" borderId="145" xfId="0" applyNumberFormat="1" applyFont="1" applyBorder="1" applyAlignment="1">
      <alignment horizontal="right"/>
    </xf>
    <xf numFmtId="0" fontId="45" fillId="0" borderId="5" xfId="0" applyFont="1" applyBorder="1" applyAlignment="1">
      <alignment horizontal="right"/>
    </xf>
    <xf numFmtId="49" fontId="45" fillId="0" borderId="29" xfId="0" applyNumberFormat="1" applyFont="1" applyBorder="1" applyAlignment="1"/>
    <xf numFmtId="0" fontId="45" fillId="0" borderId="146" xfId="0" applyFont="1" applyBorder="1" applyAlignment="1">
      <alignment horizontal="right"/>
    </xf>
    <xf numFmtId="0" fontId="45" fillId="0" borderId="46" xfId="0" applyFont="1" applyBorder="1" applyAlignment="1">
      <alignment horizontal="right"/>
    </xf>
    <xf numFmtId="0" fontId="45" fillId="0" borderId="147" xfId="0" applyFont="1" applyBorder="1" applyAlignment="1">
      <alignment horizontal="right"/>
    </xf>
    <xf numFmtId="0" fontId="45" fillId="0" borderId="148" xfId="0" applyFont="1" applyBorder="1" applyAlignment="1"/>
    <xf numFmtId="49" fontId="45" fillId="0" borderId="45" xfId="0" applyNumberFormat="1" applyFont="1" applyBorder="1" applyAlignment="1"/>
    <xf numFmtId="49" fontId="45" fillId="0" borderId="149" xfId="0" applyNumberFormat="1" applyFont="1" applyBorder="1" applyAlignment="1"/>
    <xf numFmtId="179" fontId="45" fillId="0" borderId="146" xfId="0" applyNumberFormat="1" applyFont="1" applyBorder="1" applyAlignment="1">
      <alignment horizontal="right"/>
    </xf>
    <xf numFmtId="179" fontId="45" fillId="0" borderId="46" xfId="0" applyNumberFormat="1" applyFont="1" applyBorder="1" applyAlignment="1">
      <alignment horizontal="right"/>
    </xf>
    <xf numFmtId="182" fontId="45" fillId="0" borderId="46" xfId="0" applyNumberFormat="1" applyFont="1" applyBorder="1" applyAlignment="1">
      <alignment horizontal="right"/>
    </xf>
    <xf numFmtId="49" fontId="45" fillId="0" borderId="109" xfId="0" applyNumberFormat="1" applyFont="1" applyBorder="1" applyAlignment="1"/>
    <xf numFmtId="49" fontId="45" fillId="0" borderId="87" xfId="0" applyNumberFormat="1" applyFont="1" applyBorder="1" applyAlignment="1"/>
    <xf numFmtId="49" fontId="45" fillId="0" borderId="150" xfId="0" applyNumberFormat="1" applyFont="1" applyBorder="1" applyAlignment="1"/>
    <xf numFmtId="179" fontId="45" fillId="0" borderId="151" xfId="0" applyNumberFormat="1" applyFont="1" applyBorder="1" applyAlignment="1">
      <alignment horizontal="right"/>
    </xf>
    <xf numFmtId="179" fontId="45" fillId="0" borderId="110" xfId="0" applyNumberFormat="1" applyFont="1" applyBorder="1" applyAlignment="1">
      <alignment horizontal="right"/>
    </xf>
    <xf numFmtId="182" fontId="45" fillId="0" borderId="110" xfId="0" applyNumberFormat="1" applyFont="1" applyBorder="1" applyAlignment="1">
      <alignment horizontal="right"/>
    </xf>
    <xf numFmtId="49" fontId="45" fillId="0" borderId="89" xfId="0" applyNumberFormat="1" applyFont="1" applyBorder="1" applyAlignment="1"/>
    <xf numFmtId="49" fontId="45" fillId="0" borderId="90" xfId="0" applyNumberFormat="1" applyFont="1" applyBorder="1" applyAlignment="1"/>
    <xf numFmtId="49" fontId="45" fillId="0" borderId="152" xfId="0" applyNumberFormat="1" applyFont="1" applyBorder="1" applyAlignment="1"/>
    <xf numFmtId="0" fontId="45" fillId="0" borderId="90" xfId="0" applyFont="1" applyBorder="1" applyAlignment="1">
      <alignment horizontal="right"/>
    </xf>
    <xf numFmtId="0" fontId="45" fillId="0" borderId="153" xfId="0" applyFont="1" applyBorder="1" applyAlignment="1">
      <alignment horizontal="right"/>
    </xf>
    <xf numFmtId="182" fontId="45" fillId="0" borderId="153" xfId="0" applyNumberFormat="1" applyFont="1" applyBorder="1" applyAlignment="1">
      <alignment horizontal="right"/>
    </xf>
    <xf numFmtId="179" fontId="45" fillId="0" borderId="153" xfId="0" applyNumberFormat="1" applyFont="1" applyBorder="1" applyAlignment="1">
      <alignment horizontal="right"/>
    </xf>
    <xf numFmtId="0" fontId="45" fillId="0" borderId="89" xfId="0" applyFont="1" applyBorder="1" applyAlignment="1">
      <alignment vertical="top"/>
    </xf>
    <xf numFmtId="0" fontId="7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49" fontId="0" fillId="0" borderId="0" xfId="0" applyNumberFormat="1" applyAlignment="1"/>
    <xf numFmtId="49" fontId="45" fillId="0" borderId="5" xfId="0" applyNumberFormat="1" applyFont="1" applyBorder="1" applyAlignment="1">
      <alignment horizontal="centerContinuous"/>
    </xf>
    <xf numFmtId="179" fontId="45" fillId="0" borderId="26" xfId="0" applyNumberFormat="1" applyFont="1" applyBorder="1" applyAlignment="1">
      <alignment horizontal="right"/>
    </xf>
    <xf numFmtId="181" fontId="32" fillId="0" borderId="5" xfId="5" applyNumberFormat="1" applyFont="1" applyFill="1" applyBorder="1"/>
    <xf numFmtId="177" fontId="32" fillId="0" borderId="5" xfId="0" applyNumberFormat="1" applyFont="1" applyBorder="1" applyAlignment="1">
      <alignment horizontal="right"/>
    </xf>
    <xf numFmtId="177" fontId="38" fillId="0" borderId="5" xfId="0" applyNumberFormat="1" applyFont="1" applyBorder="1" applyAlignment="1"/>
    <xf numFmtId="0" fontId="45" fillId="0" borderId="33" xfId="0" applyFont="1" applyBorder="1" applyAlignment="1">
      <alignment horizontal="right"/>
    </xf>
    <xf numFmtId="0" fontId="6" fillId="0" borderId="0" xfId="0" applyFont="1" applyAlignment="1">
      <alignment horizontal="left" shrinkToFit="1"/>
    </xf>
    <xf numFmtId="0" fontId="27" fillId="0" borderId="79" xfId="0" applyFont="1" applyBorder="1" applyAlignment="1">
      <alignment shrinkToFit="1"/>
    </xf>
    <xf numFmtId="49" fontId="45" fillId="0" borderId="48" xfId="0" applyNumberFormat="1" applyFont="1" applyBorder="1" applyAlignment="1"/>
    <xf numFmtId="49" fontId="45" fillId="0" borderId="155" xfId="0" applyNumberFormat="1" applyFont="1" applyBorder="1" applyAlignment="1"/>
    <xf numFmtId="0" fontId="45" fillId="0" borderId="155" xfId="0" applyFont="1" applyBorder="1" applyAlignment="1"/>
    <xf numFmtId="38" fontId="7" fillId="0" borderId="156" xfId="1" applyFont="1" applyBorder="1" applyAlignment="1">
      <alignment vertical="center"/>
    </xf>
    <xf numFmtId="38" fontId="7" fillId="0" borderId="125" xfId="1" applyFont="1" applyBorder="1" applyAlignment="1">
      <alignment vertical="center"/>
    </xf>
    <xf numFmtId="38" fontId="5" fillId="0" borderId="125" xfId="1" applyFont="1" applyBorder="1" applyAlignment="1">
      <alignment vertical="center"/>
    </xf>
    <xf numFmtId="38" fontId="7" fillId="0" borderId="157" xfId="1" applyFont="1" applyBorder="1" applyAlignment="1">
      <alignment vertical="center"/>
    </xf>
    <xf numFmtId="38" fontId="7" fillId="0" borderId="138" xfId="1" applyFont="1" applyBorder="1" applyAlignment="1">
      <alignment vertical="center"/>
    </xf>
    <xf numFmtId="38" fontId="7" fillId="0" borderId="158" xfId="1" applyFont="1" applyBorder="1" applyAlignment="1">
      <alignment vertical="center"/>
    </xf>
    <xf numFmtId="38" fontId="7" fillId="0" borderId="57" xfId="1" applyFont="1" applyBorder="1" applyAlignment="1">
      <alignment vertical="center"/>
    </xf>
    <xf numFmtId="38" fontId="7" fillId="0" borderId="99" xfId="1" applyFont="1" applyBorder="1" applyAlignment="1">
      <alignment vertical="center"/>
    </xf>
    <xf numFmtId="38" fontId="5" fillId="0" borderId="121" xfId="1" applyFont="1" applyBorder="1" applyAlignment="1">
      <alignment horizontal="right" vertical="center"/>
    </xf>
    <xf numFmtId="9" fontId="5" fillId="0" borderId="122" xfId="2" applyFont="1" applyBorder="1" applyAlignment="1">
      <alignment horizontal="left" vertical="center"/>
    </xf>
    <xf numFmtId="38" fontId="5" fillId="0" borderId="58" xfId="1" applyFont="1" applyBorder="1" applyAlignment="1">
      <alignment vertical="center"/>
    </xf>
    <xf numFmtId="38" fontId="7" fillId="0" borderId="159" xfId="1" applyFont="1" applyBorder="1" applyAlignment="1">
      <alignment vertical="center"/>
    </xf>
    <xf numFmtId="49" fontId="6" fillId="0" borderId="5" xfId="3" applyNumberFormat="1" applyFont="1" applyBorder="1" applyAlignment="1">
      <alignment horizontal="left" shrinkToFit="1"/>
    </xf>
    <xf numFmtId="38" fontId="6" fillId="0" borderId="56" xfId="4" applyFont="1" applyBorder="1" applyAlignment="1">
      <alignment horizontal="right"/>
    </xf>
    <xf numFmtId="38" fontId="6" fillId="0" borderId="97" xfId="4" applyFont="1" applyBorder="1" applyAlignment="1">
      <alignment horizontal="right"/>
    </xf>
    <xf numFmtId="179" fontId="45" fillId="0" borderId="154" xfId="0" applyNumberFormat="1" applyFont="1" applyBorder="1" applyAlignment="1">
      <alignment horizontal="right"/>
    </xf>
    <xf numFmtId="38" fontId="7" fillId="0" borderId="125" xfId="1" applyFont="1" applyFill="1" applyBorder="1" applyAlignment="1"/>
    <xf numFmtId="38" fontId="15" fillId="5" borderId="24" xfId="1" applyFont="1" applyFill="1" applyBorder="1" applyAlignment="1"/>
    <xf numFmtId="0" fontId="7" fillId="0" borderId="112" xfId="0" applyFont="1" applyBorder="1" applyAlignment="1"/>
    <xf numFmtId="38" fontId="15" fillId="4" borderId="106" xfId="1" applyFont="1" applyFill="1" applyBorder="1" applyAlignment="1"/>
    <xf numFmtId="0" fontId="29" fillId="8" borderId="71" xfId="3" applyFont="1" applyFill="1" applyBorder="1" applyAlignment="1">
      <alignment horizontal="left" vertical="center" shrinkToFit="1"/>
    </xf>
    <xf numFmtId="0" fontId="29" fillId="8" borderId="72" xfId="3" applyFont="1" applyFill="1" applyBorder="1" applyAlignment="1">
      <alignment horizontal="left" vertical="center" shrinkToFit="1"/>
    </xf>
    <xf numFmtId="38" fontId="7" fillId="0" borderId="32" xfId="1" applyFont="1" applyBorder="1" applyAlignment="1">
      <alignment vertical="center"/>
    </xf>
    <xf numFmtId="38" fontId="5" fillId="0" borderId="160" xfId="1" applyFont="1" applyBorder="1" applyAlignment="1">
      <alignment horizontal="right" vertical="center"/>
    </xf>
    <xf numFmtId="38" fontId="5" fillId="0" borderId="161" xfId="1" applyFont="1" applyBorder="1" applyAlignment="1">
      <alignment vertical="center"/>
    </xf>
    <xf numFmtId="38" fontId="7" fillId="0" borderId="118" xfId="1" applyFont="1" applyBorder="1" applyAlignment="1">
      <alignment vertical="center"/>
    </xf>
    <xf numFmtId="38" fontId="7" fillId="0" borderId="119" xfId="1" applyFont="1" applyBorder="1" applyAlignment="1">
      <alignment vertical="center"/>
    </xf>
    <xf numFmtId="38" fontId="7" fillId="0" borderId="119" xfId="1" applyFont="1" applyBorder="1" applyAlignment="1">
      <alignment horizontal="left" vertical="center"/>
    </xf>
    <xf numFmtId="38" fontId="5" fillId="0" borderId="162" xfId="1" applyFont="1" applyBorder="1" applyAlignment="1">
      <alignment vertical="center"/>
    </xf>
    <xf numFmtId="176" fontId="28" fillId="0" borderId="163" xfId="4" applyNumberFormat="1" applyFont="1" applyBorder="1" applyAlignment="1">
      <alignment horizontal="right"/>
    </xf>
    <xf numFmtId="0" fontId="45" fillId="0" borderId="164" xfId="0" applyFont="1" applyBorder="1" applyAlignment="1">
      <alignment horizontal="right"/>
    </xf>
    <xf numFmtId="179" fontId="45" fillId="0" borderId="33" xfId="0" applyNumberFormat="1" applyFont="1" applyBorder="1" applyAlignment="1">
      <alignment horizontal="right"/>
    </xf>
    <xf numFmtId="182" fontId="45" fillId="0" borderId="33" xfId="0" applyNumberFormat="1" applyFont="1" applyBorder="1" applyAlignment="1">
      <alignment horizontal="right"/>
    </xf>
    <xf numFmtId="183" fontId="45" fillId="0" borderId="33" xfId="0" applyNumberFormat="1" applyFont="1" applyBorder="1" applyAlignment="1">
      <alignment horizontal="right"/>
    </xf>
    <xf numFmtId="182" fontId="32" fillId="0" borderId="165" xfId="0" applyNumberFormat="1" applyFont="1" applyBorder="1" applyAlignment="1"/>
    <xf numFmtId="0" fontId="18" fillId="0" borderId="79" xfId="0" applyFont="1" applyBorder="1">
      <alignment vertical="center"/>
    </xf>
    <xf numFmtId="176" fontId="28" fillId="0" borderId="166" xfId="4" applyNumberFormat="1" applyFont="1" applyBorder="1" applyAlignment="1">
      <alignment horizontal="right"/>
    </xf>
    <xf numFmtId="38" fontId="7" fillId="3" borderId="33" xfId="1" applyFont="1" applyFill="1" applyBorder="1" applyAlignment="1"/>
    <xf numFmtId="0" fontId="15" fillId="0" borderId="11" xfId="0" applyFont="1" applyBorder="1" applyAlignment="1"/>
    <xf numFmtId="38" fontId="7" fillId="5" borderId="93" xfId="1" applyFont="1" applyFill="1" applyBorder="1" applyAlignment="1"/>
    <xf numFmtId="38" fontId="7" fillId="0" borderId="93" xfId="1" applyFont="1" applyBorder="1" applyAlignment="1">
      <alignment vertical="center"/>
    </xf>
    <xf numFmtId="38" fontId="7" fillId="0" borderId="171" xfId="1" applyFont="1" applyBorder="1" applyAlignment="1">
      <alignment vertical="center"/>
    </xf>
    <xf numFmtId="38" fontId="7" fillId="0" borderId="170" xfId="1" applyFont="1" applyBorder="1" applyAlignment="1">
      <alignment vertical="center"/>
    </xf>
    <xf numFmtId="38" fontId="7" fillId="4" borderId="33" xfId="1" applyFont="1" applyFill="1" applyBorder="1" applyAlignment="1"/>
    <xf numFmtId="0" fontId="18" fillId="0" borderId="162" xfId="0" applyFont="1" applyBorder="1">
      <alignment vertical="center"/>
    </xf>
    <xf numFmtId="0" fontId="18" fillId="0" borderId="168" xfId="0" applyFont="1" applyBorder="1">
      <alignment vertical="center"/>
    </xf>
    <xf numFmtId="0" fontId="18" fillId="0" borderId="169" xfId="0" applyFont="1" applyBorder="1">
      <alignment vertical="center"/>
    </xf>
    <xf numFmtId="0" fontId="18" fillId="0" borderId="85" xfId="0" applyFont="1" applyBorder="1">
      <alignment vertical="center"/>
    </xf>
    <xf numFmtId="0" fontId="18" fillId="0" borderId="168" xfId="0" applyFont="1" applyBorder="1" applyAlignment="1">
      <alignment horizontal="right" vertical="center"/>
    </xf>
    <xf numFmtId="0" fontId="18" fillId="0" borderId="142" xfId="0" applyFont="1" applyBorder="1">
      <alignment vertical="center"/>
    </xf>
    <xf numFmtId="0" fontId="0" fillId="0" borderId="79" xfId="0" applyBorder="1">
      <alignment vertical="center"/>
    </xf>
    <xf numFmtId="0" fontId="17" fillId="0" borderId="79" xfId="0" applyFont="1" applyBorder="1">
      <alignment vertical="center"/>
    </xf>
    <xf numFmtId="0" fontId="17" fillId="0" borderId="169" xfId="0" applyFont="1" applyBorder="1">
      <alignment vertical="center"/>
    </xf>
    <xf numFmtId="0" fontId="17" fillId="0" borderId="85" xfId="0" applyFont="1" applyBorder="1">
      <alignment vertical="center"/>
    </xf>
    <xf numFmtId="0" fontId="17" fillId="0" borderId="85" xfId="0" applyFont="1" applyBorder="1" applyAlignment="1">
      <alignment horizontal="right" vertical="center"/>
    </xf>
    <xf numFmtId="49" fontId="6" fillId="7" borderId="167" xfId="4" applyNumberFormat="1" applyFont="1" applyFill="1" applyBorder="1" applyAlignment="1">
      <alignment horizontal="center" vertical="center" shrinkToFit="1"/>
    </xf>
    <xf numFmtId="176" fontId="6" fillId="0" borderId="173" xfId="4" applyNumberFormat="1" applyFont="1" applyBorder="1" applyAlignment="1">
      <alignment horizontal="right"/>
    </xf>
    <xf numFmtId="49" fontId="5" fillId="7" borderId="167" xfId="4" applyNumberFormat="1" applyFont="1" applyFill="1" applyBorder="1" applyAlignment="1">
      <alignment horizontal="center" vertical="center" wrapText="1" shrinkToFit="1"/>
    </xf>
    <xf numFmtId="38" fontId="6" fillId="0" borderId="174" xfId="4" applyFont="1" applyBorder="1" applyAlignment="1">
      <alignment horizontal="right"/>
    </xf>
    <xf numFmtId="38" fontId="6" fillId="0" borderId="175" xfId="4" applyFont="1" applyBorder="1" applyAlignment="1">
      <alignment horizontal="right"/>
    </xf>
    <xf numFmtId="0" fontId="45" fillId="0" borderId="176" xfId="0" applyFont="1" applyBorder="1" applyAlignment="1">
      <alignment horizontal="right"/>
    </xf>
    <xf numFmtId="179" fontId="45" fillId="0" borderId="47" xfId="0" applyNumberFormat="1" applyFont="1" applyBorder="1" applyAlignment="1">
      <alignment horizontal="right"/>
    </xf>
    <xf numFmtId="0" fontId="45" fillId="0" borderId="47" xfId="0" applyFont="1" applyBorder="1" applyAlignment="1">
      <alignment horizontal="right"/>
    </xf>
    <xf numFmtId="0" fontId="45" fillId="0" borderId="175" xfId="0" applyFont="1" applyBorder="1" applyAlignment="1">
      <alignment horizontal="right"/>
    </xf>
    <xf numFmtId="49" fontId="45" fillId="0" borderId="13" xfId="0" applyNumberFormat="1" applyFont="1" applyBorder="1" applyAlignment="1"/>
    <xf numFmtId="49" fontId="45" fillId="0" borderId="57" xfId="0" applyNumberFormat="1" applyFont="1" applyBorder="1" applyAlignment="1"/>
    <xf numFmtId="49" fontId="45" fillId="0" borderId="177" xfId="0" applyNumberFormat="1" applyFont="1" applyBorder="1" applyAlignment="1"/>
    <xf numFmtId="49" fontId="45" fillId="0" borderId="178" xfId="0" applyNumberFormat="1" applyFont="1" applyBorder="1" applyAlignment="1"/>
    <xf numFmtId="0" fontId="45" fillId="0" borderId="57" xfId="0" applyFont="1" applyBorder="1" applyAlignment="1"/>
    <xf numFmtId="179" fontId="45" fillId="0" borderId="179" xfId="0" applyNumberFormat="1" applyFont="1" applyBorder="1" applyAlignment="1">
      <alignment horizontal="right"/>
    </xf>
    <xf numFmtId="182" fontId="45" fillId="0" borderId="26" xfId="0" applyNumberFormat="1" applyFont="1" applyBorder="1" applyAlignment="1">
      <alignment horizontal="right"/>
    </xf>
    <xf numFmtId="0" fontId="45" fillId="0" borderId="6" xfId="0" applyFont="1" applyBorder="1" applyAlignment="1">
      <alignment horizontal="right"/>
    </xf>
    <xf numFmtId="0" fontId="45" fillId="0" borderId="180" xfId="0" applyFont="1" applyBorder="1" applyAlignment="1">
      <alignment horizontal="right"/>
    </xf>
    <xf numFmtId="49" fontId="45" fillId="0" borderId="17" xfId="0" applyNumberFormat="1" applyFont="1" applyBorder="1" applyAlignment="1"/>
    <xf numFmtId="179" fontId="45" fillId="0" borderId="19" xfId="0" applyNumberFormat="1" applyFont="1" applyBorder="1" applyAlignment="1">
      <alignment horizontal="right"/>
    </xf>
    <xf numFmtId="177" fontId="32" fillId="0" borderId="6" xfId="0" applyNumberFormat="1" applyFont="1" applyBorder="1" applyAlignment="1"/>
    <xf numFmtId="177" fontId="39" fillId="0" borderId="6" xfId="0" applyNumberFormat="1" applyFont="1" applyBorder="1" applyAlignment="1"/>
    <xf numFmtId="178" fontId="32" fillId="0" borderId="6" xfId="0" applyNumberFormat="1" applyFont="1" applyBorder="1" applyAlignment="1">
      <alignment horizontal="center"/>
    </xf>
    <xf numFmtId="177" fontId="38" fillId="0" borderId="6" xfId="0" applyNumberFormat="1" applyFont="1" applyBorder="1" applyAlignment="1"/>
    <xf numFmtId="177" fontId="38" fillId="0" borderId="47" xfId="0" applyNumberFormat="1" applyFont="1" applyBorder="1" applyAlignment="1"/>
    <xf numFmtId="178" fontId="32" fillId="0" borderId="6" xfId="0" applyNumberFormat="1" applyFont="1" applyBorder="1" applyAlignment="1">
      <alignment horizontal="right"/>
    </xf>
    <xf numFmtId="178" fontId="32" fillId="0" borderId="175" xfId="0" applyNumberFormat="1" applyFont="1" applyBorder="1" applyAlignment="1">
      <alignment horizontal="center"/>
    </xf>
    <xf numFmtId="177" fontId="38" fillId="0" borderId="103" xfId="0" applyNumberFormat="1" applyFont="1" applyBorder="1" applyAlignment="1"/>
    <xf numFmtId="178" fontId="32" fillId="0" borderId="181" xfId="0" applyNumberFormat="1" applyFont="1" applyBorder="1" applyAlignment="1">
      <alignment horizontal="center"/>
    </xf>
    <xf numFmtId="38" fontId="7" fillId="0" borderId="33" xfId="1" applyFont="1" applyFill="1" applyBorder="1" applyAlignment="1"/>
    <xf numFmtId="38" fontId="7" fillId="0" borderId="180" xfId="1" applyFont="1" applyFill="1" applyBorder="1" applyAlignment="1"/>
    <xf numFmtId="38" fontId="15" fillId="5" borderId="180" xfId="1" applyFont="1" applyFill="1" applyBorder="1" applyAlignment="1"/>
    <xf numFmtId="38" fontId="15" fillId="0" borderId="106" xfId="1" applyFont="1" applyFill="1" applyBorder="1" applyAlignment="1"/>
    <xf numFmtId="38" fontId="15" fillId="5" borderId="106" xfId="1" applyFont="1" applyFill="1" applyBorder="1" applyAlignment="1"/>
    <xf numFmtId="182" fontId="45" fillId="0" borderId="151" xfId="0" applyNumberFormat="1" applyFont="1" applyBorder="1" applyAlignment="1">
      <alignment horizontal="right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168" xfId="0" applyFont="1" applyBorder="1" applyAlignment="1">
      <alignment horizontal="center" vertical="center" wrapText="1" shrinkToFit="1"/>
    </xf>
    <xf numFmtId="0" fontId="10" fillId="0" borderId="99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 wrapText="1" shrinkToFit="1"/>
    </xf>
    <xf numFmtId="0" fontId="10" fillId="0" borderId="99" xfId="0" applyFont="1" applyBorder="1" applyAlignment="1">
      <alignment horizontal="center" vertical="center" shrinkToFit="1"/>
    </xf>
    <xf numFmtId="0" fontId="10" fillId="0" borderId="168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79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right" vertical="center"/>
    </xf>
    <xf numFmtId="0" fontId="18" fillId="0" borderId="79" xfId="0" applyFont="1" applyBorder="1" applyAlignment="1">
      <alignment horizontal="right" vertical="center"/>
    </xf>
    <xf numFmtId="0" fontId="18" fillId="0" borderId="169" xfId="0" applyFont="1" applyBorder="1" applyAlignment="1">
      <alignment horizontal="right" vertical="center"/>
    </xf>
    <xf numFmtId="0" fontId="18" fillId="0" borderId="85" xfId="0" applyFont="1" applyBorder="1" applyAlignment="1">
      <alignment horizontal="right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49" fontId="6" fillId="0" borderId="0" xfId="3" applyNumberFormat="1" applyFont="1" applyAlignment="1">
      <alignment shrinkToFit="1"/>
    </xf>
    <xf numFmtId="0" fontId="27" fillId="0" borderId="0" xfId="0" applyFont="1" applyAlignment="1">
      <alignment shrinkToFit="1"/>
    </xf>
    <xf numFmtId="0" fontId="29" fillId="8" borderId="71" xfId="3" applyFont="1" applyFill="1" applyBorder="1" applyAlignment="1">
      <alignment horizontal="left" vertical="center" shrinkToFit="1"/>
    </xf>
    <xf numFmtId="0" fontId="29" fillId="8" borderId="72" xfId="3" applyFont="1" applyFill="1" applyBorder="1" applyAlignment="1">
      <alignment horizontal="left" vertical="center" shrinkToFit="1"/>
    </xf>
    <xf numFmtId="0" fontId="29" fillId="8" borderId="71" xfId="3" applyFont="1" applyFill="1" applyBorder="1" applyAlignment="1">
      <alignment vertical="center" shrinkToFit="1"/>
    </xf>
    <xf numFmtId="0" fontId="27" fillId="0" borderId="72" xfId="0" applyFont="1" applyBorder="1" applyAlignment="1">
      <alignment vertical="center" shrinkToFit="1"/>
    </xf>
    <xf numFmtId="0" fontId="27" fillId="0" borderId="62" xfId="0" applyFont="1" applyBorder="1" applyAlignment="1">
      <alignment horizontal="right" shrinkToFit="1"/>
    </xf>
    <xf numFmtId="0" fontId="27" fillId="0" borderId="76" xfId="0" applyFont="1" applyBorder="1" applyAlignment="1">
      <alignment horizontal="right" shrinkToFit="1"/>
    </xf>
    <xf numFmtId="0" fontId="27" fillId="0" borderId="172" xfId="0" applyFont="1" applyBorder="1" applyAlignment="1">
      <alignment horizontal="right" shrinkToFit="1"/>
    </xf>
    <xf numFmtId="0" fontId="25" fillId="0" borderId="62" xfId="0" applyFont="1" applyBorder="1" applyAlignment="1">
      <alignment shrinkToFit="1"/>
    </xf>
    <xf numFmtId="49" fontId="6" fillId="7" borderId="63" xfId="3" applyNumberFormat="1" applyFont="1" applyFill="1" applyBorder="1" applyAlignment="1">
      <alignment horizontal="center" vertical="center" shrinkToFit="1"/>
    </xf>
    <xf numFmtId="49" fontId="6" fillId="7" borderId="64" xfId="3" applyNumberFormat="1" applyFont="1" applyFill="1" applyBorder="1" applyAlignment="1">
      <alignment horizontal="center" vertical="center" shrinkToFit="1"/>
    </xf>
    <xf numFmtId="0" fontId="27" fillId="0" borderId="65" xfId="0" applyFont="1" applyBorder="1" applyAlignment="1">
      <alignment vertical="center" shrinkToFit="1"/>
    </xf>
    <xf numFmtId="49" fontId="28" fillId="0" borderId="68" xfId="3" applyNumberFormat="1" applyFont="1" applyBorder="1" applyAlignment="1">
      <alignment shrinkToFit="1"/>
    </xf>
    <xf numFmtId="0" fontId="27" fillId="0" borderId="68" xfId="0" applyFont="1" applyBorder="1" applyAlignment="1">
      <alignment shrinkToFit="1"/>
    </xf>
    <xf numFmtId="0" fontId="27" fillId="0" borderId="69" xfId="0" applyFont="1" applyBorder="1" applyAlignment="1">
      <alignment shrinkToFit="1"/>
    </xf>
    <xf numFmtId="49" fontId="22" fillId="0" borderId="0" xfId="3" applyNumberFormat="1" applyFont="1" applyAlignment="1">
      <alignment horizontal="center"/>
    </xf>
    <xf numFmtId="0" fontId="23" fillId="0" borderId="0" xfId="0" applyFont="1" applyAlignment="1"/>
    <xf numFmtId="49" fontId="24" fillId="0" borderId="0" xfId="3" applyNumberFormat="1" applyFont="1" applyAlignment="1">
      <alignment horizontal="center" shrinkToFit="1"/>
    </xf>
    <xf numFmtId="0" fontId="25" fillId="0" borderId="0" xfId="0" applyFont="1" applyAlignment="1">
      <alignment shrinkToFit="1"/>
    </xf>
    <xf numFmtId="49" fontId="6" fillId="0" borderId="0" xfId="3" applyNumberFormat="1" applyFont="1" applyAlignment="1">
      <alignment vertical="center" wrapText="1"/>
    </xf>
    <xf numFmtId="0" fontId="27" fillId="0" borderId="0" xfId="0" applyFont="1">
      <alignment vertical="center"/>
    </xf>
    <xf numFmtId="49" fontId="28" fillId="0" borderId="67" xfId="3" applyNumberFormat="1" applyFont="1" applyBorder="1" applyAlignment="1">
      <alignment shrinkToFit="1"/>
    </xf>
    <xf numFmtId="0" fontId="25" fillId="0" borderId="0" xfId="0" applyFont="1" applyAlignment="1">
      <alignment vertical="center" shrinkToFit="1"/>
    </xf>
    <xf numFmtId="0" fontId="25" fillId="0" borderId="72" xfId="0" applyFont="1" applyBorder="1" applyAlignment="1">
      <alignment vertical="center" shrinkToFit="1"/>
    </xf>
    <xf numFmtId="49" fontId="28" fillId="0" borderId="0" xfId="3" applyNumberFormat="1" applyFont="1" applyAlignment="1">
      <alignment shrinkToFit="1"/>
    </xf>
    <xf numFmtId="0" fontId="27" fillId="0" borderId="72" xfId="0" applyFont="1" applyBorder="1" applyAlignment="1">
      <alignment shrinkToFit="1"/>
    </xf>
    <xf numFmtId="49" fontId="28" fillId="0" borderId="83" xfId="3" applyNumberFormat="1" applyFont="1" applyBorder="1" applyAlignment="1">
      <alignment horizontal="center" shrinkToFit="1"/>
    </xf>
    <xf numFmtId="0" fontId="28" fillId="0" borderId="84" xfId="0" applyFont="1" applyBorder="1" applyAlignment="1">
      <alignment horizontal="center" shrinkToFit="1"/>
    </xf>
    <xf numFmtId="0" fontId="31" fillId="0" borderId="85" xfId="0" applyFont="1" applyBorder="1" applyAlignment="1">
      <alignment horizontal="center" shrinkToFit="1"/>
    </xf>
    <xf numFmtId="0" fontId="30" fillId="8" borderId="71" xfId="3" applyFont="1" applyFill="1" applyBorder="1" applyAlignment="1">
      <alignment vertical="center" shrinkToFit="1"/>
    </xf>
    <xf numFmtId="49" fontId="28" fillId="0" borderId="67" xfId="3" applyNumberFormat="1" applyFont="1" applyBorder="1" applyAlignment="1">
      <alignment horizontal="left" shrinkToFit="1"/>
    </xf>
    <xf numFmtId="0" fontId="25" fillId="0" borderId="0" xfId="0" applyFont="1" applyAlignment="1">
      <alignment horizontal="left" shrinkToFit="1"/>
    </xf>
    <xf numFmtId="0" fontId="25" fillId="0" borderId="72" xfId="0" applyFont="1" applyBorder="1" applyAlignment="1">
      <alignment horizontal="left" shrinkToFit="1"/>
    </xf>
    <xf numFmtId="49" fontId="28" fillId="0" borderId="75" xfId="3" applyNumberFormat="1" applyFont="1" applyBorder="1" applyAlignment="1">
      <alignment horizontal="left" shrinkToFit="1"/>
    </xf>
    <xf numFmtId="0" fontId="25" fillId="0" borderId="76" xfId="0" applyFont="1" applyBorder="1" applyAlignment="1">
      <alignment horizontal="left" shrinkToFit="1"/>
    </xf>
    <xf numFmtId="0" fontId="25" fillId="0" borderId="77" xfId="0" applyFont="1" applyBorder="1" applyAlignment="1">
      <alignment horizontal="left" shrinkToFit="1"/>
    </xf>
    <xf numFmtId="49" fontId="6" fillId="0" borderId="76" xfId="3" applyNumberFormat="1" applyFont="1" applyBorder="1" applyAlignment="1">
      <alignment horizontal="right" shrinkToFit="1"/>
    </xf>
    <xf numFmtId="0" fontId="0" fillId="0" borderId="76" xfId="0" applyBorder="1" applyAlignment="1">
      <alignment horizontal="right" shrinkToFit="1"/>
    </xf>
    <xf numFmtId="0" fontId="0" fillId="0" borderId="172" xfId="0" applyBorder="1" applyAlignment="1">
      <alignment horizontal="right" shrinkToFit="1"/>
    </xf>
    <xf numFmtId="49" fontId="6" fillId="0" borderId="78" xfId="3" applyNumberFormat="1" applyFont="1" applyBorder="1" applyAlignment="1">
      <alignment horizontal="left" shrinkToFit="1"/>
    </xf>
    <xf numFmtId="0" fontId="6" fillId="0" borderId="0" xfId="0" applyFont="1" applyAlignment="1">
      <alignment horizontal="left" shrinkToFit="1"/>
    </xf>
    <xf numFmtId="0" fontId="27" fillId="0" borderId="79" xfId="0" applyFont="1" applyBorder="1" applyAlignment="1">
      <alignment shrinkToFit="1"/>
    </xf>
    <xf numFmtId="49" fontId="45" fillId="0" borderId="118" xfId="0" applyNumberFormat="1" applyFont="1" applyBorder="1" applyAlignment="1">
      <alignment horizontal="center" vertical="center" shrinkToFit="1"/>
    </xf>
    <xf numFmtId="49" fontId="45" fillId="0" borderId="119" xfId="0" applyNumberFormat="1" applyFont="1" applyBorder="1" applyAlignment="1">
      <alignment horizontal="center" vertical="center" shrinkToFit="1"/>
    </xf>
    <xf numFmtId="49" fontId="44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5" fillId="0" borderId="105" xfId="0" applyFont="1" applyBorder="1" applyAlignment="1">
      <alignment horizontal="center"/>
    </xf>
    <xf numFmtId="0" fontId="45" fillId="0" borderId="114" xfId="0" applyFont="1" applyBorder="1" applyAlignment="1">
      <alignment horizontal="center"/>
    </xf>
  </cellXfs>
  <cellStyles count="6">
    <cellStyle name="Excel Built-in Comma [0]" xfId="4" xr:uid="{6E5152B8-ABBC-4799-97A5-D134D2849648}"/>
    <cellStyle name="Excel Built-in Normal" xfId="3" xr:uid="{C5B08247-DD1B-4E26-BCF1-A6E79F74EA47}"/>
    <cellStyle name="パーセント" xfId="2" builtinId="5"/>
    <cellStyle name="桁区切り" xfId="1" builtinId="6"/>
    <cellStyle name="桁区切り 2" xfId="5" xr:uid="{0F05071C-50D6-48F2-81A3-969466CFF24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pc-win/Desktop/R1&#27770;&#31639;_2019_fix%20(005)%20&#12398;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活動計算書"/>
      <sheetName val="管理費"/>
      <sheetName val="事務局人件費"/>
      <sheetName val="人件費配分"/>
      <sheetName val="法人税計算"/>
      <sheetName val="消費税計算"/>
      <sheetName val="一覧"/>
      <sheetName val="発注元区分"/>
      <sheetName val="01住民活動支援"/>
      <sheetName val="02地域ツーリズム"/>
      <sheetName val="03地域づくり"/>
      <sheetName val="04商品開発"/>
      <sheetName val="05講師派遣"/>
      <sheetName val="06助成金事業"/>
      <sheetName val="07物販"/>
      <sheetName val="総会資料1＿活動計算書"/>
      <sheetName val="総会資料2_収益事業内訳"/>
      <sheetName val="総会資料3_事業費内訳"/>
      <sheetName val="総会資料4_財務諸表の注記"/>
      <sheetName val="総会資料5_貸借対照表"/>
      <sheetName val="総会資料6_財産目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F14">
            <v>4000</v>
          </cell>
          <cell r="Y14">
            <v>0</v>
          </cell>
          <cell r="AA14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H5">
            <v>0</v>
          </cell>
        </row>
        <row r="8">
          <cell r="H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CE84-6D0A-4604-BC16-F1058B658AEA}">
  <dimension ref="A1:R81"/>
  <sheetViews>
    <sheetView topLeftCell="B38" zoomScale="83" workbookViewId="0">
      <selection activeCell="M57" sqref="M57"/>
    </sheetView>
  </sheetViews>
  <sheetFormatPr defaultColWidth="13" defaultRowHeight="18"/>
  <cols>
    <col min="1" max="1" width="2.5" style="3" customWidth="1"/>
    <col min="2" max="2" width="2" style="119" customWidth="1"/>
    <col min="3" max="3" width="3.09765625" style="119" customWidth="1"/>
    <col min="4" max="4" width="45.09765625" style="119" customWidth="1"/>
    <col min="5" max="6" width="14.8984375" style="119" customWidth="1"/>
    <col min="7" max="7" width="30" style="121" customWidth="1"/>
    <col min="8" max="8" width="3.3984375" style="3" customWidth="1"/>
    <col min="9" max="9" width="2" style="119" customWidth="1"/>
    <col min="10" max="10" width="3.09765625" style="119" customWidth="1"/>
    <col min="11" max="11" width="17" style="119" customWidth="1"/>
    <col min="12" max="12" width="26.5" style="119" customWidth="1"/>
    <col min="13" max="14" width="14.8984375" style="119" customWidth="1"/>
    <col min="15" max="15" width="10.5" style="119" customWidth="1"/>
    <col min="16" max="16" width="5.8984375" style="120" customWidth="1"/>
    <col min="17" max="17" width="9" style="121" customWidth="1"/>
    <col min="18" max="18" width="13" style="123"/>
  </cols>
  <sheetData>
    <row r="1" spans="1:18">
      <c r="A1"/>
      <c r="B1" s="1" t="s">
        <v>347</v>
      </c>
      <c r="C1" s="1"/>
      <c r="D1" s="1"/>
      <c r="E1" s="1"/>
      <c r="F1" s="1"/>
      <c r="G1" s="2" t="s">
        <v>100</v>
      </c>
      <c r="I1" s="4"/>
      <c r="J1" s="4"/>
      <c r="K1" s="4"/>
      <c r="L1" s="4"/>
      <c r="M1" s="4"/>
      <c r="N1" s="4"/>
      <c r="O1" s="4"/>
      <c r="P1" s="5"/>
      <c r="Q1" s="4"/>
      <c r="R1"/>
    </row>
    <row r="2" spans="1:18" ht="18.600000000000001" thickBot="1">
      <c r="A2"/>
      <c r="B2" s="6" t="s">
        <v>0</v>
      </c>
      <c r="C2" s="7"/>
      <c r="D2" s="7"/>
      <c r="E2" s="8" t="s">
        <v>1</v>
      </c>
      <c r="F2" s="8" t="s">
        <v>2</v>
      </c>
      <c r="G2" s="9" t="s">
        <v>3</v>
      </c>
      <c r="I2" s="6" t="s">
        <v>4</v>
      </c>
      <c r="J2" s="7"/>
      <c r="K2" s="7"/>
      <c r="L2" s="7"/>
      <c r="M2" s="8" t="s">
        <v>1</v>
      </c>
      <c r="N2" s="8" t="s">
        <v>2</v>
      </c>
      <c r="O2" s="10" t="s">
        <v>3</v>
      </c>
      <c r="P2" s="11"/>
      <c r="Q2" s="12"/>
      <c r="R2"/>
    </row>
    <row r="3" spans="1:18" ht="18.600000000000001" thickTop="1">
      <c r="A3"/>
      <c r="B3" s="13" t="s">
        <v>5</v>
      </c>
      <c r="C3" s="14"/>
      <c r="D3" s="14"/>
      <c r="E3" s="15"/>
      <c r="F3" s="15"/>
      <c r="G3" s="16"/>
      <c r="I3" s="13" t="s">
        <v>6</v>
      </c>
      <c r="J3" s="17"/>
      <c r="K3" s="17"/>
      <c r="L3" s="214"/>
      <c r="M3" s="215"/>
      <c r="N3" s="215"/>
      <c r="O3" s="19"/>
      <c r="P3" s="20"/>
      <c r="Q3" s="21"/>
      <c r="R3"/>
    </row>
    <row r="4" spans="1:18">
      <c r="A4"/>
      <c r="B4" s="13"/>
      <c r="C4" s="14"/>
      <c r="D4" s="22" t="s">
        <v>7</v>
      </c>
      <c r="E4" s="23">
        <v>89000</v>
      </c>
      <c r="F4" s="23"/>
      <c r="G4" s="24" t="s">
        <v>8</v>
      </c>
      <c r="I4" s="13"/>
      <c r="J4" s="25" t="s">
        <v>150</v>
      </c>
      <c r="K4" s="14"/>
      <c r="L4" s="51"/>
      <c r="M4" s="477">
        <v>313956</v>
      </c>
      <c r="N4" s="477">
        <f>M4</f>
        <v>313956</v>
      </c>
      <c r="O4" s="44" t="s">
        <v>10</v>
      </c>
      <c r="P4" s="45">
        <v>1</v>
      </c>
      <c r="Q4" s="53"/>
      <c r="R4"/>
    </row>
    <row r="5" spans="1:18">
      <c r="A5"/>
      <c r="B5" s="28"/>
      <c r="C5" s="29"/>
      <c r="D5" s="30" t="s">
        <v>9</v>
      </c>
      <c r="E5" s="31">
        <v>90000</v>
      </c>
      <c r="F5" s="31"/>
      <c r="G5" s="32" t="s">
        <v>8</v>
      </c>
      <c r="I5" s="13"/>
      <c r="J5" s="213"/>
      <c r="K5" s="22"/>
      <c r="L5" s="216"/>
      <c r="M5" s="23"/>
      <c r="N5" s="23"/>
      <c r="O5" s="44"/>
      <c r="P5" s="45"/>
      <c r="Q5" s="46"/>
      <c r="R5"/>
    </row>
    <row r="6" spans="1:18">
      <c r="A6"/>
      <c r="B6" s="36" t="s">
        <v>11</v>
      </c>
      <c r="C6" s="37"/>
      <c r="D6" s="37"/>
      <c r="E6" s="38">
        <v>111040</v>
      </c>
      <c r="F6" s="38"/>
      <c r="G6" s="39" t="s">
        <v>8</v>
      </c>
      <c r="I6" s="13"/>
      <c r="J6" s="487" t="s">
        <v>310</v>
      </c>
      <c r="K6" s="476"/>
      <c r="L6" s="482"/>
      <c r="M6" s="483">
        <v>276520</v>
      </c>
      <c r="N6" s="477">
        <f t="shared" ref="N6" si="0">M6</f>
        <v>276520</v>
      </c>
      <c r="O6" s="484" t="s">
        <v>10</v>
      </c>
      <c r="P6" s="485">
        <v>1</v>
      </c>
      <c r="Q6" s="486"/>
      <c r="R6"/>
    </row>
    <row r="7" spans="1:18">
      <c r="A7"/>
      <c r="B7" s="36" t="s">
        <v>12</v>
      </c>
      <c r="C7" s="37"/>
      <c r="D7" s="37"/>
      <c r="E7" s="38">
        <v>735000</v>
      </c>
      <c r="F7" s="38"/>
      <c r="G7" s="39" t="s">
        <v>8</v>
      </c>
      <c r="I7" s="13"/>
      <c r="J7" s="28"/>
      <c r="K7" s="30"/>
      <c r="L7" s="47"/>
      <c r="M7" s="31"/>
      <c r="N7" s="31"/>
      <c r="O7" s="33"/>
      <c r="P7" s="34"/>
      <c r="Q7" s="35"/>
      <c r="R7"/>
    </row>
    <row r="8" spans="1:18">
      <c r="A8"/>
      <c r="B8" s="13" t="s">
        <v>13</v>
      </c>
      <c r="C8" s="37"/>
      <c r="D8" s="37"/>
      <c r="E8" s="38"/>
      <c r="F8" s="38"/>
      <c r="G8" s="39"/>
      <c r="I8" s="13"/>
      <c r="J8" s="13" t="s">
        <v>309</v>
      </c>
      <c r="K8" s="40"/>
      <c r="L8" s="40"/>
      <c r="M8" s="41">
        <v>5000</v>
      </c>
      <c r="N8" s="49">
        <f>M8</f>
        <v>5000</v>
      </c>
      <c r="O8" s="499" t="s">
        <v>10</v>
      </c>
      <c r="P8" s="485">
        <v>1</v>
      </c>
      <c r="Q8" s="42"/>
      <c r="R8"/>
    </row>
    <row r="9" spans="1:18">
      <c r="A9"/>
      <c r="B9" s="13"/>
      <c r="C9" s="25" t="s">
        <v>150</v>
      </c>
      <c r="D9" s="14"/>
      <c r="E9" s="23">
        <v>279540</v>
      </c>
      <c r="F9" s="23">
        <f t="shared" ref="F9" si="1">E9</f>
        <v>279540</v>
      </c>
      <c r="G9" s="16"/>
      <c r="I9" s="13"/>
      <c r="J9" s="28"/>
      <c r="K9" s="50"/>
      <c r="L9" s="47"/>
      <c r="M9" s="31"/>
      <c r="N9" s="31"/>
      <c r="O9" s="33"/>
      <c r="P9" s="34"/>
      <c r="Q9" s="35"/>
      <c r="R9"/>
    </row>
    <row r="10" spans="1:18">
      <c r="A10"/>
      <c r="B10" s="13"/>
      <c r="C10" s="517"/>
      <c r="D10" s="43"/>
      <c r="E10" s="23"/>
      <c r="F10" s="23"/>
      <c r="G10" s="24"/>
      <c r="I10" s="13"/>
      <c r="J10" s="13" t="s">
        <v>346</v>
      </c>
      <c r="K10" s="40"/>
      <c r="L10" s="43"/>
      <c r="M10" s="41">
        <v>308389</v>
      </c>
      <c r="N10" s="49">
        <f>M10</f>
        <v>308389</v>
      </c>
      <c r="O10" s="499" t="s">
        <v>10</v>
      </c>
      <c r="P10" s="485">
        <v>1</v>
      </c>
      <c r="Q10" s="46"/>
      <c r="R10"/>
    </row>
    <row r="11" spans="1:18">
      <c r="A11"/>
      <c r="B11" s="13"/>
      <c r="C11" s="518" t="s">
        <v>308</v>
      </c>
      <c r="D11" s="481"/>
      <c r="E11" s="477">
        <v>303200</v>
      </c>
      <c r="F11" s="477">
        <f t="shared" ref="F11:F12" si="2">E11</f>
        <v>303200</v>
      </c>
      <c r="G11" s="478"/>
      <c r="I11" s="13"/>
      <c r="J11" s="28"/>
      <c r="K11" s="50"/>
      <c r="L11" s="47"/>
      <c r="M11" s="31"/>
      <c r="N11" s="31"/>
      <c r="O11" s="33"/>
      <c r="P11" s="34"/>
      <c r="Q11" s="500"/>
      <c r="R11" s="217"/>
    </row>
    <row r="12" spans="1:18">
      <c r="A12"/>
      <c r="B12" s="13"/>
      <c r="C12" s="479"/>
      <c r="D12" s="480"/>
      <c r="E12" s="31"/>
      <c r="F12" s="31">
        <f t="shared" si="2"/>
        <v>0</v>
      </c>
      <c r="G12" s="32"/>
      <c r="I12" s="13"/>
      <c r="J12" s="13"/>
      <c r="K12" s="40"/>
      <c r="L12" s="43"/>
      <c r="M12" s="41"/>
      <c r="N12" s="49">
        <f>M12</f>
        <v>0</v>
      </c>
      <c r="O12" s="499" t="s">
        <v>10</v>
      </c>
      <c r="P12" s="485">
        <v>1</v>
      </c>
      <c r="Q12" s="53"/>
      <c r="R12" s="218"/>
    </row>
    <row r="13" spans="1:18">
      <c r="A13"/>
      <c r="B13" s="13"/>
      <c r="C13" s="13" t="s">
        <v>309</v>
      </c>
      <c r="D13" s="40"/>
      <c r="E13" s="41">
        <v>5000</v>
      </c>
      <c r="F13" s="516">
        <f t="shared" ref="F13" si="3">E13</f>
        <v>5000</v>
      </c>
      <c r="G13" s="48"/>
      <c r="I13" s="13"/>
      <c r="J13" s="28"/>
      <c r="K13" s="50"/>
      <c r="L13" s="498"/>
      <c r="M13" s="31"/>
      <c r="N13" s="31"/>
      <c r="O13" s="33"/>
      <c r="P13" s="34"/>
      <c r="Q13" s="500"/>
      <c r="R13" s="217"/>
    </row>
    <row r="14" spans="1:18">
      <c r="A14"/>
      <c r="B14" s="13"/>
      <c r="C14" s="28"/>
      <c r="D14" s="50"/>
      <c r="E14" s="54"/>
      <c r="F14" s="31"/>
      <c r="G14" s="55"/>
      <c r="I14" s="501" t="s">
        <v>15</v>
      </c>
      <c r="J14" s="502"/>
      <c r="K14" s="502"/>
      <c r="L14" s="502"/>
      <c r="M14" s="483"/>
      <c r="N14" s="483"/>
      <c r="O14" s="501"/>
      <c r="P14" s="503"/>
      <c r="Q14" s="504"/>
      <c r="R14"/>
    </row>
    <row r="15" spans="1:18">
      <c r="A15"/>
      <c r="B15" s="13"/>
      <c r="C15" s="13" t="s">
        <v>345</v>
      </c>
      <c r="D15" s="40"/>
      <c r="E15" s="41">
        <v>314000</v>
      </c>
      <c r="F15" s="516">
        <f t="shared" ref="F15" si="4">E15</f>
        <v>314000</v>
      </c>
      <c r="G15" s="48"/>
      <c r="I15" s="28"/>
      <c r="J15" s="29"/>
      <c r="K15" s="30" t="s">
        <v>16</v>
      </c>
      <c r="L15" s="47"/>
      <c r="M15" s="31">
        <v>0</v>
      </c>
      <c r="N15" s="31">
        <f>M15</f>
        <v>0</v>
      </c>
      <c r="O15" s="33" t="s">
        <v>10</v>
      </c>
      <c r="P15" s="34">
        <v>1</v>
      </c>
      <c r="Q15" s="35"/>
      <c r="R15"/>
    </row>
    <row r="16" spans="1:18">
      <c r="A16"/>
      <c r="B16" s="13"/>
      <c r="C16" s="28"/>
      <c r="D16" s="50"/>
      <c r="E16" s="54"/>
      <c r="F16" s="31"/>
      <c r="G16" s="55"/>
      <c r="I16" s="13" t="s">
        <v>17</v>
      </c>
      <c r="J16" s="14"/>
      <c r="K16" s="14"/>
      <c r="L16" s="14"/>
      <c r="M16" s="15"/>
      <c r="N16" s="15"/>
      <c r="O16" s="13"/>
      <c r="P16" s="26"/>
      <c r="Q16" s="27"/>
      <c r="R16"/>
    </row>
    <row r="17" spans="1:18">
      <c r="B17" s="13"/>
      <c r="C17" s="13"/>
      <c r="D17" s="40"/>
      <c r="E17" s="41">
        <v>0</v>
      </c>
      <c r="F17" s="516">
        <f t="shared" ref="F17" si="5">E17</f>
        <v>0</v>
      </c>
      <c r="G17" s="48"/>
      <c r="I17" s="28"/>
      <c r="J17" s="29"/>
      <c r="K17" s="30"/>
      <c r="L17" s="47"/>
      <c r="M17" s="31">
        <v>750341</v>
      </c>
      <c r="N17" s="31"/>
      <c r="O17" s="56" t="s">
        <v>14</v>
      </c>
      <c r="P17" s="57"/>
      <c r="Q17" s="35"/>
      <c r="R17"/>
    </row>
    <row r="18" spans="1:18">
      <c r="B18" s="13"/>
      <c r="C18" s="28"/>
      <c r="D18" s="50"/>
      <c r="E18" s="54"/>
      <c r="F18" s="31"/>
      <c r="G18" s="55"/>
      <c r="I18" s="59" t="s">
        <v>18</v>
      </c>
      <c r="J18" s="60"/>
      <c r="K18" s="60"/>
      <c r="L18" s="61"/>
      <c r="M18" s="62"/>
      <c r="N18" s="62"/>
      <c r="O18" s="63"/>
      <c r="P18" s="64"/>
      <c r="Q18" s="65"/>
      <c r="R18"/>
    </row>
    <row r="19" spans="1:18">
      <c r="B19" s="13"/>
      <c r="C19" s="13"/>
      <c r="D19" s="14"/>
      <c r="E19" s="15"/>
      <c r="F19" s="15"/>
      <c r="G19" s="16"/>
      <c r="I19" s="67"/>
      <c r="J19" s="59" t="s">
        <v>20</v>
      </c>
      <c r="K19" s="68"/>
      <c r="L19" s="3"/>
      <c r="M19" s="69"/>
      <c r="N19" s="69"/>
      <c r="O19" s="70"/>
      <c r="P19" s="71"/>
      <c r="Q19" s="72"/>
      <c r="R19"/>
    </row>
    <row r="20" spans="1:18">
      <c r="B20" s="28"/>
      <c r="C20" s="28"/>
      <c r="D20" s="30"/>
      <c r="E20" s="58"/>
      <c r="F20" s="31"/>
      <c r="G20" s="32"/>
      <c r="I20" s="67"/>
      <c r="J20" s="67"/>
      <c r="K20" s="73" t="s">
        <v>22</v>
      </c>
      <c r="L20" s="74"/>
      <c r="M20" s="23">
        <v>0</v>
      </c>
      <c r="N20" s="23">
        <f>M20*$F$30</f>
        <v>0</v>
      </c>
      <c r="O20" s="44" t="s">
        <v>10</v>
      </c>
      <c r="P20" s="75">
        <f>$F$30</f>
        <v>0.47039999999999998</v>
      </c>
      <c r="Q20" s="76"/>
      <c r="R20"/>
    </row>
    <row r="21" spans="1:18">
      <c r="B21" s="13" t="s">
        <v>19</v>
      </c>
      <c r="C21" s="66"/>
      <c r="D21" s="14"/>
      <c r="E21" s="15"/>
      <c r="F21" s="15"/>
      <c r="G21" s="16"/>
      <c r="I21" s="67"/>
      <c r="J21" s="67"/>
      <c r="K21" s="73" t="s">
        <v>24</v>
      </c>
      <c r="L21" s="74"/>
      <c r="M21" s="23">
        <v>0</v>
      </c>
      <c r="N21" s="23">
        <f>M21*$F$30</f>
        <v>0</v>
      </c>
      <c r="O21" s="44" t="s">
        <v>10</v>
      </c>
      <c r="P21" s="75">
        <f t="shared" ref="P21:P24" si="6">$F$30</f>
        <v>0.47039999999999998</v>
      </c>
      <c r="Q21" s="76"/>
      <c r="R21"/>
    </row>
    <row r="22" spans="1:18">
      <c r="B22" s="28"/>
      <c r="C22" s="29"/>
      <c r="D22" s="30" t="s">
        <v>16</v>
      </c>
      <c r="E22" s="31">
        <f>[1]一覧!AA14</f>
        <v>0</v>
      </c>
      <c r="F22" s="31">
        <f t="shared" ref="F22:F26" si="7">E22</f>
        <v>0</v>
      </c>
      <c r="G22" s="32" t="s">
        <v>21</v>
      </c>
      <c r="I22" s="67"/>
      <c r="J22" s="67"/>
      <c r="K22" s="73" t="s">
        <v>25</v>
      </c>
      <c r="L22" s="74"/>
      <c r="M22" s="23">
        <v>0</v>
      </c>
      <c r="N22" s="23">
        <f>M22*$F$30</f>
        <v>0</v>
      </c>
      <c r="O22" s="44" t="s">
        <v>10</v>
      </c>
      <c r="P22" s="75">
        <f t="shared" si="6"/>
        <v>0.47039999999999998</v>
      </c>
      <c r="Q22" s="76"/>
      <c r="R22"/>
    </row>
    <row r="23" spans="1:18">
      <c r="B23" s="13" t="s">
        <v>23</v>
      </c>
      <c r="C23" s="66"/>
      <c r="D23" s="14"/>
      <c r="E23" s="15">
        <v>9000</v>
      </c>
      <c r="F23" s="516">
        <f t="shared" si="7"/>
        <v>9000</v>
      </c>
      <c r="G23" s="16"/>
      <c r="I23" s="67"/>
      <c r="J23" s="67"/>
      <c r="K23" s="78" t="s">
        <v>27</v>
      </c>
      <c r="L23" s="79"/>
      <c r="M23" s="49">
        <v>0</v>
      </c>
      <c r="N23" s="23">
        <f>M23*$F$30</f>
        <v>0</v>
      </c>
      <c r="O23" s="44" t="s">
        <v>10</v>
      </c>
      <c r="P23" s="75">
        <f t="shared" si="6"/>
        <v>0.47039999999999998</v>
      </c>
      <c r="Q23" s="76"/>
      <c r="R23"/>
    </row>
    <row r="24" spans="1:18">
      <c r="B24" s="13"/>
      <c r="C24" s="29"/>
      <c r="D24" s="30"/>
      <c r="E24" s="31">
        <f>[1]一覧!Y14</f>
        <v>0</v>
      </c>
      <c r="F24" s="31">
        <f t="shared" si="7"/>
        <v>0</v>
      </c>
      <c r="G24" s="32" t="s">
        <v>8</v>
      </c>
      <c r="I24" s="67"/>
      <c r="J24" s="81"/>
      <c r="K24" s="82" t="s">
        <v>101</v>
      </c>
      <c r="L24" s="83"/>
      <c r="M24" s="31">
        <v>102000</v>
      </c>
      <c r="N24" s="31">
        <f>M24*$F$30</f>
        <v>47980.799999999996</v>
      </c>
      <c r="O24" s="33" t="s">
        <v>10</v>
      </c>
      <c r="P24" s="84">
        <f t="shared" si="6"/>
        <v>0.47039999999999998</v>
      </c>
      <c r="Q24" s="35"/>
      <c r="R24"/>
    </row>
    <row r="25" spans="1:18">
      <c r="B25" s="25" t="s">
        <v>26</v>
      </c>
      <c r="C25" s="37"/>
      <c r="D25" s="37"/>
      <c r="E25" s="38"/>
      <c r="F25" s="38"/>
      <c r="G25" s="77"/>
      <c r="I25" s="67"/>
      <c r="J25" s="67" t="s">
        <v>31</v>
      </c>
      <c r="K25" s="68"/>
      <c r="L25" s="3"/>
      <c r="M25" s="15"/>
      <c r="N25" s="15"/>
      <c r="O25" s="13"/>
      <c r="P25" s="26"/>
      <c r="Q25" s="72"/>
      <c r="R25"/>
    </row>
    <row r="26" spans="1:18">
      <c r="B26" s="13"/>
      <c r="C26" s="52" t="s">
        <v>28</v>
      </c>
      <c r="D26" s="40"/>
      <c r="E26" s="41">
        <v>3</v>
      </c>
      <c r="F26" s="41">
        <f t="shared" si="7"/>
        <v>3</v>
      </c>
      <c r="G26" s="80"/>
      <c r="I26" s="67"/>
      <c r="J26" s="67"/>
      <c r="K26" s="73" t="s">
        <v>33</v>
      </c>
      <c r="L26" s="74"/>
      <c r="M26" s="23">
        <v>13200</v>
      </c>
      <c r="N26" s="23">
        <f t="shared" ref="N26:N31" si="8">M26*$F$30</f>
        <v>6209.28</v>
      </c>
      <c r="O26" s="44" t="s">
        <v>10</v>
      </c>
      <c r="P26" s="75">
        <f>$F$30</f>
        <v>0.47039999999999998</v>
      </c>
      <c r="Q26" s="76"/>
      <c r="R26"/>
    </row>
    <row r="27" spans="1:18">
      <c r="B27" s="13"/>
      <c r="C27" s="13" t="s">
        <v>30</v>
      </c>
      <c r="D27" s="14"/>
      <c r="E27" s="15"/>
      <c r="F27" s="15">
        <f>E27</f>
        <v>0</v>
      </c>
      <c r="G27" s="85"/>
      <c r="I27" s="67"/>
      <c r="J27" s="67"/>
      <c r="K27" s="73" t="s">
        <v>102</v>
      </c>
      <c r="L27" s="74"/>
      <c r="M27" s="23">
        <v>0</v>
      </c>
      <c r="N27" s="23">
        <f t="shared" si="8"/>
        <v>0</v>
      </c>
      <c r="O27" s="44" t="s">
        <v>10</v>
      </c>
      <c r="P27" s="75">
        <f t="shared" ref="P27:P42" si="9">$F$30</f>
        <v>0.47039999999999998</v>
      </c>
      <c r="Q27" s="76"/>
      <c r="R27"/>
    </row>
    <row r="28" spans="1:18" ht="18.600000000000001" thickBot="1">
      <c r="B28" s="86"/>
      <c r="C28" s="87" t="s">
        <v>32</v>
      </c>
      <c r="D28" s="88"/>
      <c r="E28" s="89"/>
      <c r="F28" s="89">
        <f>E28</f>
        <v>0</v>
      </c>
      <c r="G28" s="90"/>
      <c r="I28" s="67"/>
      <c r="J28" s="67"/>
      <c r="K28" s="73" t="s">
        <v>36</v>
      </c>
      <c r="L28" s="74"/>
      <c r="M28" s="23">
        <v>20750</v>
      </c>
      <c r="N28" s="23">
        <f t="shared" si="8"/>
        <v>9760.7999999999993</v>
      </c>
      <c r="O28" s="44" t="s">
        <v>10</v>
      </c>
      <c r="P28" s="75">
        <f t="shared" si="9"/>
        <v>0.47039999999999998</v>
      </c>
      <c r="Q28" s="76"/>
      <c r="R28"/>
    </row>
    <row r="29" spans="1:18" ht="18.600000000000001" thickTop="1">
      <c r="B29" s="28" t="s">
        <v>34</v>
      </c>
      <c r="C29" s="17"/>
      <c r="D29" s="17"/>
      <c r="E29" s="18">
        <f>SUM(E3:E28)</f>
        <v>1935783</v>
      </c>
      <c r="F29" s="18">
        <f>SUM(F3:F28)</f>
        <v>910743</v>
      </c>
      <c r="G29" s="91"/>
      <c r="I29" s="67"/>
      <c r="J29" s="67"/>
      <c r="K29" s="73" t="s">
        <v>37</v>
      </c>
      <c r="L29" s="74"/>
      <c r="M29" s="23">
        <v>87893</v>
      </c>
      <c r="N29" s="23">
        <f t="shared" si="8"/>
        <v>41344.867200000001</v>
      </c>
      <c r="O29" s="44" t="s">
        <v>10</v>
      </c>
      <c r="P29" s="75">
        <f t="shared" si="9"/>
        <v>0.47039999999999998</v>
      </c>
      <c r="Q29" s="76"/>
      <c r="R29"/>
    </row>
    <row r="30" spans="1:18">
      <c r="B30" s="28"/>
      <c r="C30" s="29"/>
      <c r="D30" s="29"/>
      <c r="E30" s="92" t="s">
        <v>35</v>
      </c>
      <c r="F30" s="93">
        <f>ROUNDDOWN(F29/E29,4)</f>
        <v>0.47039999999999998</v>
      </c>
      <c r="G30" s="94"/>
      <c r="I30" s="67"/>
      <c r="J30" s="67"/>
      <c r="K30" s="73" t="s">
        <v>38</v>
      </c>
      <c r="L30" s="74"/>
      <c r="M30" s="23">
        <v>0</v>
      </c>
      <c r="N30" s="23">
        <f t="shared" si="8"/>
        <v>0</v>
      </c>
      <c r="O30" s="44" t="s">
        <v>10</v>
      </c>
      <c r="P30" s="75">
        <f t="shared" si="9"/>
        <v>0.47039999999999998</v>
      </c>
      <c r="Q30" s="76"/>
      <c r="R30"/>
    </row>
    <row r="31" spans="1:18">
      <c r="B31" s="95"/>
      <c r="C31" s="95"/>
      <c r="D31" s="95"/>
      <c r="E31" s="95"/>
      <c r="F31" s="95"/>
      <c r="G31" s="96"/>
      <c r="I31" s="67"/>
      <c r="J31" s="67"/>
      <c r="K31" s="73" t="s">
        <v>39</v>
      </c>
      <c r="L31" s="74"/>
      <c r="M31" s="23">
        <v>0</v>
      </c>
      <c r="N31" s="23">
        <f t="shared" si="8"/>
        <v>0</v>
      </c>
      <c r="O31" s="44" t="s">
        <v>10</v>
      </c>
      <c r="P31" s="75">
        <f t="shared" si="9"/>
        <v>0.47039999999999998</v>
      </c>
      <c r="Q31" s="76"/>
      <c r="R31"/>
    </row>
    <row r="32" spans="1:18">
      <c r="A32"/>
      <c r="B32" s="95"/>
      <c r="C32" s="95"/>
      <c r="D32" s="95"/>
      <c r="E32" s="95"/>
      <c r="F32" s="95"/>
      <c r="G32" s="96"/>
      <c r="I32" s="67"/>
      <c r="J32" s="67"/>
      <c r="K32" s="73" t="s">
        <v>40</v>
      </c>
      <c r="L32" s="74"/>
      <c r="M32" s="23">
        <v>0</v>
      </c>
      <c r="N32" s="23">
        <f t="shared" ref="N32:N43" si="10">M32*$F$30</f>
        <v>0</v>
      </c>
      <c r="O32" s="44" t="s">
        <v>10</v>
      </c>
      <c r="P32" s="75">
        <f t="shared" si="9"/>
        <v>0.47039999999999998</v>
      </c>
      <c r="Q32" s="76"/>
      <c r="R32"/>
    </row>
    <row r="33" spans="2:17" customFormat="1">
      <c r="B33" s="95"/>
      <c r="C33" s="95"/>
      <c r="D33" s="95"/>
      <c r="E33" s="95"/>
      <c r="F33" s="95"/>
      <c r="G33" s="96"/>
      <c r="H33" s="3"/>
      <c r="I33" s="67"/>
      <c r="J33" s="67"/>
      <c r="K33" s="73" t="s">
        <v>41</v>
      </c>
      <c r="L33" s="74"/>
      <c r="M33" s="23">
        <v>6978</v>
      </c>
      <c r="N33" s="23">
        <f t="shared" si="10"/>
        <v>3282.4512</v>
      </c>
      <c r="O33" s="44" t="s">
        <v>10</v>
      </c>
      <c r="P33" s="75">
        <f t="shared" si="9"/>
        <v>0.47039999999999998</v>
      </c>
      <c r="Q33" s="76"/>
    </row>
    <row r="34" spans="2:17" customFormat="1">
      <c r="B34" s="95"/>
      <c r="C34" s="95"/>
      <c r="D34" s="95"/>
      <c r="E34" s="95"/>
      <c r="F34" s="95"/>
      <c r="G34" s="96"/>
      <c r="H34" s="3"/>
      <c r="I34" s="67"/>
      <c r="J34" s="67"/>
      <c r="K34" s="73" t="s">
        <v>104</v>
      </c>
      <c r="L34" s="74"/>
      <c r="M34" s="23">
        <v>1200</v>
      </c>
      <c r="N34" s="23">
        <f t="shared" si="10"/>
        <v>564.48</v>
      </c>
      <c r="O34" s="44" t="s">
        <v>10</v>
      </c>
      <c r="P34" s="75">
        <f t="shared" si="9"/>
        <v>0.47039999999999998</v>
      </c>
      <c r="Q34" s="76"/>
    </row>
    <row r="35" spans="2:17" customFormat="1">
      <c r="B35" s="95"/>
      <c r="C35" s="95"/>
      <c r="D35" s="95"/>
      <c r="E35" s="95"/>
      <c r="F35" s="95"/>
      <c r="G35" s="96"/>
      <c r="H35" s="3"/>
      <c r="I35" s="67"/>
      <c r="J35" s="67"/>
      <c r="K35" s="73" t="s">
        <v>42</v>
      </c>
      <c r="L35" s="74"/>
      <c r="M35" s="23">
        <v>0</v>
      </c>
      <c r="N35" s="23">
        <f t="shared" si="10"/>
        <v>0</v>
      </c>
      <c r="O35" s="44" t="s">
        <v>10</v>
      </c>
      <c r="P35" s="75">
        <f t="shared" si="9"/>
        <v>0.47039999999999998</v>
      </c>
      <c r="Q35" s="76"/>
    </row>
    <row r="36" spans="2:17" customFormat="1">
      <c r="B36" s="95"/>
      <c r="C36" s="95"/>
      <c r="D36" s="95"/>
      <c r="E36" s="95"/>
      <c r="F36" s="95"/>
      <c r="G36" s="96"/>
      <c r="H36" s="3"/>
      <c r="I36" s="67"/>
      <c r="J36" s="67"/>
      <c r="K36" s="73" t="s">
        <v>43</v>
      </c>
      <c r="L36" s="74"/>
      <c r="M36" s="23">
        <v>14000</v>
      </c>
      <c r="N36" s="23">
        <f t="shared" si="10"/>
        <v>6585.5999999999995</v>
      </c>
      <c r="O36" s="44" t="s">
        <v>10</v>
      </c>
      <c r="P36" s="75">
        <f t="shared" si="9"/>
        <v>0.47039999999999998</v>
      </c>
      <c r="Q36" s="76"/>
    </row>
    <row r="37" spans="2:17" customFormat="1">
      <c r="B37" s="95"/>
      <c r="C37" s="95"/>
      <c r="D37" s="95"/>
      <c r="E37" s="95"/>
      <c r="F37" s="95"/>
      <c r="G37" s="96"/>
      <c r="H37" s="3"/>
      <c r="I37" s="67"/>
      <c r="J37" s="67"/>
      <c r="K37" s="73" t="s">
        <v>44</v>
      </c>
      <c r="L37" s="74"/>
      <c r="M37" s="23">
        <v>21100</v>
      </c>
      <c r="N37" s="23">
        <f t="shared" si="10"/>
        <v>9925.44</v>
      </c>
      <c r="O37" s="44" t="s">
        <v>10</v>
      </c>
      <c r="P37" s="75">
        <f t="shared" si="9"/>
        <v>0.47039999999999998</v>
      </c>
      <c r="Q37" s="76"/>
    </row>
    <row r="38" spans="2:17" customFormat="1">
      <c r="B38" s="95"/>
      <c r="C38" s="95"/>
      <c r="D38" s="95"/>
      <c r="E38" s="95"/>
      <c r="F38" s="95"/>
      <c r="G38" s="96"/>
      <c r="H38" s="3"/>
      <c r="I38" s="67"/>
      <c r="J38" s="67"/>
      <c r="K38" s="73" t="s">
        <v>45</v>
      </c>
      <c r="L38" s="74"/>
      <c r="M38" s="23">
        <v>0</v>
      </c>
      <c r="N38" s="23">
        <f>M38*$F$30*0.8</f>
        <v>0</v>
      </c>
      <c r="O38" s="44" t="s">
        <v>10</v>
      </c>
      <c r="P38" s="75">
        <f t="shared" si="9"/>
        <v>0.47039999999999998</v>
      </c>
      <c r="Q38" s="97" t="s">
        <v>46</v>
      </c>
    </row>
    <row r="39" spans="2:17" customFormat="1">
      <c r="B39" s="95"/>
      <c r="C39" s="95"/>
      <c r="D39" s="95"/>
      <c r="E39" s="95"/>
      <c r="F39" s="95"/>
      <c r="G39" s="96"/>
      <c r="H39" s="3"/>
      <c r="I39" s="67"/>
      <c r="J39" s="67"/>
      <c r="K39" s="73" t="s">
        <v>47</v>
      </c>
      <c r="L39" s="74"/>
      <c r="M39" s="23">
        <v>8000</v>
      </c>
      <c r="N39" s="23">
        <f t="shared" si="10"/>
        <v>3763.2</v>
      </c>
      <c r="O39" s="44" t="s">
        <v>10</v>
      </c>
      <c r="P39" s="75">
        <f t="shared" si="9"/>
        <v>0.47039999999999998</v>
      </c>
      <c r="Q39" s="76"/>
    </row>
    <row r="40" spans="2:17" customFormat="1">
      <c r="B40" s="95"/>
      <c r="C40" s="95"/>
      <c r="D40" s="95"/>
      <c r="E40" s="95"/>
      <c r="F40" s="95"/>
      <c r="G40" s="96"/>
      <c r="H40" s="3"/>
      <c r="I40" s="67"/>
      <c r="J40" s="67"/>
      <c r="K40" s="73" t="s">
        <v>48</v>
      </c>
      <c r="L40" s="74"/>
      <c r="M40" s="23">
        <v>1961</v>
      </c>
      <c r="N40" s="23">
        <f t="shared" si="10"/>
        <v>922.45439999999996</v>
      </c>
      <c r="O40" s="44" t="s">
        <v>10</v>
      </c>
      <c r="P40" s="75">
        <f t="shared" si="9"/>
        <v>0.47039999999999998</v>
      </c>
      <c r="Q40" s="76"/>
    </row>
    <row r="41" spans="2:17" customFormat="1">
      <c r="B41" s="95"/>
      <c r="C41" s="95"/>
      <c r="D41" s="95"/>
      <c r="E41" s="95"/>
      <c r="F41" s="95"/>
      <c r="G41" s="96"/>
      <c r="H41" s="3"/>
      <c r="I41" s="67"/>
      <c r="J41" s="67"/>
      <c r="K41" s="73" t="s">
        <v>49</v>
      </c>
      <c r="L41" s="74"/>
      <c r="M41" s="23">
        <v>600</v>
      </c>
      <c r="N41" s="23">
        <f t="shared" si="10"/>
        <v>282.24</v>
      </c>
      <c r="O41" s="44" t="s">
        <v>10</v>
      </c>
      <c r="P41" s="75">
        <f t="shared" si="9"/>
        <v>0.47039999999999998</v>
      </c>
      <c r="Q41" s="76"/>
    </row>
    <row r="42" spans="2:17" customFormat="1">
      <c r="B42" s="95"/>
      <c r="C42" s="95"/>
      <c r="D42" s="95"/>
      <c r="E42" s="95"/>
      <c r="F42" s="95"/>
      <c r="G42" s="96"/>
      <c r="H42" s="3"/>
      <c r="I42" s="67"/>
      <c r="J42" s="67"/>
      <c r="K42" s="73" t="s">
        <v>50</v>
      </c>
      <c r="L42" s="74"/>
      <c r="M42" s="23">
        <v>6243</v>
      </c>
      <c r="N42" s="23">
        <f t="shared" si="10"/>
        <v>2936.7071999999998</v>
      </c>
      <c r="O42" s="44" t="s">
        <v>10</v>
      </c>
      <c r="P42" s="75">
        <f t="shared" si="9"/>
        <v>0.47039999999999998</v>
      </c>
      <c r="Q42" s="76"/>
    </row>
    <row r="43" spans="2:17" customFormat="1">
      <c r="B43" s="95"/>
      <c r="C43" s="95"/>
      <c r="D43" s="95"/>
      <c r="E43" s="95"/>
      <c r="F43" s="95"/>
      <c r="G43" s="96"/>
      <c r="H43" s="3"/>
      <c r="I43" s="67"/>
      <c r="J43" s="67"/>
      <c r="K43" s="73" t="s">
        <v>51</v>
      </c>
      <c r="L43" s="74"/>
      <c r="M43" s="23">
        <v>0</v>
      </c>
      <c r="N43" s="23">
        <f t="shared" si="10"/>
        <v>0</v>
      </c>
      <c r="O43" s="44" t="s">
        <v>10</v>
      </c>
      <c r="P43" s="45">
        <v>1</v>
      </c>
      <c r="Q43" s="76"/>
    </row>
    <row r="44" spans="2:17" customFormat="1">
      <c r="B44" s="95"/>
      <c r="C44" s="95"/>
      <c r="D44" s="95"/>
      <c r="E44" s="95"/>
      <c r="F44" s="95"/>
      <c r="G44" s="96"/>
      <c r="H44" s="3"/>
      <c r="I44" s="81"/>
      <c r="J44" s="81"/>
      <c r="K44" s="82" t="s">
        <v>52</v>
      </c>
      <c r="L44" s="83"/>
      <c r="M44" s="23">
        <v>70000</v>
      </c>
      <c r="N44" s="23">
        <f>M44</f>
        <v>70000</v>
      </c>
      <c r="O44" s="44" t="s">
        <v>10</v>
      </c>
      <c r="P44" s="45">
        <v>1</v>
      </c>
      <c r="Q44" s="76"/>
    </row>
    <row r="45" spans="2:17" customFormat="1">
      <c r="B45" s="95"/>
      <c r="C45" s="95"/>
      <c r="D45" s="95"/>
      <c r="E45" s="95"/>
      <c r="F45" s="95"/>
      <c r="G45" s="96"/>
      <c r="H45" s="3"/>
      <c r="I45" s="36" t="s">
        <v>53</v>
      </c>
      <c r="J45" s="37"/>
      <c r="K45" s="37"/>
      <c r="L45" s="37"/>
      <c r="M45" s="38">
        <f>SUM(M3:M44)</f>
        <v>2008131</v>
      </c>
      <c r="N45" s="38">
        <f>SUM(N3:N44)</f>
        <v>1107423.3199999998</v>
      </c>
      <c r="O45" s="36"/>
      <c r="P45" s="98"/>
      <c r="Q45" s="99"/>
    </row>
    <row r="46" spans="2:17" customFormat="1" ht="18.600000000000001" thickBot="1">
      <c r="B46" s="95"/>
      <c r="C46" s="95"/>
      <c r="D46" s="95"/>
      <c r="E46" s="95"/>
      <c r="F46" s="95"/>
      <c r="G46" s="96"/>
      <c r="H46" s="3"/>
      <c r="I46" s="100" t="s">
        <v>54</v>
      </c>
      <c r="J46" s="101"/>
      <c r="K46" s="101"/>
      <c r="L46" s="101"/>
      <c r="M46" s="102">
        <f>E29-M45</f>
        <v>-72348</v>
      </c>
      <c r="N46" s="102">
        <f>F29-N45</f>
        <v>-196680.31999999983</v>
      </c>
      <c r="O46" s="100"/>
      <c r="P46" s="103"/>
      <c r="Q46" s="104"/>
    </row>
    <row r="47" spans="2:17" customFormat="1" ht="18.600000000000001" thickTop="1">
      <c r="B47" s="95"/>
      <c r="C47" s="95"/>
      <c r="D47" s="95"/>
      <c r="E47" s="95"/>
      <c r="F47" s="95"/>
      <c r="G47" s="96"/>
      <c r="H47" s="3"/>
      <c r="I47" s="13" t="s">
        <v>55</v>
      </c>
      <c r="J47" s="14"/>
      <c r="K47" s="14"/>
      <c r="L47" s="14"/>
      <c r="M47" s="15"/>
      <c r="N47" s="15"/>
      <c r="O47" s="13"/>
      <c r="P47" s="26"/>
      <c r="Q47" s="105"/>
    </row>
    <row r="48" spans="2:17" customFormat="1">
      <c r="B48" s="95"/>
      <c r="C48" s="95"/>
      <c r="D48" s="95"/>
      <c r="E48" s="95"/>
      <c r="F48" s="95"/>
      <c r="G48" s="96"/>
      <c r="H48" s="3"/>
      <c r="I48" s="13"/>
      <c r="J48" s="14" t="s">
        <v>52</v>
      </c>
      <c r="K48" s="14"/>
      <c r="L48" s="14"/>
      <c r="M48" s="15"/>
      <c r="N48" s="15"/>
      <c r="O48" s="13"/>
      <c r="P48" s="26"/>
      <c r="Q48" s="105"/>
    </row>
    <row r="49" spans="2:17" customFormat="1">
      <c r="B49" s="95"/>
      <c r="C49" s="95"/>
      <c r="D49" s="95"/>
      <c r="E49" s="95"/>
      <c r="F49" s="95"/>
      <c r="G49" s="96"/>
      <c r="H49" s="3"/>
      <c r="I49" s="13"/>
      <c r="J49" s="14"/>
      <c r="K49" s="106" t="s">
        <v>56</v>
      </c>
      <c r="L49" s="107" t="s">
        <v>57</v>
      </c>
      <c r="M49" s="15"/>
      <c r="N49" s="108">
        <f>N46*0.22</f>
        <v>-43269.670399999966</v>
      </c>
      <c r="O49" s="109"/>
      <c r="P49" s="110"/>
      <c r="Q49" s="105"/>
    </row>
    <row r="50" spans="2:17" customFormat="1">
      <c r="B50" s="95"/>
      <c r="C50" s="95"/>
      <c r="D50" s="95"/>
      <c r="E50" s="95"/>
      <c r="F50" s="95"/>
      <c r="G50" s="96"/>
      <c r="H50" s="3"/>
      <c r="I50" s="13"/>
      <c r="J50" s="14"/>
      <c r="K50" s="106" t="s">
        <v>58</v>
      </c>
      <c r="L50" s="14" t="s">
        <v>59</v>
      </c>
      <c r="M50" s="15"/>
      <c r="N50" s="108">
        <f>N49*0.05</f>
        <v>-2163.4835199999984</v>
      </c>
      <c r="O50" s="109"/>
      <c r="P50" s="110"/>
      <c r="Q50" s="105"/>
    </row>
    <row r="51" spans="2:17" customFormat="1">
      <c r="B51" s="95"/>
      <c r="C51" s="95"/>
      <c r="D51" s="95"/>
      <c r="E51" s="95"/>
      <c r="F51" s="95"/>
      <c r="G51" s="96"/>
      <c r="H51" s="3"/>
      <c r="I51" s="13"/>
      <c r="J51" s="14"/>
      <c r="K51" s="111" t="s">
        <v>60</v>
      </c>
      <c r="L51" s="14" t="s">
        <v>61</v>
      </c>
      <c r="M51" s="15"/>
      <c r="N51" s="108">
        <f>N49*0.147</f>
        <v>-6360.6415487999948</v>
      </c>
      <c r="O51" s="109"/>
      <c r="P51" s="110"/>
      <c r="Q51" s="105"/>
    </row>
    <row r="52" spans="2:17" customFormat="1">
      <c r="B52" s="95"/>
      <c r="C52" s="95"/>
      <c r="D52" s="95"/>
      <c r="E52" s="95"/>
      <c r="F52" s="95"/>
      <c r="G52" s="96"/>
      <c r="H52" s="3"/>
      <c r="I52" s="13"/>
      <c r="J52" s="14"/>
      <c r="K52" s="111" t="s">
        <v>62</v>
      </c>
      <c r="L52" s="14" t="s">
        <v>63</v>
      </c>
      <c r="M52" s="15"/>
      <c r="N52" s="108">
        <f>N46*0.05</f>
        <v>-9834.0159999999923</v>
      </c>
      <c r="O52" s="109"/>
      <c r="P52" s="110"/>
      <c r="Q52" s="105"/>
    </row>
    <row r="53" spans="2:17" customFormat="1">
      <c r="B53" s="95"/>
      <c r="C53" s="95"/>
      <c r="D53" s="95"/>
      <c r="E53" s="95"/>
      <c r="F53" s="95"/>
      <c r="G53" s="96"/>
      <c r="H53" s="3"/>
      <c r="I53" s="13"/>
      <c r="J53" s="14"/>
      <c r="K53" s="111" t="s">
        <v>64</v>
      </c>
      <c r="L53" s="14" t="s">
        <v>65</v>
      </c>
      <c r="M53" s="15"/>
      <c r="N53" s="108">
        <v>70000</v>
      </c>
      <c r="O53" s="109"/>
      <c r="P53" s="110"/>
      <c r="Q53" s="105"/>
    </row>
    <row r="54" spans="2:17" customFormat="1">
      <c r="B54" s="95"/>
      <c r="C54" s="95"/>
      <c r="D54" s="95"/>
      <c r="E54" s="95"/>
      <c r="F54" s="95"/>
      <c r="G54" s="96"/>
      <c r="H54" s="3"/>
      <c r="I54" s="28"/>
      <c r="J54" s="29"/>
      <c r="K54" s="112" t="s">
        <v>66</v>
      </c>
      <c r="L54" s="29"/>
      <c r="M54" s="54"/>
      <c r="N54" s="113">
        <f>-(N49+N50+N51+N52)</f>
        <v>61627.811468799948</v>
      </c>
      <c r="O54" s="114"/>
      <c r="P54" s="115"/>
      <c r="Q54" s="116"/>
    </row>
    <row r="55" spans="2:17" customFormat="1">
      <c r="B55" s="95"/>
      <c r="C55" s="95"/>
      <c r="D55" s="95"/>
      <c r="E55" s="95"/>
      <c r="F55" s="95"/>
      <c r="G55" s="96"/>
      <c r="H55" s="3"/>
      <c r="I55" s="28" t="s">
        <v>67</v>
      </c>
      <c r="J55" s="29"/>
      <c r="K55" s="29"/>
      <c r="L55" s="29"/>
      <c r="M55" s="54"/>
      <c r="N55" s="54">
        <f>SUM(N49:N54)</f>
        <v>70000</v>
      </c>
      <c r="O55" s="28"/>
      <c r="P55" s="117"/>
      <c r="Q55" s="116"/>
    </row>
    <row r="56" spans="2:17" customFormat="1">
      <c r="B56" s="95"/>
      <c r="C56" s="95"/>
      <c r="D56" s="95"/>
      <c r="E56" s="95"/>
      <c r="F56" s="95"/>
      <c r="G56" s="96"/>
      <c r="H56" s="3"/>
      <c r="I56" s="3"/>
      <c r="J56" s="3"/>
      <c r="K56" s="3"/>
      <c r="L56" s="3"/>
      <c r="M56" s="3"/>
      <c r="N56" s="3"/>
      <c r="O56" s="3"/>
      <c r="P56" s="71"/>
      <c r="Q56" s="3"/>
    </row>
    <row r="57" spans="2:17" customFormat="1">
      <c r="B57" s="95"/>
      <c r="C57" s="95"/>
      <c r="D57" s="95"/>
      <c r="E57" s="95"/>
      <c r="F57" s="95"/>
      <c r="G57" s="96"/>
      <c r="H57" s="3"/>
      <c r="I57" s="3"/>
      <c r="J57" s="3"/>
      <c r="K57" s="3" t="s">
        <v>342</v>
      </c>
      <c r="L57" s="106"/>
      <c r="M57" s="3"/>
      <c r="N57" s="3"/>
      <c r="O57" s="3"/>
      <c r="P57" s="71"/>
      <c r="Q57" s="3"/>
    </row>
    <row r="58" spans="2:17" customFormat="1">
      <c r="B58" s="95"/>
      <c r="C58" s="95"/>
      <c r="D58" s="95"/>
      <c r="E58" s="95"/>
      <c r="F58" s="95"/>
      <c r="G58" s="96"/>
      <c r="H58" s="3"/>
      <c r="I58" s="3"/>
      <c r="J58" s="3"/>
      <c r="K58" s="3"/>
      <c r="L58" s="3"/>
      <c r="M58" s="3"/>
      <c r="N58" s="3"/>
      <c r="O58" s="3"/>
      <c r="P58" s="71"/>
      <c r="Q58" s="3"/>
    </row>
    <row r="59" spans="2:17" customFormat="1">
      <c r="B59" s="95"/>
      <c r="C59" s="95"/>
      <c r="D59" s="95"/>
      <c r="E59" s="95"/>
      <c r="F59" s="95"/>
      <c r="G59" s="96"/>
      <c r="H59" s="3"/>
      <c r="I59" s="3"/>
      <c r="J59" s="3"/>
      <c r="K59" s="3"/>
      <c r="L59" s="3"/>
      <c r="M59" s="3"/>
      <c r="N59" s="3"/>
      <c r="O59" s="3"/>
      <c r="P59" s="71"/>
      <c r="Q59" s="3"/>
    </row>
    <row r="60" spans="2:17" customFormat="1">
      <c r="B60" s="95"/>
      <c r="C60" s="95"/>
      <c r="D60" s="95"/>
      <c r="E60" s="95"/>
      <c r="F60" s="95"/>
      <c r="G60" s="96"/>
      <c r="H60" s="3"/>
      <c r="I60" s="3"/>
      <c r="J60" s="3"/>
      <c r="K60" s="3"/>
      <c r="L60" s="3"/>
      <c r="M60" s="3"/>
      <c r="N60" s="3"/>
      <c r="O60" s="3"/>
      <c r="P60" s="71"/>
      <c r="Q60" s="3"/>
    </row>
    <row r="61" spans="2:17" customFormat="1">
      <c r="B61" s="95"/>
      <c r="C61" s="95"/>
      <c r="D61" s="95"/>
      <c r="E61" s="95"/>
      <c r="F61" s="95"/>
      <c r="G61" s="96"/>
      <c r="H61" s="3"/>
      <c r="I61" s="3"/>
      <c r="J61" s="3"/>
      <c r="K61" s="3"/>
      <c r="L61" s="3"/>
      <c r="M61" s="3"/>
      <c r="N61" s="3"/>
      <c r="O61" s="3"/>
      <c r="P61" s="71"/>
      <c r="Q61" s="3"/>
    </row>
    <row r="62" spans="2:17" customFormat="1">
      <c r="B62" s="95"/>
      <c r="C62" s="95"/>
      <c r="D62" s="95"/>
      <c r="E62" s="95"/>
      <c r="F62" s="95"/>
      <c r="G62" s="96"/>
      <c r="H62" s="3"/>
      <c r="I62" s="3"/>
      <c r="J62" s="3"/>
      <c r="K62" s="3"/>
      <c r="L62" s="3"/>
      <c r="M62" s="3"/>
      <c r="N62" s="3"/>
      <c r="O62" s="3"/>
      <c r="P62" s="71"/>
      <c r="Q62" s="3"/>
    </row>
    <row r="63" spans="2:17" customFormat="1">
      <c r="B63" s="95"/>
      <c r="C63" s="95"/>
      <c r="D63" s="95"/>
      <c r="E63" s="95"/>
      <c r="F63" s="95"/>
      <c r="G63" s="96"/>
      <c r="H63" s="3"/>
      <c r="I63" s="3"/>
      <c r="J63" s="3"/>
      <c r="K63" s="3"/>
      <c r="L63" s="3"/>
      <c r="M63" s="3"/>
      <c r="N63" s="3"/>
      <c r="O63" s="3"/>
      <c r="P63" s="71"/>
      <c r="Q63" s="3"/>
    </row>
    <row r="64" spans="2:17" customFormat="1">
      <c r="B64" s="95"/>
      <c r="C64" s="95"/>
      <c r="D64" s="95"/>
      <c r="E64" s="95"/>
      <c r="F64" s="95"/>
      <c r="G64" s="96"/>
      <c r="H64" s="3"/>
      <c r="I64" s="3"/>
      <c r="J64" s="3"/>
      <c r="K64" s="3"/>
      <c r="L64" s="3"/>
      <c r="M64" s="3"/>
      <c r="N64" s="3"/>
      <c r="O64" s="3"/>
      <c r="P64" s="71"/>
      <c r="Q64" s="3"/>
    </row>
    <row r="65" spans="1:18">
      <c r="A65"/>
      <c r="B65" s="95"/>
      <c r="C65" s="95"/>
      <c r="D65" s="95"/>
      <c r="E65" s="95"/>
      <c r="F65" s="95"/>
      <c r="G65" s="96"/>
      <c r="I65" s="3"/>
      <c r="J65" s="3"/>
      <c r="K65" s="3"/>
      <c r="L65" s="3"/>
      <c r="M65" s="3"/>
      <c r="N65" s="3"/>
      <c r="O65" s="3"/>
      <c r="P65" s="71"/>
      <c r="Q65" s="3"/>
      <c r="R65"/>
    </row>
    <row r="66" spans="1:18">
      <c r="A66"/>
      <c r="B66" s="95"/>
      <c r="C66" s="95"/>
      <c r="D66" s="95"/>
      <c r="E66" s="95"/>
      <c r="F66" s="95"/>
      <c r="G66" s="96"/>
      <c r="I66" s="3"/>
      <c r="J66" s="3"/>
      <c r="K66" s="3"/>
      <c r="L66" s="3"/>
      <c r="M66" s="3"/>
      <c r="N66" s="3"/>
      <c r="O66" s="3"/>
      <c r="P66" s="71"/>
      <c r="Q66" s="3"/>
      <c r="R66"/>
    </row>
    <row r="67" spans="1:18">
      <c r="A67"/>
      <c r="B67" s="95"/>
      <c r="C67" s="95"/>
      <c r="D67" s="118"/>
      <c r="E67" s="95"/>
      <c r="F67" s="95"/>
      <c r="G67" s="96"/>
      <c r="I67" s="3"/>
      <c r="J67" s="3"/>
      <c r="K67" s="3"/>
      <c r="L67" s="3"/>
      <c r="M67" s="3"/>
      <c r="N67" s="3"/>
      <c r="O67" s="3"/>
      <c r="P67" s="71"/>
      <c r="Q67" s="3"/>
      <c r="R67"/>
    </row>
    <row r="68" spans="1:18">
      <c r="B68" s="95"/>
      <c r="C68" s="95"/>
      <c r="D68" s="118"/>
      <c r="E68" s="95"/>
      <c r="F68" s="95"/>
      <c r="G68" s="96"/>
      <c r="I68" s="3"/>
      <c r="J68" s="3"/>
      <c r="K68" s="3"/>
      <c r="L68" s="3"/>
      <c r="M68" s="3"/>
      <c r="N68" s="3"/>
      <c r="O68" s="3"/>
      <c r="P68" s="71"/>
      <c r="Q68" s="3"/>
      <c r="R68"/>
    </row>
    <row r="69" spans="1:18">
      <c r="B69" s="95"/>
      <c r="C69" s="95"/>
      <c r="D69" s="118"/>
      <c r="E69" s="95"/>
      <c r="F69" s="95"/>
      <c r="G69" s="96"/>
      <c r="I69" s="3"/>
      <c r="J69" s="3"/>
      <c r="K69" s="3"/>
      <c r="L69" s="3"/>
      <c r="M69" s="3"/>
      <c r="N69" s="3"/>
      <c r="O69" s="3"/>
      <c r="P69" s="71"/>
      <c r="Q69" s="3"/>
      <c r="R69"/>
    </row>
    <row r="70" spans="1:18">
      <c r="B70" s="95"/>
      <c r="C70" s="95"/>
      <c r="D70" s="118"/>
      <c r="E70" s="95"/>
      <c r="F70" s="95"/>
      <c r="G70" s="96"/>
      <c r="R70"/>
    </row>
    <row r="71" spans="1:18">
      <c r="B71" s="95"/>
      <c r="C71" s="95"/>
      <c r="D71" s="118"/>
      <c r="E71" s="95"/>
      <c r="F71" s="95"/>
      <c r="G71" s="96"/>
      <c r="I71"/>
      <c r="J71"/>
      <c r="K71"/>
      <c r="L71"/>
      <c r="M71"/>
      <c r="N71"/>
      <c r="O71"/>
      <c r="P71" s="122"/>
      <c r="Q71"/>
      <c r="R71"/>
    </row>
    <row r="72" spans="1:18">
      <c r="B72" s="95"/>
      <c r="C72" s="95"/>
      <c r="D72" s="95"/>
      <c r="E72" s="95"/>
      <c r="F72" s="95"/>
      <c r="G72" s="96"/>
      <c r="I72"/>
      <c r="J72"/>
      <c r="K72"/>
      <c r="L72"/>
      <c r="M72"/>
      <c r="N72"/>
      <c r="O72"/>
      <c r="P72" s="122"/>
      <c r="Q72"/>
    </row>
    <row r="73" spans="1:18">
      <c r="I73"/>
      <c r="J73"/>
      <c r="K73"/>
      <c r="L73"/>
      <c r="M73"/>
      <c r="N73"/>
      <c r="O73"/>
      <c r="P73" s="122"/>
      <c r="Q73"/>
    </row>
    <row r="74" spans="1:18">
      <c r="I74"/>
      <c r="J74"/>
      <c r="K74"/>
      <c r="L74"/>
      <c r="M74"/>
      <c r="N74"/>
      <c r="O74"/>
      <c r="P74" s="122"/>
      <c r="Q74"/>
    </row>
    <row r="78" spans="1:18">
      <c r="H78"/>
    </row>
    <row r="79" spans="1:18">
      <c r="H79"/>
    </row>
    <row r="80" spans="1:18">
      <c r="H80"/>
    </row>
    <row r="81" spans="8:8">
      <c r="H81"/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8F56-50D5-4167-9F13-2C71C37540E6}">
  <sheetPr>
    <pageSetUpPr fitToPage="1"/>
  </sheetPr>
  <dimension ref="B1:S48"/>
  <sheetViews>
    <sheetView zoomScaleNormal="100" workbookViewId="0">
      <pane xSplit="5" ySplit="4" topLeftCell="G38" activePane="bottomRight" state="frozen"/>
      <selection pane="topRight" activeCell="F1" sqref="F1"/>
      <selection pane="bottomLeft" activeCell="A5" sqref="A5"/>
      <selection pane="bottomRight" activeCell="Q46" sqref="Q46"/>
    </sheetView>
  </sheetViews>
  <sheetFormatPr defaultColWidth="11.09765625" defaultRowHeight="13.2"/>
  <cols>
    <col min="1" max="1" width="2.3984375" style="126" customWidth="1"/>
    <col min="2" max="2" width="4" style="126" customWidth="1"/>
    <col min="3" max="3" width="2.3984375" style="126" customWidth="1"/>
    <col min="4" max="4" width="3.3984375" style="126" customWidth="1"/>
    <col min="5" max="5" width="15.8984375" style="126" customWidth="1"/>
    <col min="6" max="14" width="11.3984375" style="126" customWidth="1"/>
    <col min="15" max="15" width="12.5" style="126" customWidth="1"/>
    <col min="16" max="16" width="11.59765625" style="126" customWidth="1"/>
    <col min="17" max="17" width="15.09765625" style="126" customWidth="1"/>
    <col min="18" max="240" width="11.09765625" style="126"/>
    <col min="241" max="241" width="0.8984375" style="126" customWidth="1"/>
    <col min="242" max="242" width="1.59765625" style="126" customWidth="1"/>
    <col min="243" max="244" width="2.09765625" style="126" customWidth="1"/>
    <col min="245" max="246" width="13.09765625" style="126" customWidth="1"/>
    <col min="247" max="247" width="8.3984375" style="126" customWidth="1"/>
    <col min="248" max="248" width="8" style="126" customWidth="1"/>
    <col min="249" max="249" width="9.09765625" style="126" customWidth="1"/>
    <col min="250" max="250" width="8.59765625" style="126" customWidth="1"/>
    <col min="251" max="251" width="10.8984375" style="126" customWidth="1"/>
    <col min="252" max="252" width="8.8984375" style="126" customWidth="1"/>
    <col min="253" max="253" width="8.3984375" style="126" customWidth="1"/>
    <col min="254" max="254" width="7" style="126" customWidth="1"/>
    <col min="255" max="255" width="8.8984375" style="126" customWidth="1"/>
    <col min="256" max="260" width="7" style="126" customWidth="1"/>
    <col min="261" max="261" width="8.59765625" style="126" customWidth="1"/>
    <col min="262" max="262" width="7" style="126" customWidth="1"/>
    <col min="263" max="264" width="8.3984375" style="126" customWidth="1"/>
    <col min="265" max="266" width="8.59765625" style="126" customWidth="1"/>
    <col min="267" max="267" width="11.3984375" style="126" customWidth="1"/>
    <col min="268" max="268" width="10.09765625" style="126" customWidth="1"/>
    <col min="269" max="269" width="9.09765625" style="126" customWidth="1"/>
    <col min="270" max="270" width="9.5" style="126" customWidth="1"/>
    <col min="271" max="271" width="12.5" style="126" customWidth="1"/>
    <col min="272" max="272" width="11.59765625" style="126" customWidth="1"/>
    <col min="273" max="273" width="15.09765625" style="126" customWidth="1"/>
    <col min="274" max="496" width="11.09765625" style="126"/>
    <col min="497" max="497" width="0.8984375" style="126" customWidth="1"/>
    <col min="498" max="498" width="1.59765625" style="126" customWidth="1"/>
    <col min="499" max="500" width="2.09765625" style="126" customWidth="1"/>
    <col min="501" max="502" width="13.09765625" style="126" customWidth="1"/>
    <col min="503" max="503" width="8.3984375" style="126" customWidth="1"/>
    <col min="504" max="504" width="8" style="126" customWidth="1"/>
    <col min="505" max="505" width="9.09765625" style="126" customWidth="1"/>
    <col min="506" max="506" width="8.59765625" style="126" customWidth="1"/>
    <col min="507" max="507" width="10.8984375" style="126" customWidth="1"/>
    <col min="508" max="508" width="8.8984375" style="126" customWidth="1"/>
    <col min="509" max="509" width="8.3984375" style="126" customWidth="1"/>
    <col min="510" max="510" width="7" style="126" customWidth="1"/>
    <col min="511" max="511" width="8.8984375" style="126" customWidth="1"/>
    <col min="512" max="516" width="7" style="126" customWidth="1"/>
    <col min="517" max="517" width="8.59765625" style="126" customWidth="1"/>
    <col min="518" max="518" width="7" style="126" customWidth="1"/>
    <col min="519" max="520" width="8.3984375" style="126" customWidth="1"/>
    <col min="521" max="522" width="8.59765625" style="126" customWidth="1"/>
    <col min="523" max="523" width="11.3984375" style="126" customWidth="1"/>
    <col min="524" max="524" width="10.09765625" style="126" customWidth="1"/>
    <col min="525" max="525" width="9.09765625" style="126" customWidth="1"/>
    <col min="526" max="526" width="9.5" style="126" customWidth="1"/>
    <col min="527" max="527" width="12.5" style="126" customWidth="1"/>
    <col min="528" max="528" width="11.59765625" style="126" customWidth="1"/>
    <col min="529" max="529" width="15.09765625" style="126" customWidth="1"/>
    <col min="530" max="752" width="11.09765625" style="126"/>
    <col min="753" max="753" width="0.8984375" style="126" customWidth="1"/>
    <col min="754" max="754" width="1.59765625" style="126" customWidth="1"/>
    <col min="755" max="756" width="2.09765625" style="126" customWidth="1"/>
    <col min="757" max="758" width="13.09765625" style="126" customWidth="1"/>
    <col min="759" max="759" width="8.3984375" style="126" customWidth="1"/>
    <col min="760" max="760" width="8" style="126" customWidth="1"/>
    <col min="761" max="761" width="9.09765625" style="126" customWidth="1"/>
    <col min="762" max="762" width="8.59765625" style="126" customWidth="1"/>
    <col min="763" max="763" width="10.8984375" style="126" customWidth="1"/>
    <col min="764" max="764" width="8.8984375" style="126" customWidth="1"/>
    <col min="765" max="765" width="8.3984375" style="126" customWidth="1"/>
    <col min="766" max="766" width="7" style="126" customWidth="1"/>
    <col min="767" max="767" width="8.8984375" style="126" customWidth="1"/>
    <col min="768" max="772" width="7" style="126" customWidth="1"/>
    <col min="773" max="773" width="8.59765625" style="126" customWidth="1"/>
    <col min="774" max="774" width="7" style="126" customWidth="1"/>
    <col min="775" max="776" width="8.3984375" style="126" customWidth="1"/>
    <col min="777" max="778" width="8.59765625" style="126" customWidth="1"/>
    <col min="779" max="779" width="11.3984375" style="126" customWidth="1"/>
    <col min="780" max="780" width="10.09765625" style="126" customWidth="1"/>
    <col min="781" max="781" width="9.09765625" style="126" customWidth="1"/>
    <col min="782" max="782" width="9.5" style="126" customWidth="1"/>
    <col min="783" max="783" width="12.5" style="126" customWidth="1"/>
    <col min="784" max="784" width="11.59765625" style="126" customWidth="1"/>
    <col min="785" max="785" width="15.09765625" style="126" customWidth="1"/>
    <col min="786" max="1008" width="11.09765625" style="126"/>
    <col min="1009" max="1009" width="0.8984375" style="126" customWidth="1"/>
    <col min="1010" max="1010" width="1.59765625" style="126" customWidth="1"/>
    <col min="1011" max="1012" width="2.09765625" style="126" customWidth="1"/>
    <col min="1013" max="1014" width="13.09765625" style="126" customWidth="1"/>
    <col min="1015" max="1015" width="8.3984375" style="126" customWidth="1"/>
    <col min="1016" max="1016" width="8" style="126" customWidth="1"/>
    <col min="1017" max="1017" width="9.09765625" style="126" customWidth="1"/>
    <col min="1018" max="1018" width="8.59765625" style="126" customWidth="1"/>
    <col min="1019" max="1019" width="10.8984375" style="126" customWidth="1"/>
    <col min="1020" max="1020" width="8.8984375" style="126" customWidth="1"/>
    <col min="1021" max="1021" width="8.3984375" style="126" customWidth="1"/>
    <col min="1022" max="1022" width="7" style="126" customWidth="1"/>
    <col min="1023" max="1023" width="8.8984375" style="126" customWidth="1"/>
    <col min="1024" max="1028" width="7" style="126" customWidth="1"/>
    <col min="1029" max="1029" width="8.59765625" style="126" customWidth="1"/>
    <col min="1030" max="1030" width="7" style="126" customWidth="1"/>
    <col min="1031" max="1032" width="8.3984375" style="126" customWidth="1"/>
    <col min="1033" max="1034" width="8.59765625" style="126" customWidth="1"/>
    <col min="1035" max="1035" width="11.3984375" style="126" customWidth="1"/>
    <col min="1036" max="1036" width="10.09765625" style="126" customWidth="1"/>
    <col min="1037" max="1037" width="9.09765625" style="126" customWidth="1"/>
    <col min="1038" max="1038" width="9.5" style="126" customWidth="1"/>
    <col min="1039" max="1039" width="12.5" style="126" customWidth="1"/>
    <col min="1040" max="1040" width="11.59765625" style="126" customWidth="1"/>
    <col min="1041" max="1041" width="15.09765625" style="126" customWidth="1"/>
    <col min="1042" max="1264" width="11.09765625" style="126"/>
    <col min="1265" max="1265" width="0.8984375" style="126" customWidth="1"/>
    <col min="1266" max="1266" width="1.59765625" style="126" customWidth="1"/>
    <col min="1267" max="1268" width="2.09765625" style="126" customWidth="1"/>
    <col min="1269" max="1270" width="13.09765625" style="126" customWidth="1"/>
    <col min="1271" max="1271" width="8.3984375" style="126" customWidth="1"/>
    <col min="1272" max="1272" width="8" style="126" customWidth="1"/>
    <col min="1273" max="1273" width="9.09765625" style="126" customWidth="1"/>
    <col min="1274" max="1274" width="8.59765625" style="126" customWidth="1"/>
    <col min="1275" max="1275" width="10.8984375" style="126" customWidth="1"/>
    <col min="1276" max="1276" width="8.8984375" style="126" customWidth="1"/>
    <col min="1277" max="1277" width="8.3984375" style="126" customWidth="1"/>
    <col min="1278" max="1278" width="7" style="126" customWidth="1"/>
    <col min="1279" max="1279" width="8.8984375" style="126" customWidth="1"/>
    <col min="1280" max="1284" width="7" style="126" customWidth="1"/>
    <col min="1285" max="1285" width="8.59765625" style="126" customWidth="1"/>
    <col min="1286" max="1286" width="7" style="126" customWidth="1"/>
    <col min="1287" max="1288" width="8.3984375" style="126" customWidth="1"/>
    <col min="1289" max="1290" width="8.59765625" style="126" customWidth="1"/>
    <col min="1291" max="1291" width="11.3984375" style="126" customWidth="1"/>
    <col min="1292" max="1292" width="10.09765625" style="126" customWidth="1"/>
    <col min="1293" max="1293" width="9.09765625" style="126" customWidth="1"/>
    <col min="1294" max="1294" width="9.5" style="126" customWidth="1"/>
    <col min="1295" max="1295" width="12.5" style="126" customWidth="1"/>
    <col min="1296" max="1296" width="11.59765625" style="126" customWidth="1"/>
    <col min="1297" max="1297" width="15.09765625" style="126" customWidth="1"/>
    <col min="1298" max="1520" width="11.09765625" style="126"/>
    <col min="1521" max="1521" width="0.8984375" style="126" customWidth="1"/>
    <col min="1522" max="1522" width="1.59765625" style="126" customWidth="1"/>
    <col min="1523" max="1524" width="2.09765625" style="126" customWidth="1"/>
    <col min="1525" max="1526" width="13.09765625" style="126" customWidth="1"/>
    <col min="1527" max="1527" width="8.3984375" style="126" customWidth="1"/>
    <col min="1528" max="1528" width="8" style="126" customWidth="1"/>
    <col min="1529" max="1529" width="9.09765625" style="126" customWidth="1"/>
    <col min="1530" max="1530" width="8.59765625" style="126" customWidth="1"/>
    <col min="1531" max="1531" width="10.8984375" style="126" customWidth="1"/>
    <col min="1532" max="1532" width="8.8984375" style="126" customWidth="1"/>
    <col min="1533" max="1533" width="8.3984375" style="126" customWidth="1"/>
    <col min="1534" max="1534" width="7" style="126" customWidth="1"/>
    <col min="1535" max="1535" width="8.8984375" style="126" customWidth="1"/>
    <col min="1536" max="1540" width="7" style="126" customWidth="1"/>
    <col min="1541" max="1541" width="8.59765625" style="126" customWidth="1"/>
    <col min="1542" max="1542" width="7" style="126" customWidth="1"/>
    <col min="1543" max="1544" width="8.3984375" style="126" customWidth="1"/>
    <col min="1545" max="1546" width="8.59765625" style="126" customWidth="1"/>
    <col min="1547" max="1547" width="11.3984375" style="126" customWidth="1"/>
    <col min="1548" max="1548" width="10.09765625" style="126" customWidth="1"/>
    <col min="1549" max="1549" width="9.09765625" style="126" customWidth="1"/>
    <col min="1550" max="1550" width="9.5" style="126" customWidth="1"/>
    <col min="1551" max="1551" width="12.5" style="126" customWidth="1"/>
    <col min="1552" max="1552" width="11.59765625" style="126" customWidth="1"/>
    <col min="1553" max="1553" width="15.09765625" style="126" customWidth="1"/>
    <col min="1554" max="1776" width="11.09765625" style="126"/>
    <col min="1777" max="1777" width="0.8984375" style="126" customWidth="1"/>
    <col min="1778" max="1778" width="1.59765625" style="126" customWidth="1"/>
    <col min="1779" max="1780" width="2.09765625" style="126" customWidth="1"/>
    <col min="1781" max="1782" width="13.09765625" style="126" customWidth="1"/>
    <col min="1783" max="1783" width="8.3984375" style="126" customWidth="1"/>
    <col min="1784" max="1784" width="8" style="126" customWidth="1"/>
    <col min="1785" max="1785" width="9.09765625" style="126" customWidth="1"/>
    <col min="1786" max="1786" width="8.59765625" style="126" customWidth="1"/>
    <col min="1787" max="1787" width="10.8984375" style="126" customWidth="1"/>
    <col min="1788" max="1788" width="8.8984375" style="126" customWidth="1"/>
    <col min="1789" max="1789" width="8.3984375" style="126" customWidth="1"/>
    <col min="1790" max="1790" width="7" style="126" customWidth="1"/>
    <col min="1791" max="1791" width="8.8984375" style="126" customWidth="1"/>
    <col min="1792" max="1796" width="7" style="126" customWidth="1"/>
    <col min="1797" max="1797" width="8.59765625" style="126" customWidth="1"/>
    <col min="1798" max="1798" width="7" style="126" customWidth="1"/>
    <col min="1799" max="1800" width="8.3984375" style="126" customWidth="1"/>
    <col min="1801" max="1802" width="8.59765625" style="126" customWidth="1"/>
    <col min="1803" max="1803" width="11.3984375" style="126" customWidth="1"/>
    <col min="1804" max="1804" width="10.09765625" style="126" customWidth="1"/>
    <col min="1805" max="1805" width="9.09765625" style="126" customWidth="1"/>
    <col min="1806" max="1806" width="9.5" style="126" customWidth="1"/>
    <col min="1807" max="1807" width="12.5" style="126" customWidth="1"/>
    <col min="1808" max="1808" width="11.59765625" style="126" customWidth="1"/>
    <col min="1809" max="1809" width="15.09765625" style="126" customWidth="1"/>
    <col min="1810" max="2032" width="11.09765625" style="126"/>
    <col min="2033" max="2033" width="0.8984375" style="126" customWidth="1"/>
    <col min="2034" max="2034" width="1.59765625" style="126" customWidth="1"/>
    <col min="2035" max="2036" width="2.09765625" style="126" customWidth="1"/>
    <col min="2037" max="2038" width="13.09765625" style="126" customWidth="1"/>
    <col min="2039" max="2039" width="8.3984375" style="126" customWidth="1"/>
    <col min="2040" max="2040" width="8" style="126" customWidth="1"/>
    <col min="2041" max="2041" width="9.09765625" style="126" customWidth="1"/>
    <col min="2042" max="2042" width="8.59765625" style="126" customWidth="1"/>
    <col min="2043" max="2043" width="10.8984375" style="126" customWidth="1"/>
    <col min="2044" max="2044" width="8.8984375" style="126" customWidth="1"/>
    <col min="2045" max="2045" width="8.3984375" style="126" customWidth="1"/>
    <col min="2046" max="2046" width="7" style="126" customWidth="1"/>
    <col min="2047" max="2047" width="8.8984375" style="126" customWidth="1"/>
    <col min="2048" max="2052" width="7" style="126" customWidth="1"/>
    <col min="2053" max="2053" width="8.59765625" style="126" customWidth="1"/>
    <col min="2054" max="2054" width="7" style="126" customWidth="1"/>
    <col min="2055" max="2056" width="8.3984375" style="126" customWidth="1"/>
    <col min="2057" max="2058" width="8.59765625" style="126" customWidth="1"/>
    <col min="2059" max="2059" width="11.3984375" style="126" customWidth="1"/>
    <col min="2060" max="2060" width="10.09765625" style="126" customWidth="1"/>
    <col min="2061" max="2061" width="9.09765625" style="126" customWidth="1"/>
    <col min="2062" max="2062" width="9.5" style="126" customWidth="1"/>
    <col min="2063" max="2063" width="12.5" style="126" customWidth="1"/>
    <col min="2064" max="2064" width="11.59765625" style="126" customWidth="1"/>
    <col min="2065" max="2065" width="15.09765625" style="126" customWidth="1"/>
    <col min="2066" max="2288" width="11.09765625" style="126"/>
    <col min="2289" max="2289" width="0.8984375" style="126" customWidth="1"/>
    <col min="2290" max="2290" width="1.59765625" style="126" customWidth="1"/>
    <col min="2291" max="2292" width="2.09765625" style="126" customWidth="1"/>
    <col min="2293" max="2294" width="13.09765625" style="126" customWidth="1"/>
    <col min="2295" max="2295" width="8.3984375" style="126" customWidth="1"/>
    <col min="2296" max="2296" width="8" style="126" customWidth="1"/>
    <col min="2297" max="2297" width="9.09765625" style="126" customWidth="1"/>
    <col min="2298" max="2298" width="8.59765625" style="126" customWidth="1"/>
    <col min="2299" max="2299" width="10.8984375" style="126" customWidth="1"/>
    <col min="2300" max="2300" width="8.8984375" style="126" customWidth="1"/>
    <col min="2301" max="2301" width="8.3984375" style="126" customWidth="1"/>
    <col min="2302" max="2302" width="7" style="126" customWidth="1"/>
    <col min="2303" max="2303" width="8.8984375" style="126" customWidth="1"/>
    <col min="2304" max="2308" width="7" style="126" customWidth="1"/>
    <col min="2309" max="2309" width="8.59765625" style="126" customWidth="1"/>
    <col min="2310" max="2310" width="7" style="126" customWidth="1"/>
    <col min="2311" max="2312" width="8.3984375" style="126" customWidth="1"/>
    <col min="2313" max="2314" width="8.59765625" style="126" customWidth="1"/>
    <col min="2315" max="2315" width="11.3984375" style="126" customWidth="1"/>
    <col min="2316" max="2316" width="10.09765625" style="126" customWidth="1"/>
    <col min="2317" max="2317" width="9.09765625" style="126" customWidth="1"/>
    <col min="2318" max="2318" width="9.5" style="126" customWidth="1"/>
    <col min="2319" max="2319" width="12.5" style="126" customWidth="1"/>
    <col min="2320" max="2320" width="11.59765625" style="126" customWidth="1"/>
    <col min="2321" max="2321" width="15.09765625" style="126" customWidth="1"/>
    <col min="2322" max="2544" width="11.09765625" style="126"/>
    <col min="2545" max="2545" width="0.8984375" style="126" customWidth="1"/>
    <col min="2546" max="2546" width="1.59765625" style="126" customWidth="1"/>
    <col min="2547" max="2548" width="2.09765625" style="126" customWidth="1"/>
    <col min="2549" max="2550" width="13.09765625" style="126" customWidth="1"/>
    <col min="2551" max="2551" width="8.3984375" style="126" customWidth="1"/>
    <col min="2552" max="2552" width="8" style="126" customWidth="1"/>
    <col min="2553" max="2553" width="9.09765625" style="126" customWidth="1"/>
    <col min="2554" max="2554" width="8.59765625" style="126" customWidth="1"/>
    <col min="2555" max="2555" width="10.8984375" style="126" customWidth="1"/>
    <col min="2556" max="2556" width="8.8984375" style="126" customWidth="1"/>
    <col min="2557" max="2557" width="8.3984375" style="126" customWidth="1"/>
    <col min="2558" max="2558" width="7" style="126" customWidth="1"/>
    <col min="2559" max="2559" width="8.8984375" style="126" customWidth="1"/>
    <col min="2560" max="2564" width="7" style="126" customWidth="1"/>
    <col min="2565" max="2565" width="8.59765625" style="126" customWidth="1"/>
    <col min="2566" max="2566" width="7" style="126" customWidth="1"/>
    <col min="2567" max="2568" width="8.3984375" style="126" customWidth="1"/>
    <col min="2569" max="2570" width="8.59765625" style="126" customWidth="1"/>
    <col min="2571" max="2571" width="11.3984375" style="126" customWidth="1"/>
    <col min="2572" max="2572" width="10.09765625" style="126" customWidth="1"/>
    <col min="2573" max="2573" width="9.09765625" style="126" customWidth="1"/>
    <col min="2574" max="2574" width="9.5" style="126" customWidth="1"/>
    <col min="2575" max="2575" width="12.5" style="126" customWidth="1"/>
    <col min="2576" max="2576" width="11.59765625" style="126" customWidth="1"/>
    <col min="2577" max="2577" width="15.09765625" style="126" customWidth="1"/>
    <col min="2578" max="2800" width="11.09765625" style="126"/>
    <col min="2801" max="2801" width="0.8984375" style="126" customWidth="1"/>
    <col min="2802" max="2802" width="1.59765625" style="126" customWidth="1"/>
    <col min="2803" max="2804" width="2.09765625" style="126" customWidth="1"/>
    <col min="2805" max="2806" width="13.09765625" style="126" customWidth="1"/>
    <col min="2807" max="2807" width="8.3984375" style="126" customWidth="1"/>
    <col min="2808" max="2808" width="8" style="126" customWidth="1"/>
    <col min="2809" max="2809" width="9.09765625" style="126" customWidth="1"/>
    <col min="2810" max="2810" width="8.59765625" style="126" customWidth="1"/>
    <col min="2811" max="2811" width="10.8984375" style="126" customWidth="1"/>
    <col min="2812" max="2812" width="8.8984375" style="126" customWidth="1"/>
    <col min="2813" max="2813" width="8.3984375" style="126" customWidth="1"/>
    <col min="2814" max="2814" width="7" style="126" customWidth="1"/>
    <col min="2815" max="2815" width="8.8984375" style="126" customWidth="1"/>
    <col min="2816" max="2820" width="7" style="126" customWidth="1"/>
    <col min="2821" max="2821" width="8.59765625" style="126" customWidth="1"/>
    <col min="2822" max="2822" width="7" style="126" customWidth="1"/>
    <col min="2823" max="2824" width="8.3984375" style="126" customWidth="1"/>
    <col min="2825" max="2826" width="8.59765625" style="126" customWidth="1"/>
    <col min="2827" max="2827" width="11.3984375" style="126" customWidth="1"/>
    <col min="2828" max="2828" width="10.09765625" style="126" customWidth="1"/>
    <col min="2829" max="2829" width="9.09765625" style="126" customWidth="1"/>
    <col min="2830" max="2830" width="9.5" style="126" customWidth="1"/>
    <col min="2831" max="2831" width="12.5" style="126" customWidth="1"/>
    <col min="2832" max="2832" width="11.59765625" style="126" customWidth="1"/>
    <col min="2833" max="2833" width="15.09765625" style="126" customWidth="1"/>
    <col min="2834" max="3056" width="11.09765625" style="126"/>
    <col min="3057" max="3057" width="0.8984375" style="126" customWidth="1"/>
    <col min="3058" max="3058" width="1.59765625" style="126" customWidth="1"/>
    <col min="3059" max="3060" width="2.09765625" style="126" customWidth="1"/>
    <col min="3061" max="3062" width="13.09765625" style="126" customWidth="1"/>
    <col min="3063" max="3063" width="8.3984375" style="126" customWidth="1"/>
    <col min="3064" max="3064" width="8" style="126" customWidth="1"/>
    <col min="3065" max="3065" width="9.09765625" style="126" customWidth="1"/>
    <col min="3066" max="3066" width="8.59765625" style="126" customWidth="1"/>
    <col min="3067" max="3067" width="10.8984375" style="126" customWidth="1"/>
    <col min="3068" max="3068" width="8.8984375" style="126" customWidth="1"/>
    <col min="3069" max="3069" width="8.3984375" style="126" customWidth="1"/>
    <col min="3070" max="3070" width="7" style="126" customWidth="1"/>
    <col min="3071" max="3071" width="8.8984375" style="126" customWidth="1"/>
    <col min="3072" max="3076" width="7" style="126" customWidth="1"/>
    <col min="3077" max="3077" width="8.59765625" style="126" customWidth="1"/>
    <col min="3078" max="3078" width="7" style="126" customWidth="1"/>
    <col min="3079" max="3080" width="8.3984375" style="126" customWidth="1"/>
    <col min="3081" max="3082" width="8.59765625" style="126" customWidth="1"/>
    <col min="3083" max="3083" width="11.3984375" style="126" customWidth="1"/>
    <col min="3084" max="3084" width="10.09765625" style="126" customWidth="1"/>
    <col min="3085" max="3085" width="9.09765625" style="126" customWidth="1"/>
    <col min="3086" max="3086" width="9.5" style="126" customWidth="1"/>
    <col min="3087" max="3087" width="12.5" style="126" customWidth="1"/>
    <col min="3088" max="3088" width="11.59765625" style="126" customWidth="1"/>
    <col min="3089" max="3089" width="15.09765625" style="126" customWidth="1"/>
    <col min="3090" max="3312" width="11.09765625" style="126"/>
    <col min="3313" max="3313" width="0.8984375" style="126" customWidth="1"/>
    <col min="3314" max="3314" width="1.59765625" style="126" customWidth="1"/>
    <col min="3315" max="3316" width="2.09765625" style="126" customWidth="1"/>
    <col min="3317" max="3318" width="13.09765625" style="126" customWidth="1"/>
    <col min="3319" max="3319" width="8.3984375" style="126" customWidth="1"/>
    <col min="3320" max="3320" width="8" style="126" customWidth="1"/>
    <col min="3321" max="3321" width="9.09765625" style="126" customWidth="1"/>
    <col min="3322" max="3322" width="8.59765625" style="126" customWidth="1"/>
    <col min="3323" max="3323" width="10.8984375" style="126" customWidth="1"/>
    <col min="3324" max="3324" width="8.8984375" style="126" customWidth="1"/>
    <col min="3325" max="3325" width="8.3984375" style="126" customWidth="1"/>
    <col min="3326" max="3326" width="7" style="126" customWidth="1"/>
    <col min="3327" max="3327" width="8.8984375" style="126" customWidth="1"/>
    <col min="3328" max="3332" width="7" style="126" customWidth="1"/>
    <col min="3333" max="3333" width="8.59765625" style="126" customWidth="1"/>
    <col min="3334" max="3334" width="7" style="126" customWidth="1"/>
    <col min="3335" max="3336" width="8.3984375" style="126" customWidth="1"/>
    <col min="3337" max="3338" width="8.59765625" style="126" customWidth="1"/>
    <col min="3339" max="3339" width="11.3984375" style="126" customWidth="1"/>
    <col min="3340" max="3340" width="10.09765625" style="126" customWidth="1"/>
    <col min="3341" max="3341" width="9.09765625" style="126" customWidth="1"/>
    <col min="3342" max="3342" width="9.5" style="126" customWidth="1"/>
    <col min="3343" max="3343" width="12.5" style="126" customWidth="1"/>
    <col min="3344" max="3344" width="11.59765625" style="126" customWidth="1"/>
    <col min="3345" max="3345" width="15.09765625" style="126" customWidth="1"/>
    <col min="3346" max="3568" width="11.09765625" style="126"/>
    <col min="3569" max="3569" width="0.8984375" style="126" customWidth="1"/>
    <col min="3570" max="3570" width="1.59765625" style="126" customWidth="1"/>
    <col min="3571" max="3572" width="2.09765625" style="126" customWidth="1"/>
    <col min="3573" max="3574" width="13.09765625" style="126" customWidth="1"/>
    <col min="3575" max="3575" width="8.3984375" style="126" customWidth="1"/>
    <col min="3576" max="3576" width="8" style="126" customWidth="1"/>
    <col min="3577" max="3577" width="9.09765625" style="126" customWidth="1"/>
    <col min="3578" max="3578" width="8.59765625" style="126" customWidth="1"/>
    <col min="3579" max="3579" width="10.8984375" style="126" customWidth="1"/>
    <col min="3580" max="3580" width="8.8984375" style="126" customWidth="1"/>
    <col min="3581" max="3581" width="8.3984375" style="126" customWidth="1"/>
    <col min="3582" max="3582" width="7" style="126" customWidth="1"/>
    <col min="3583" max="3583" width="8.8984375" style="126" customWidth="1"/>
    <col min="3584" max="3588" width="7" style="126" customWidth="1"/>
    <col min="3589" max="3589" width="8.59765625" style="126" customWidth="1"/>
    <col min="3590" max="3590" width="7" style="126" customWidth="1"/>
    <col min="3591" max="3592" width="8.3984375" style="126" customWidth="1"/>
    <col min="3593" max="3594" width="8.59765625" style="126" customWidth="1"/>
    <col min="3595" max="3595" width="11.3984375" style="126" customWidth="1"/>
    <col min="3596" max="3596" width="10.09765625" style="126" customWidth="1"/>
    <col min="3597" max="3597" width="9.09765625" style="126" customWidth="1"/>
    <col min="3598" max="3598" width="9.5" style="126" customWidth="1"/>
    <col min="3599" max="3599" width="12.5" style="126" customWidth="1"/>
    <col min="3600" max="3600" width="11.59765625" style="126" customWidth="1"/>
    <col min="3601" max="3601" width="15.09765625" style="126" customWidth="1"/>
    <col min="3602" max="3824" width="11.09765625" style="126"/>
    <col min="3825" max="3825" width="0.8984375" style="126" customWidth="1"/>
    <col min="3826" max="3826" width="1.59765625" style="126" customWidth="1"/>
    <col min="3827" max="3828" width="2.09765625" style="126" customWidth="1"/>
    <col min="3829" max="3830" width="13.09765625" style="126" customWidth="1"/>
    <col min="3831" max="3831" width="8.3984375" style="126" customWidth="1"/>
    <col min="3832" max="3832" width="8" style="126" customWidth="1"/>
    <col min="3833" max="3833" width="9.09765625" style="126" customWidth="1"/>
    <col min="3834" max="3834" width="8.59765625" style="126" customWidth="1"/>
    <col min="3835" max="3835" width="10.8984375" style="126" customWidth="1"/>
    <col min="3836" max="3836" width="8.8984375" style="126" customWidth="1"/>
    <col min="3837" max="3837" width="8.3984375" style="126" customWidth="1"/>
    <col min="3838" max="3838" width="7" style="126" customWidth="1"/>
    <col min="3839" max="3839" width="8.8984375" style="126" customWidth="1"/>
    <col min="3840" max="3844" width="7" style="126" customWidth="1"/>
    <col min="3845" max="3845" width="8.59765625" style="126" customWidth="1"/>
    <col min="3846" max="3846" width="7" style="126" customWidth="1"/>
    <col min="3847" max="3848" width="8.3984375" style="126" customWidth="1"/>
    <col min="3849" max="3850" width="8.59765625" style="126" customWidth="1"/>
    <col min="3851" max="3851" width="11.3984375" style="126" customWidth="1"/>
    <col min="3852" max="3852" width="10.09765625" style="126" customWidth="1"/>
    <col min="3853" max="3853" width="9.09765625" style="126" customWidth="1"/>
    <col min="3854" max="3854" width="9.5" style="126" customWidth="1"/>
    <col min="3855" max="3855" width="12.5" style="126" customWidth="1"/>
    <col min="3856" max="3856" width="11.59765625" style="126" customWidth="1"/>
    <col min="3857" max="3857" width="15.09765625" style="126" customWidth="1"/>
    <col min="3858" max="4080" width="11.09765625" style="126"/>
    <col min="4081" max="4081" width="0.8984375" style="126" customWidth="1"/>
    <col min="4082" max="4082" width="1.59765625" style="126" customWidth="1"/>
    <col min="4083" max="4084" width="2.09765625" style="126" customWidth="1"/>
    <col min="4085" max="4086" width="13.09765625" style="126" customWidth="1"/>
    <col min="4087" max="4087" width="8.3984375" style="126" customWidth="1"/>
    <col min="4088" max="4088" width="8" style="126" customWidth="1"/>
    <col min="4089" max="4089" width="9.09765625" style="126" customWidth="1"/>
    <col min="4090" max="4090" width="8.59765625" style="126" customWidth="1"/>
    <col min="4091" max="4091" width="10.8984375" style="126" customWidth="1"/>
    <col min="4092" max="4092" width="8.8984375" style="126" customWidth="1"/>
    <col min="4093" max="4093" width="8.3984375" style="126" customWidth="1"/>
    <col min="4094" max="4094" width="7" style="126" customWidth="1"/>
    <col min="4095" max="4095" width="8.8984375" style="126" customWidth="1"/>
    <col min="4096" max="4100" width="7" style="126" customWidth="1"/>
    <col min="4101" max="4101" width="8.59765625" style="126" customWidth="1"/>
    <col min="4102" max="4102" width="7" style="126" customWidth="1"/>
    <col min="4103" max="4104" width="8.3984375" style="126" customWidth="1"/>
    <col min="4105" max="4106" width="8.59765625" style="126" customWidth="1"/>
    <col min="4107" max="4107" width="11.3984375" style="126" customWidth="1"/>
    <col min="4108" max="4108" width="10.09765625" style="126" customWidth="1"/>
    <col min="4109" max="4109" width="9.09765625" style="126" customWidth="1"/>
    <col min="4110" max="4110" width="9.5" style="126" customWidth="1"/>
    <col min="4111" max="4111" width="12.5" style="126" customWidth="1"/>
    <col min="4112" max="4112" width="11.59765625" style="126" customWidth="1"/>
    <col min="4113" max="4113" width="15.09765625" style="126" customWidth="1"/>
    <col min="4114" max="4336" width="11.09765625" style="126"/>
    <col min="4337" max="4337" width="0.8984375" style="126" customWidth="1"/>
    <col min="4338" max="4338" width="1.59765625" style="126" customWidth="1"/>
    <col min="4339" max="4340" width="2.09765625" style="126" customWidth="1"/>
    <col min="4341" max="4342" width="13.09765625" style="126" customWidth="1"/>
    <col min="4343" max="4343" width="8.3984375" style="126" customWidth="1"/>
    <col min="4344" max="4344" width="8" style="126" customWidth="1"/>
    <col min="4345" max="4345" width="9.09765625" style="126" customWidth="1"/>
    <col min="4346" max="4346" width="8.59765625" style="126" customWidth="1"/>
    <col min="4347" max="4347" width="10.8984375" style="126" customWidth="1"/>
    <col min="4348" max="4348" width="8.8984375" style="126" customWidth="1"/>
    <col min="4349" max="4349" width="8.3984375" style="126" customWidth="1"/>
    <col min="4350" max="4350" width="7" style="126" customWidth="1"/>
    <col min="4351" max="4351" width="8.8984375" style="126" customWidth="1"/>
    <col min="4352" max="4356" width="7" style="126" customWidth="1"/>
    <col min="4357" max="4357" width="8.59765625" style="126" customWidth="1"/>
    <col min="4358" max="4358" width="7" style="126" customWidth="1"/>
    <col min="4359" max="4360" width="8.3984375" style="126" customWidth="1"/>
    <col min="4361" max="4362" width="8.59765625" style="126" customWidth="1"/>
    <col min="4363" max="4363" width="11.3984375" style="126" customWidth="1"/>
    <col min="4364" max="4364" width="10.09765625" style="126" customWidth="1"/>
    <col min="4365" max="4365" width="9.09765625" style="126" customWidth="1"/>
    <col min="4366" max="4366" width="9.5" style="126" customWidth="1"/>
    <col min="4367" max="4367" width="12.5" style="126" customWidth="1"/>
    <col min="4368" max="4368" width="11.59765625" style="126" customWidth="1"/>
    <col min="4369" max="4369" width="15.09765625" style="126" customWidth="1"/>
    <col min="4370" max="4592" width="11.09765625" style="126"/>
    <col min="4593" max="4593" width="0.8984375" style="126" customWidth="1"/>
    <col min="4594" max="4594" width="1.59765625" style="126" customWidth="1"/>
    <col min="4595" max="4596" width="2.09765625" style="126" customWidth="1"/>
    <col min="4597" max="4598" width="13.09765625" style="126" customWidth="1"/>
    <col min="4599" max="4599" width="8.3984375" style="126" customWidth="1"/>
    <col min="4600" max="4600" width="8" style="126" customWidth="1"/>
    <col min="4601" max="4601" width="9.09765625" style="126" customWidth="1"/>
    <col min="4602" max="4602" width="8.59765625" style="126" customWidth="1"/>
    <col min="4603" max="4603" width="10.8984375" style="126" customWidth="1"/>
    <col min="4604" max="4604" width="8.8984375" style="126" customWidth="1"/>
    <col min="4605" max="4605" width="8.3984375" style="126" customWidth="1"/>
    <col min="4606" max="4606" width="7" style="126" customWidth="1"/>
    <col min="4607" max="4607" width="8.8984375" style="126" customWidth="1"/>
    <col min="4608" max="4612" width="7" style="126" customWidth="1"/>
    <col min="4613" max="4613" width="8.59765625" style="126" customWidth="1"/>
    <col min="4614" max="4614" width="7" style="126" customWidth="1"/>
    <col min="4615" max="4616" width="8.3984375" style="126" customWidth="1"/>
    <col min="4617" max="4618" width="8.59765625" style="126" customWidth="1"/>
    <col min="4619" max="4619" width="11.3984375" style="126" customWidth="1"/>
    <col min="4620" max="4620" width="10.09765625" style="126" customWidth="1"/>
    <col min="4621" max="4621" width="9.09765625" style="126" customWidth="1"/>
    <col min="4622" max="4622" width="9.5" style="126" customWidth="1"/>
    <col min="4623" max="4623" width="12.5" style="126" customWidth="1"/>
    <col min="4624" max="4624" width="11.59765625" style="126" customWidth="1"/>
    <col min="4625" max="4625" width="15.09765625" style="126" customWidth="1"/>
    <col min="4626" max="4848" width="11.09765625" style="126"/>
    <col min="4849" max="4849" width="0.8984375" style="126" customWidth="1"/>
    <col min="4850" max="4850" width="1.59765625" style="126" customWidth="1"/>
    <col min="4851" max="4852" width="2.09765625" style="126" customWidth="1"/>
    <col min="4853" max="4854" width="13.09765625" style="126" customWidth="1"/>
    <col min="4855" max="4855" width="8.3984375" style="126" customWidth="1"/>
    <col min="4856" max="4856" width="8" style="126" customWidth="1"/>
    <col min="4857" max="4857" width="9.09765625" style="126" customWidth="1"/>
    <col min="4858" max="4858" width="8.59765625" style="126" customWidth="1"/>
    <col min="4859" max="4859" width="10.8984375" style="126" customWidth="1"/>
    <col min="4860" max="4860" width="8.8984375" style="126" customWidth="1"/>
    <col min="4861" max="4861" width="8.3984375" style="126" customWidth="1"/>
    <col min="4862" max="4862" width="7" style="126" customWidth="1"/>
    <col min="4863" max="4863" width="8.8984375" style="126" customWidth="1"/>
    <col min="4864" max="4868" width="7" style="126" customWidth="1"/>
    <col min="4869" max="4869" width="8.59765625" style="126" customWidth="1"/>
    <col min="4870" max="4870" width="7" style="126" customWidth="1"/>
    <col min="4871" max="4872" width="8.3984375" style="126" customWidth="1"/>
    <col min="4873" max="4874" width="8.59765625" style="126" customWidth="1"/>
    <col min="4875" max="4875" width="11.3984375" style="126" customWidth="1"/>
    <col min="4876" max="4876" width="10.09765625" style="126" customWidth="1"/>
    <col min="4877" max="4877" width="9.09765625" style="126" customWidth="1"/>
    <col min="4878" max="4878" width="9.5" style="126" customWidth="1"/>
    <col min="4879" max="4879" width="12.5" style="126" customWidth="1"/>
    <col min="4880" max="4880" width="11.59765625" style="126" customWidth="1"/>
    <col min="4881" max="4881" width="15.09765625" style="126" customWidth="1"/>
    <col min="4882" max="5104" width="11.09765625" style="126"/>
    <col min="5105" max="5105" width="0.8984375" style="126" customWidth="1"/>
    <col min="5106" max="5106" width="1.59765625" style="126" customWidth="1"/>
    <col min="5107" max="5108" width="2.09765625" style="126" customWidth="1"/>
    <col min="5109" max="5110" width="13.09765625" style="126" customWidth="1"/>
    <col min="5111" max="5111" width="8.3984375" style="126" customWidth="1"/>
    <col min="5112" max="5112" width="8" style="126" customWidth="1"/>
    <col min="5113" max="5113" width="9.09765625" style="126" customWidth="1"/>
    <col min="5114" max="5114" width="8.59765625" style="126" customWidth="1"/>
    <col min="5115" max="5115" width="10.8984375" style="126" customWidth="1"/>
    <col min="5116" max="5116" width="8.8984375" style="126" customWidth="1"/>
    <col min="5117" max="5117" width="8.3984375" style="126" customWidth="1"/>
    <col min="5118" max="5118" width="7" style="126" customWidth="1"/>
    <col min="5119" max="5119" width="8.8984375" style="126" customWidth="1"/>
    <col min="5120" max="5124" width="7" style="126" customWidth="1"/>
    <col min="5125" max="5125" width="8.59765625" style="126" customWidth="1"/>
    <col min="5126" max="5126" width="7" style="126" customWidth="1"/>
    <col min="5127" max="5128" width="8.3984375" style="126" customWidth="1"/>
    <col min="5129" max="5130" width="8.59765625" style="126" customWidth="1"/>
    <col min="5131" max="5131" width="11.3984375" style="126" customWidth="1"/>
    <col min="5132" max="5132" width="10.09765625" style="126" customWidth="1"/>
    <col min="5133" max="5133" width="9.09765625" style="126" customWidth="1"/>
    <col min="5134" max="5134" width="9.5" style="126" customWidth="1"/>
    <col min="5135" max="5135" width="12.5" style="126" customWidth="1"/>
    <col min="5136" max="5136" width="11.59765625" style="126" customWidth="1"/>
    <col min="5137" max="5137" width="15.09765625" style="126" customWidth="1"/>
    <col min="5138" max="5360" width="11.09765625" style="126"/>
    <col min="5361" max="5361" width="0.8984375" style="126" customWidth="1"/>
    <col min="5362" max="5362" width="1.59765625" style="126" customWidth="1"/>
    <col min="5363" max="5364" width="2.09765625" style="126" customWidth="1"/>
    <col min="5365" max="5366" width="13.09765625" style="126" customWidth="1"/>
    <col min="5367" max="5367" width="8.3984375" style="126" customWidth="1"/>
    <col min="5368" max="5368" width="8" style="126" customWidth="1"/>
    <col min="5369" max="5369" width="9.09765625" style="126" customWidth="1"/>
    <col min="5370" max="5370" width="8.59765625" style="126" customWidth="1"/>
    <col min="5371" max="5371" width="10.8984375" style="126" customWidth="1"/>
    <col min="5372" max="5372" width="8.8984375" style="126" customWidth="1"/>
    <col min="5373" max="5373" width="8.3984375" style="126" customWidth="1"/>
    <col min="5374" max="5374" width="7" style="126" customWidth="1"/>
    <col min="5375" max="5375" width="8.8984375" style="126" customWidth="1"/>
    <col min="5376" max="5380" width="7" style="126" customWidth="1"/>
    <col min="5381" max="5381" width="8.59765625" style="126" customWidth="1"/>
    <col min="5382" max="5382" width="7" style="126" customWidth="1"/>
    <col min="5383" max="5384" width="8.3984375" style="126" customWidth="1"/>
    <col min="5385" max="5386" width="8.59765625" style="126" customWidth="1"/>
    <col min="5387" max="5387" width="11.3984375" style="126" customWidth="1"/>
    <col min="5388" max="5388" width="10.09765625" style="126" customWidth="1"/>
    <col min="5389" max="5389" width="9.09765625" style="126" customWidth="1"/>
    <col min="5390" max="5390" width="9.5" style="126" customWidth="1"/>
    <col min="5391" max="5391" width="12.5" style="126" customWidth="1"/>
    <col min="5392" max="5392" width="11.59765625" style="126" customWidth="1"/>
    <col min="5393" max="5393" width="15.09765625" style="126" customWidth="1"/>
    <col min="5394" max="5616" width="11.09765625" style="126"/>
    <col min="5617" max="5617" width="0.8984375" style="126" customWidth="1"/>
    <col min="5618" max="5618" width="1.59765625" style="126" customWidth="1"/>
    <col min="5619" max="5620" width="2.09765625" style="126" customWidth="1"/>
    <col min="5621" max="5622" width="13.09765625" style="126" customWidth="1"/>
    <col min="5623" max="5623" width="8.3984375" style="126" customWidth="1"/>
    <col min="5624" max="5624" width="8" style="126" customWidth="1"/>
    <col min="5625" max="5625" width="9.09765625" style="126" customWidth="1"/>
    <col min="5626" max="5626" width="8.59765625" style="126" customWidth="1"/>
    <col min="5627" max="5627" width="10.8984375" style="126" customWidth="1"/>
    <col min="5628" max="5628" width="8.8984375" style="126" customWidth="1"/>
    <col min="5629" max="5629" width="8.3984375" style="126" customWidth="1"/>
    <col min="5630" max="5630" width="7" style="126" customWidth="1"/>
    <col min="5631" max="5631" width="8.8984375" style="126" customWidth="1"/>
    <col min="5632" max="5636" width="7" style="126" customWidth="1"/>
    <col min="5637" max="5637" width="8.59765625" style="126" customWidth="1"/>
    <col min="5638" max="5638" width="7" style="126" customWidth="1"/>
    <col min="5639" max="5640" width="8.3984375" style="126" customWidth="1"/>
    <col min="5641" max="5642" width="8.59765625" style="126" customWidth="1"/>
    <col min="5643" max="5643" width="11.3984375" style="126" customWidth="1"/>
    <col min="5644" max="5644" width="10.09765625" style="126" customWidth="1"/>
    <col min="5645" max="5645" width="9.09765625" style="126" customWidth="1"/>
    <col min="5646" max="5646" width="9.5" style="126" customWidth="1"/>
    <col min="5647" max="5647" width="12.5" style="126" customWidth="1"/>
    <col min="5648" max="5648" width="11.59765625" style="126" customWidth="1"/>
    <col min="5649" max="5649" width="15.09765625" style="126" customWidth="1"/>
    <col min="5650" max="5872" width="11.09765625" style="126"/>
    <col min="5873" max="5873" width="0.8984375" style="126" customWidth="1"/>
    <col min="5874" max="5874" width="1.59765625" style="126" customWidth="1"/>
    <col min="5875" max="5876" width="2.09765625" style="126" customWidth="1"/>
    <col min="5877" max="5878" width="13.09765625" style="126" customWidth="1"/>
    <col min="5879" max="5879" width="8.3984375" style="126" customWidth="1"/>
    <col min="5880" max="5880" width="8" style="126" customWidth="1"/>
    <col min="5881" max="5881" width="9.09765625" style="126" customWidth="1"/>
    <col min="5882" max="5882" width="8.59765625" style="126" customWidth="1"/>
    <col min="5883" max="5883" width="10.8984375" style="126" customWidth="1"/>
    <col min="5884" max="5884" width="8.8984375" style="126" customWidth="1"/>
    <col min="5885" max="5885" width="8.3984375" style="126" customWidth="1"/>
    <col min="5886" max="5886" width="7" style="126" customWidth="1"/>
    <col min="5887" max="5887" width="8.8984375" style="126" customWidth="1"/>
    <col min="5888" max="5892" width="7" style="126" customWidth="1"/>
    <col min="5893" max="5893" width="8.59765625" style="126" customWidth="1"/>
    <col min="5894" max="5894" width="7" style="126" customWidth="1"/>
    <col min="5895" max="5896" width="8.3984375" style="126" customWidth="1"/>
    <col min="5897" max="5898" width="8.59765625" style="126" customWidth="1"/>
    <col min="5899" max="5899" width="11.3984375" style="126" customWidth="1"/>
    <col min="5900" max="5900" width="10.09765625" style="126" customWidth="1"/>
    <col min="5901" max="5901" width="9.09765625" style="126" customWidth="1"/>
    <col min="5902" max="5902" width="9.5" style="126" customWidth="1"/>
    <col min="5903" max="5903" width="12.5" style="126" customWidth="1"/>
    <col min="5904" max="5904" width="11.59765625" style="126" customWidth="1"/>
    <col min="5905" max="5905" width="15.09765625" style="126" customWidth="1"/>
    <col min="5906" max="6128" width="11.09765625" style="126"/>
    <col min="6129" max="6129" width="0.8984375" style="126" customWidth="1"/>
    <col min="6130" max="6130" width="1.59765625" style="126" customWidth="1"/>
    <col min="6131" max="6132" width="2.09765625" style="126" customWidth="1"/>
    <col min="6133" max="6134" width="13.09765625" style="126" customWidth="1"/>
    <col min="6135" max="6135" width="8.3984375" style="126" customWidth="1"/>
    <col min="6136" max="6136" width="8" style="126" customWidth="1"/>
    <col min="6137" max="6137" width="9.09765625" style="126" customWidth="1"/>
    <col min="6138" max="6138" width="8.59765625" style="126" customWidth="1"/>
    <col min="6139" max="6139" width="10.8984375" style="126" customWidth="1"/>
    <col min="6140" max="6140" width="8.8984375" style="126" customWidth="1"/>
    <col min="6141" max="6141" width="8.3984375" style="126" customWidth="1"/>
    <col min="6142" max="6142" width="7" style="126" customWidth="1"/>
    <col min="6143" max="6143" width="8.8984375" style="126" customWidth="1"/>
    <col min="6144" max="6148" width="7" style="126" customWidth="1"/>
    <col min="6149" max="6149" width="8.59765625" style="126" customWidth="1"/>
    <col min="6150" max="6150" width="7" style="126" customWidth="1"/>
    <col min="6151" max="6152" width="8.3984375" style="126" customWidth="1"/>
    <col min="6153" max="6154" width="8.59765625" style="126" customWidth="1"/>
    <col min="6155" max="6155" width="11.3984375" style="126" customWidth="1"/>
    <col min="6156" max="6156" width="10.09765625" style="126" customWidth="1"/>
    <col min="6157" max="6157" width="9.09765625" style="126" customWidth="1"/>
    <col min="6158" max="6158" width="9.5" style="126" customWidth="1"/>
    <col min="6159" max="6159" width="12.5" style="126" customWidth="1"/>
    <col min="6160" max="6160" width="11.59765625" style="126" customWidth="1"/>
    <col min="6161" max="6161" width="15.09765625" style="126" customWidth="1"/>
    <col min="6162" max="6384" width="11.09765625" style="126"/>
    <col min="6385" max="6385" width="0.8984375" style="126" customWidth="1"/>
    <col min="6386" max="6386" width="1.59765625" style="126" customWidth="1"/>
    <col min="6387" max="6388" width="2.09765625" style="126" customWidth="1"/>
    <col min="6389" max="6390" width="13.09765625" style="126" customWidth="1"/>
    <col min="6391" max="6391" width="8.3984375" style="126" customWidth="1"/>
    <col min="6392" max="6392" width="8" style="126" customWidth="1"/>
    <col min="6393" max="6393" width="9.09765625" style="126" customWidth="1"/>
    <col min="6394" max="6394" width="8.59765625" style="126" customWidth="1"/>
    <col min="6395" max="6395" width="10.8984375" style="126" customWidth="1"/>
    <col min="6396" max="6396" width="8.8984375" style="126" customWidth="1"/>
    <col min="6397" max="6397" width="8.3984375" style="126" customWidth="1"/>
    <col min="6398" max="6398" width="7" style="126" customWidth="1"/>
    <col min="6399" max="6399" width="8.8984375" style="126" customWidth="1"/>
    <col min="6400" max="6404" width="7" style="126" customWidth="1"/>
    <col min="6405" max="6405" width="8.59765625" style="126" customWidth="1"/>
    <col min="6406" max="6406" width="7" style="126" customWidth="1"/>
    <col min="6407" max="6408" width="8.3984375" style="126" customWidth="1"/>
    <col min="6409" max="6410" width="8.59765625" style="126" customWidth="1"/>
    <col min="6411" max="6411" width="11.3984375" style="126" customWidth="1"/>
    <col min="6412" max="6412" width="10.09765625" style="126" customWidth="1"/>
    <col min="6413" max="6413" width="9.09765625" style="126" customWidth="1"/>
    <col min="6414" max="6414" width="9.5" style="126" customWidth="1"/>
    <col min="6415" max="6415" width="12.5" style="126" customWidth="1"/>
    <col min="6416" max="6416" width="11.59765625" style="126" customWidth="1"/>
    <col min="6417" max="6417" width="15.09765625" style="126" customWidth="1"/>
    <col min="6418" max="6640" width="11.09765625" style="126"/>
    <col min="6641" max="6641" width="0.8984375" style="126" customWidth="1"/>
    <col min="6642" max="6642" width="1.59765625" style="126" customWidth="1"/>
    <col min="6643" max="6644" width="2.09765625" style="126" customWidth="1"/>
    <col min="6645" max="6646" width="13.09765625" style="126" customWidth="1"/>
    <col min="6647" max="6647" width="8.3984375" style="126" customWidth="1"/>
    <col min="6648" max="6648" width="8" style="126" customWidth="1"/>
    <col min="6649" max="6649" width="9.09765625" style="126" customWidth="1"/>
    <col min="6650" max="6650" width="8.59765625" style="126" customWidth="1"/>
    <col min="6651" max="6651" width="10.8984375" style="126" customWidth="1"/>
    <col min="6652" max="6652" width="8.8984375" style="126" customWidth="1"/>
    <col min="6653" max="6653" width="8.3984375" style="126" customWidth="1"/>
    <col min="6654" max="6654" width="7" style="126" customWidth="1"/>
    <col min="6655" max="6655" width="8.8984375" style="126" customWidth="1"/>
    <col min="6656" max="6660" width="7" style="126" customWidth="1"/>
    <col min="6661" max="6661" width="8.59765625" style="126" customWidth="1"/>
    <col min="6662" max="6662" width="7" style="126" customWidth="1"/>
    <col min="6663" max="6664" width="8.3984375" style="126" customWidth="1"/>
    <col min="6665" max="6666" width="8.59765625" style="126" customWidth="1"/>
    <col min="6667" max="6667" width="11.3984375" style="126" customWidth="1"/>
    <col min="6668" max="6668" width="10.09765625" style="126" customWidth="1"/>
    <col min="6669" max="6669" width="9.09765625" style="126" customWidth="1"/>
    <col min="6670" max="6670" width="9.5" style="126" customWidth="1"/>
    <col min="6671" max="6671" width="12.5" style="126" customWidth="1"/>
    <col min="6672" max="6672" width="11.59765625" style="126" customWidth="1"/>
    <col min="6673" max="6673" width="15.09765625" style="126" customWidth="1"/>
    <col min="6674" max="6896" width="11.09765625" style="126"/>
    <col min="6897" max="6897" width="0.8984375" style="126" customWidth="1"/>
    <col min="6898" max="6898" width="1.59765625" style="126" customWidth="1"/>
    <col min="6899" max="6900" width="2.09765625" style="126" customWidth="1"/>
    <col min="6901" max="6902" width="13.09765625" style="126" customWidth="1"/>
    <col min="6903" max="6903" width="8.3984375" style="126" customWidth="1"/>
    <col min="6904" max="6904" width="8" style="126" customWidth="1"/>
    <col min="6905" max="6905" width="9.09765625" style="126" customWidth="1"/>
    <col min="6906" max="6906" width="8.59765625" style="126" customWidth="1"/>
    <col min="6907" max="6907" width="10.8984375" style="126" customWidth="1"/>
    <col min="6908" max="6908" width="8.8984375" style="126" customWidth="1"/>
    <col min="6909" max="6909" width="8.3984375" style="126" customWidth="1"/>
    <col min="6910" max="6910" width="7" style="126" customWidth="1"/>
    <col min="6911" max="6911" width="8.8984375" style="126" customWidth="1"/>
    <col min="6912" max="6916" width="7" style="126" customWidth="1"/>
    <col min="6917" max="6917" width="8.59765625" style="126" customWidth="1"/>
    <col min="6918" max="6918" width="7" style="126" customWidth="1"/>
    <col min="6919" max="6920" width="8.3984375" style="126" customWidth="1"/>
    <col min="6921" max="6922" width="8.59765625" style="126" customWidth="1"/>
    <col min="6923" max="6923" width="11.3984375" style="126" customWidth="1"/>
    <col min="6924" max="6924" width="10.09765625" style="126" customWidth="1"/>
    <col min="6925" max="6925" width="9.09765625" style="126" customWidth="1"/>
    <col min="6926" max="6926" width="9.5" style="126" customWidth="1"/>
    <col min="6927" max="6927" width="12.5" style="126" customWidth="1"/>
    <col min="6928" max="6928" width="11.59765625" style="126" customWidth="1"/>
    <col min="6929" max="6929" width="15.09765625" style="126" customWidth="1"/>
    <col min="6930" max="7152" width="11.09765625" style="126"/>
    <col min="7153" max="7153" width="0.8984375" style="126" customWidth="1"/>
    <col min="7154" max="7154" width="1.59765625" style="126" customWidth="1"/>
    <col min="7155" max="7156" width="2.09765625" style="126" customWidth="1"/>
    <col min="7157" max="7158" width="13.09765625" style="126" customWidth="1"/>
    <col min="7159" max="7159" width="8.3984375" style="126" customWidth="1"/>
    <col min="7160" max="7160" width="8" style="126" customWidth="1"/>
    <col min="7161" max="7161" width="9.09765625" style="126" customWidth="1"/>
    <col min="7162" max="7162" width="8.59765625" style="126" customWidth="1"/>
    <col min="7163" max="7163" width="10.8984375" style="126" customWidth="1"/>
    <col min="7164" max="7164" width="8.8984375" style="126" customWidth="1"/>
    <col min="7165" max="7165" width="8.3984375" style="126" customWidth="1"/>
    <col min="7166" max="7166" width="7" style="126" customWidth="1"/>
    <col min="7167" max="7167" width="8.8984375" style="126" customWidth="1"/>
    <col min="7168" max="7172" width="7" style="126" customWidth="1"/>
    <col min="7173" max="7173" width="8.59765625" style="126" customWidth="1"/>
    <col min="7174" max="7174" width="7" style="126" customWidth="1"/>
    <col min="7175" max="7176" width="8.3984375" style="126" customWidth="1"/>
    <col min="7177" max="7178" width="8.59765625" style="126" customWidth="1"/>
    <col min="7179" max="7179" width="11.3984375" style="126" customWidth="1"/>
    <col min="7180" max="7180" width="10.09765625" style="126" customWidth="1"/>
    <col min="7181" max="7181" width="9.09765625" style="126" customWidth="1"/>
    <col min="7182" max="7182" width="9.5" style="126" customWidth="1"/>
    <col min="7183" max="7183" width="12.5" style="126" customWidth="1"/>
    <col min="7184" max="7184" width="11.59765625" style="126" customWidth="1"/>
    <col min="7185" max="7185" width="15.09765625" style="126" customWidth="1"/>
    <col min="7186" max="7408" width="11.09765625" style="126"/>
    <col min="7409" max="7409" width="0.8984375" style="126" customWidth="1"/>
    <col min="7410" max="7410" width="1.59765625" style="126" customWidth="1"/>
    <col min="7411" max="7412" width="2.09765625" style="126" customWidth="1"/>
    <col min="7413" max="7414" width="13.09765625" style="126" customWidth="1"/>
    <col min="7415" max="7415" width="8.3984375" style="126" customWidth="1"/>
    <col min="7416" max="7416" width="8" style="126" customWidth="1"/>
    <col min="7417" max="7417" width="9.09765625" style="126" customWidth="1"/>
    <col min="7418" max="7418" width="8.59765625" style="126" customWidth="1"/>
    <col min="7419" max="7419" width="10.8984375" style="126" customWidth="1"/>
    <col min="7420" max="7420" width="8.8984375" style="126" customWidth="1"/>
    <col min="7421" max="7421" width="8.3984375" style="126" customWidth="1"/>
    <col min="7422" max="7422" width="7" style="126" customWidth="1"/>
    <col min="7423" max="7423" width="8.8984375" style="126" customWidth="1"/>
    <col min="7424" max="7428" width="7" style="126" customWidth="1"/>
    <col min="7429" max="7429" width="8.59765625" style="126" customWidth="1"/>
    <col min="7430" max="7430" width="7" style="126" customWidth="1"/>
    <col min="7431" max="7432" width="8.3984375" style="126" customWidth="1"/>
    <col min="7433" max="7434" width="8.59765625" style="126" customWidth="1"/>
    <col min="7435" max="7435" width="11.3984375" style="126" customWidth="1"/>
    <col min="7436" max="7436" width="10.09765625" style="126" customWidth="1"/>
    <col min="7437" max="7437" width="9.09765625" style="126" customWidth="1"/>
    <col min="7438" max="7438" width="9.5" style="126" customWidth="1"/>
    <col min="7439" max="7439" width="12.5" style="126" customWidth="1"/>
    <col min="7440" max="7440" width="11.59765625" style="126" customWidth="1"/>
    <col min="7441" max="7441" width="15.09765625" style="126" customWidth="1"/>
    <col min="7442" max="7664" width="11.09765625" style="126"/>
    <col min="7665" max="7665" width="0.8984375" style="126" customWidth="1"/>
    <col min="7666" max="7666" width="1.59765625" style="126" customWidth="1"/>
    <col min="7667" max="7668" width="2.09765625" style="126" customWidth="1"/>
    <col min="7669" max="7670" width="13.09765625" style="126" customWidth="1"/>
    <col min="7671" max="7671" width="8.3984375" style="126" customWidth="1"/>
    <col min="7672" max="7672" width="8" style="126" customWidth="1"/>
    <col min="7673" max="7673" width="9.09765625" style="126" customWidth="1"/>
    <col min="7674" max="7674" width="8.59765625" style="126" customWidth="1"/>
    <col min="7675" max="7675" width="10.8984375" style="126" customWidth="1"/>
    <col min="7676" max="7676" width="8.8984375" style="126" customWidth="1"/>
    <col min="7677" max="7677" width="8.3984375" style="126" customWidth="1"/>
    <col min="7678" max="7678" width="7" style="126" customWidth="1"/>
    <col min="7679" max="7679" width="8.8984375" style="126" customWidth="1"/>
    <col min="7680" max="7684" width="7" style="126" customWidth="1"/>
    <col min="7685" max="7685" width="8.59765625" style="126" customWidth="1"/>
    <col min="7686" max="7686" width="7" style="126" customWidth="1"/>
    <col min="7687" max="7688" width="8.3984375" style="126" customWidth="1"/>
    <col min="7689" max="7690" width="8.59765625" style="126" customWidth="1"/>
    <col min="7691" max="7691" width="11.3984375" style="126" customWidth="1"/>
    <col min="7692" max="7692" width="10.09765625" style="126" customWidth="1"/>
    <col min="7693" max="7693" width="9.09765625" style="126" customWidth="1"/>
    <col min="7694" max="7694" width="9.5" style="126" customWidth="1"/>
    <col min="7695" max="7695" width="12.5" style="126" customWidth="1"/>
    <col min="7696" max="7696" width="11.59765625" style="126" customWidth="1"/>
    <col min="7697" max="7697" width="15.09765625" style="126" customWidth="1"/>
    <col min="7698" max="7920" width="11.09765625" style="126"/>
    <col min="7921" max="7921" width="0.8984375" style="126" customWidth="1"/>
    <col min="7922" max="7922" width="1.59765625" style="126" customWidth="1"/>
    <col min="7923" max="7924" width="2.09765625" style="126" customWidth="1"/>
    <col min="7925" max="7926" width="13.09765625" style="126" customWidth="1"/>
    <col min="7927" max="7927" width="8.3984375" style="126" customWidth="1"/>
    <col min="7928" max="7928" width="8" style="126" customWidth="1"/>
    <col min="7929" max="7929" width="9.09765625" style="126" customWidth="1"/>
    <col min="7930" max="7930" width="8.59765625" style="126" customWidth="1"/>
    <col min="7931" max="7931" width="10.8984375" style="126" customWidth="1"/>
    <col min="7932" max="7932" width="8.8984375" style="126" customWidth="1"/>
    <col min="7933" max="7933" width="8.3984375" style="126" customWidth="1"/>
    <col min="7934" max="7934" width="7" style="126" customWidth="1"/>
    <col min="7935" max="7935" width="8.8984375" style="126" customWidth="1"/>
    <col min="7936" max="7940" width="7" style="126" customWidth="1"/>
    <col min="7941" max="7941" width="8.59765625" style="126" customWidth="1"/>
    <col min="7942" max="7942" width="7" style="126" customWidth="1"/>
    <col min="7943" max="7944" width="8.3984375" style="126" customWidth="1"/>
    <col min="7945" max="7946" width="8.59765625" style="126" customWidth="1"/>
    <col min="7947" max="7947" width="11.3984375" style="126" customWidth="1"/>
    <col min="7948" max="7948" width="10.09765625" style="126" customWidth="1"/>
    <col min="7949" max="7949" width="9.09765625" style="126" customWidth="1"/>
    <col min="7950" max="7950" width="9.5" style="126" customWidth="1"/>
    <col min="7951" max="7951" width="12.5" style="126" customWidth="1"/>
    <col min="7952" max="7952" width="11.59765625" style="126" customWidth="1"/>
    <col min="7953" max="7953" width="15.09765625" style="126" customWidth="1"/>
    <col min="7954" max="8176" width="11.09765625" style="126"/>
    <col min="8177" max="8177" width="0.8984375" style="126" customWidth="1"/>
    <col min="8178" max="8178" width="1.59765625" style="126" customWidth="1"/>
    <col min="8179" max="8180" width="2.09765625" style="126" customWidth="1"/>
    <col min="8181" max="8182" width="13.09765625" style="126" customWidth="1"/>
    <col min="8183" max="8183" width="8.3984375" style="126" customWidth="1"/>
    <col min="8184" max="8184" width="8" style="126" customWidth="1"/>
    <col min="8185" max="8185" width="9.09765625" style="126" customWidth="1"/>
    <col min="8186" max="8186" width="8.59765625" style="126" customWidth="1"/>
    <col min="8187" max="8187" width="10.8984375" style="126" customWidth="1"/>
    <col min="8188" max="8188" width="8.8984375" style="126" customWidth="1"/>
    <col min="8189" max="8189" width="8.3984375" style="126" customWidth="1"/>
    <col min="8190" max="8190" width="7" style="126" customWidth="1"/>
    <col min="8191" max="8191" width="8.8984375" style="126" customWidth="1"/>
    <col min="8192" max="8196" width="7" style="126" customWidth="1"/>
    <col min="8197" max="8197" width="8.59765625" style="126" customWidth="1"/>
    <col min="8198" max="8198" width="7" style="126" customWidth="1"/>
    <col min="8199" max="8200" width="8.3984375" style="126" customWidth="1"/>
    <col min="8201" max="8202" width="8.59765625" style="126" customWidth="1"/>
    <col min="8203" max="8203" width="11.3984375" style="126" customWidth="1"/>
    <col min="8204" max="8204" width="10.09765625" style="126" customWidth="1"/>
    <col min="8205" max="8205" width="9.09765625" style="126" customWidth="1"/>
    <col min="8206" max="8206" width="9.5" style="126" customWidth="1"/>
    <col min="8207" max="8207" width="12.5" style="126" customWidth="1"/>
    <col min="8208" max="8208" width="11.59765625" style="126" customWidth="1"/>
    <col min="8209" max="8209" width="15.09765625" style="126" customWidth="1"/>
    <col min="8210" max="8432" width="11.09765625" style="126"/>
    <col min="8433" max="8433" width="0.8984375" style="126" customWidth="1"/>
    <col min="8434" max="8434" width="1.59765625" style="126" customWidth="1"/>
    <col min="8435" max="8436" width="2.09765625" style="126" customWidth="1"/>
    <col min="8437" max="8438" width="13.09765625" style="126" customWidth="1"/>
    <col min="8439" max="8439" width="8.3984375" style="126" customWidth="1"/>
    <col min="8440" max="8440" width="8" style="126" customWidth="1"/>
    <col min="8441" max="8441" width="9.09765625" style="126" customWidth="1"/>
    <col min="8442" max="8442" width="8.59765625" style="126" customWidth="1"/>
    <col min="8443" max="8443" width="10.8984375" style="126" customWidth="1"/>
    <col min="8444" max="8444" width="8.8984375" style="126" customWidth="1"/>
    <col min="8445" max="8445" width="8.3984375" style="126" customWidth="1"/>
    <col min="8446" max="8446" width="7" style="126" customWidth="1"/>
    <col min="8447" max="8447" width="8.8984375" style="126" customWidth="1"/>
    <col min="8448" max="8452" width="7" style="126" customWidth="1"/>
    <col min="8453" max="8453" width="8.59765625" style="126" customWidth="1"/>
    <col min="8454" max="8454" width="7" style="126" customWidth="1"/>
    <col min="8455" max="8456" width="8.3984375" style="126" customWidth="1"/>
    <col min="8457" max="8458" width="8.59765625" style="126" customWidth="1"/>
    <col min="8459" max="8459" width="11.3984375" style="126" customWidth="1"/>
    <col min="8460" max="8460" width="10.09765625" style="126" customWidth="1"/>
    <col min="8461" max="8461" width="9.09765625" style="126" customWidth="1"/>
    <col min="8462" max="8462" width="9.5" style="126" customWidth="1"/>
    <col min="8463" max="8463" width="12.5" style="126" customWidth="1"/>
    <col min="8464" max="8464" width="11.59765625" style="126" customWidth="1"/>
    <col min="8465" max="8465" width="15.09765625" style="126" customWidth="1"/>
    <col min="8466" max="8688" width="11.09765625" style="126"/>
    <col min="8689" max="8689" width="0.8984375" style="126" customWidth="1"/>
    <col min="8690" max="8690" width="1.59765625" style="126" customWidth="1"/>
    <col min="8691" max="8692" width="2.09765625" style="126" customWidth="1"/>
    <col min="8693" max="8694" width="13.09765625" style="126" customWidth="1"/>
    <col min="8695" max="8695" width="8.3984375" style="126" customWidth="1"/>
    <col min="8696" max="8696" width="8" style="126" customWidth="1"/>
    <col min="8697" max="8697" width="9.09765625" style="126" customWidth="1"/>
    <col min="8698" max="8698" width="8.59765625" style="126" customWidth="1"/>
    <col min="8699" max="8699" width="10.8984375" style="126" customWidth="1"/>
    <col min="8700" max="8700" width="8.8984375" style="126" customWidth="1"/>
    <col min="8701" max="8701" width="8.3984375" style="126" customWidth="1"/>
    <col min="8702" max="8702" width="7" style="126" customWidth="1"/>
    <col min="8703" max="8703" width="8.8984375" style="126" customWidth="1"/>
    <col min="8704" max="8708" width="7" style="126" customWidth="1"/>
    <col min="8709" max="8709" width="8.59765625" style="126" customWidth="1"/>
    <col min="8710" max="8710" width="7" style="126" customWidth="1"/>
    <col min="8711" max="8712" width="8.3984375" style="126" customWidth="1"/>
    <col min="8713" max="8714" width="8.59765625" style="126" customWidth="1"/>
    <col min="8715" max="8715" width="11.3984375" style="126" customWidth="1"/>
    <col min="8716" max="8716" width="10.09765625" style="126" customWidth="1"/>
    <col min="8717" max="8717" width="9.09765625" style="126" customWidth="1"/>
    <col min="8718" max="8718" width="9.5" style="126" customWidth="1"/>
    <col min="8719" max="8719" width="12.5" style="126" customWidth="1"/>
    <col min="8720" max="8720" width="11.59765625" style="126" customWidth="1"/>
    <col min="8721" max="8721" width="15.09765625" style="126" customWidth="1"/>
    <col min="8722" max="8944" width="11.09765625" style="126"/>
    <col min="8945" max="8945" width="0.8984375" style="126" customWidth="1"/>
    <col min="8946" max="8946" width="1.59765625" style="126" customWidth="1"/>
    <col min="8947" max="8948" width="2.09765625" style="126" customWidth="1"/>
    <col min="8949" max="8950" width="13.09765625" style="126" customWidth="1"/>
    <col min="8951" max="8951" width="8.3984375" style="126" customWidth="1"/>
    <col min="8952" max="8952" width="8" style="126" customWidth="1"/>
    <col min="8953" max="8953" width="9.09765625" style="126" customWidth="1"/>
    <col min="8954" max="8954" width="8.59765625" style="126" customWidth="1"/>
    <col min="8955" max="8955" width="10.8984375" style="126" customWidth="1"/>
    <col min="8956" max="8956" width="8.8984375" style="126" customWidth="1"/>
    <col min="8957" max="8957" width="8.3984375" style="126" customWidth="1"/>
    <col min="8958" max="8958" width="7" style="126" customWidth="1"/>
    <col min="8959" max="8959" width="8.8984375" style="126" customWidth="1"/>
    <col min="8960" max="8964" width="7" style="126" customWidth="1"/>
    <col min="8965" max="8965" width="8.59765625" style="126" customWidth="1"/>
    <col min="8966" max="8966" width="7" style="126" customWidth="1"/>
    <col min="8967" max="8968" width="8.3984375" style="126" customWidth="1"/>
    <col min="8969" max="8970" width="8.59765625" style="126" customWidth="1"/>
    <col min="8971" max="8971" width="11.3984375" style="126" customWidth="1"/>
    <col min="8972" max="8972" width="10.09765625" style="126" customWidth="1"/>
    <col min="8973" max="8973" width="9.09765625" style="126" customWidth="1"/>
    <col min="8974" max="8974" width="9.5" style="126" customWidth="1"/>
    <col min="8975" max="8975" width="12.5" style="126" customWidth="1"/>
    <col min="8976" max="8976" width="11.59765625" style="126" customWidth="1"/>
    <col min="8977" max="8977" width="15.09765625" style="126" customWidth="1"/>
    <col min="8978" max="9200" width="11.09765625" style="126"/>
    <col min="9201" max="9201" width="0.8984375" style="126" customWidth="1"/>
    <col min="9202" max="9202" width="1.59765625" style="126" customWidth="1"/>
    <col min="9203" max="9204" width="2.09765625" style="126" customWidth="1"/>
    <col min="9205" max="9206" width="13.09765625" style="126" customWidth="1"/>
    <col min="9207" max="9207" width="8.3984375" style="126" customWidth="1"/>
    <col min="9208" max="9208" width="8" style="126" customWidth="1"/>
    <col min="9209" max="9209" width="9.09765625" style="126" customWidth="1"/>
    <col min="9210" max="9210" width="8.59765625" style="126" customWidth="1"/>
    <col min="9211" max="9211" width="10.8984375" style="126" customWidth="1"/>
    <col min="9212" max="9212" width="8.8984375" style="126" customWidth="1"/>
    <col min="9213" max="9213" width="8.3984375" style="126" customWidth="1"/>
    <col min="9214" max="9214" width="7" style="126" customWidth="1"/>
    <col min="9215" max="9215" width="8.8984375" style="126" customWidth="1"/>
    <col min="9216" max="9220" width="7" style="126" customWidth="1"/>
    <col min="9221" max="9221" width="8.59765625" style="126" customWidth="1"/>
    <col min="9222" max="9222" width="7" style="126" customWidth="1"/>
    <col min="9223" max="9224" width="8.3984375" style="126" customWidth="1"/>
    <col min="9225" max="9226" width="8.59765625" style="126" customWidth="1"/>
    <col min="9227" max="9227" width="11.3984375" style="126" customWidth="1"/>
    <col min="9228" max="9228" width="10.09765625" style="126" customWidth="1"/>
    <col min="9229" max="9229" width="9.09765625" style="126" customWidth="1"/>
    <col min="9230" max="9230" width="9.5" style="126" customWidth="1"/>
    <col min="9231" max="9231" width="12.5" style="126" customWidth="1"/>
    <col min="9232" max="9232" width="11.59765625" style="126" customWidth="1"/>
    <col min="9233" max="9233" width="15.09765625" style="126" customWidth="1"/>
    <col min="9234" max="9456" width="11.09765625" style="126"/>
    <col min="9457" max="9457" width="0.8984375" style="126" customWidth="1"/>
    <col min="9458" max="9458" width="1.59765625" style="126" customWidth="1"/>
    <col min="9459" max="9460" width="2.09765625" style="126" customWidth="1"/>
    <col min="9461" max="9462" width="13.09765625" style="126" customWidth="1"/>
    <col min="9463" max="9463" width="8.3984375" style="126" customWidth="1"/>
    <col min="9464" max="9464" width="8" style="126" customWidth="1"/>
    <col min="9465" max="9465" width="9.09765625" style="126" customWidth="1"/>
    <col min="9466" max="9466" width="8.59765625" style="126" customWidth="1"/>
    <col min="9467" max="9467" width="10.8984375" style="126" customWidth="1"/>
    <col min="9468" max="9468" width="8.8984375" style="126" customWidth="1"/>
    <col min="9469" max="9469" width="8.3984375" style="126" customWidth="1"/>
    <col min="9470" max="9470" width="7" style="126" customWidth="1"/>
    <col min="9471" max="9471" width="8.8984375" style="126" customWidth="1"/>
    <col min="9472" max="9476" width="7" style="126" customWidth="1"/>
    <col min="9477" max="9477" width="8.59765625" style="126" customWidth="1"/>
    <col min="9478" max="9478" width="7" style="126" customWidth="1"/>
    <col min="9479" max="9480" width="8.3984375" style="126" customWidth="1"/>
    <col min="9481" max="9482" width="8.59765625" style="126" customWidth="1"/>
    <col min="9483" max="9483" width="11.3984375" style="126" customWidth="1"/>
    <col min="9484" max="9484" width="10.09765625" style="126" customWidth="1"/>
    <col min="9485" max="9485" width="9.09765625" style="126" customWidth="1"/>
    <col min="9486" max="9486" width="9.5" style="126" customWidth="1"/>
    <col min="9487" max="9487" width="12.5" style="126" customWidth="1"/>
    <col min="9488" max="9488" width="11.59765625" style="126" customWidth="1"/>
    <col min="9489" max="9489" width="15.09765625" style="126" customWidth="1"/>
    <col min="9490" max="9712" width="11.09765625" style="126"/>
    <col min="9713" max="9713" width="0.8984375" style="126" customWidth="1"/>
    <col min="9714" max="9714" width="1.59765625" style="126" customWidth="1"/>
    <col min="9715" max="9716" width="2.09765625" style="126" customWidth="1"/>
    <col min="9717" max="9718" width="13.09765625" style="126" customWidth="1"/>
    <col min="9719" max="9719" width="8.3984375" style="126" customWidth="1"/>
    <col min="9720" max="9720" width="8" style="126" customWidth="1"/>
    <col min="9721" max="9721" width="9.09765625" style="126" customWidth="1"/>
    <col min="9722" max="9722" width="8.59765625" style="126" customWidth="1"/>
    <col min="9723" max="9723" width="10.8984375" style="126" customWidth="1"/>
    <col min="9724" max="9724" width="8.8984375" style="126" customWidth="1"/>
    <col min="9725" max="9725" width="8.3984375" style="126" customWidth="1"/>
    <col min="9726" max="9726" width="7" style="126" customWidth="1"/>
    <col min="9727" max="9727" width="8.8984375" style="126" customWidth="1"/>
    <col min="9728" max="9732" width="7" style="126" customWidth="1"/>
    <col min="9733" max="9733" width="8.59765625" style="126" customWidth="1"/>
    <col min="9734" max="9734" width="7" style="126" customWidth="1"/>
    <col min="9735" max="9736" width="8.3984375" style="126" customWidth="1"/>
    <col min="9737" max="9738" width="8.59765625" style="126" customWidth="1"/>
    <col min="9739" max="9739" width="11.3984375" style="126" customWidth="1"/>
    <col min="9740" max="9740" width="10.09765625" style="126" customWidth="1"/>
    <col min="9741" max="9741" width="9.09765625" style="126" customWidth="1"/>
    <col min="9742" max="9742" width="9.5" style="126" customWidth="1"/>
    <col min="9743" max="9743" width="12.5" style="126" customWidth="1"/>
    <col min="9744" max="9744" width="11.59765625" style="126" customWidth="1"/>
    <col min="9745" max="9745" width="15.09765625" style="126" customWidth="1"/>
    <col min="9746" max="9968" width="11.09765625" style="126"/>
    <col min="9969" max="9969" width="0.8984375" style="126" customWidth="1"/>
    <col min="9970" max="9970" width="1.59765625" style="126" customWidth="1"/>
    <col min="9971" max="9972" width="2.09765625" style="126" customWidth="1"/>
    <col min="9973" max="9974" width="13.09765625" style="126" customWidth="1"/>
    <col min="9975" max="9975" width="8.3984375" style="126" customWidth="1"/>
    <col min="9976" max="9976" width="8" style="126" customWidth="1"/>
    <col min="9977" max="9977" width="9.09765625" style="126" customWidth="1"/>
    <col min="9978" max="9978" width="8.59765625" style="126" customWidth="1"/>
    <col min="9979" max="9979" width="10.8984375" style="126" customWidth="1"/>
    <col min="9980" max="9980" width="8.8984375" style="126" customWidth="1"/>
    <col min="9981" max="9981" width="8.3984375" style="126" customWidth="1"/>
    <col min="9982" max="9982" width="7" style="126" customWidth="1"/>
    <col min="9983" max="9983" width="8.8984375" style="126" customWidth="1"/>
    <col min="9984" max="9988" width="7" style="126" customWidth="1"/>
    <col min="9989" max="9989" width="8.59765625" style="126" customWidth="1"/>
    <col min="9990" max="9990" width="7" style="126" customWidth="1"/>
    <col min="9991" max="9992" width="8.3984375" style="126" customWidth="1"/>
    <col min="9993" max="9994" width="8.59765625" style="126" customWidth="1"/>
    <col min="9995" max="9995" width="11.3984375" style="126" customWidth="1"/>
    <col min="9996" max="9996" width="10.09765625" style="126" customWidth="1"/>
    <col min="9997" max="9997" width="9.09765625" style="126" customWidth="1"/>
    <col min="9998" max="9998" width="9.5" style="126" customWidth="1"/>
    <col min="9999" max="9999" width="12.5" style="126" customWidth="1"/>
    <col min="10000" max="10000" width="11.59765625" style="126" customWidth="1"/>
    <col min="10001" max="10001" width="15.09765625" style="126" customWidth="1"/>
    <col min="10002" max="10224" width="11.09765625" style="126"/>
    <col min="10225" max="10225" width="0.8984375" style="126" customWidth="1"/>
    <col min="10226" max="10226" width="1.59765625" style="126" customWidth="1"/>
    <col min="10227" max="10228" width="2.09765625" style="126" customWidth="1"/>
    <col min="10229" max="10230" width="13.09765625" style="126" customWidth="1"/>
    <col min="10231" max="10231" width="8.3984375" style="126" customWidth="1"/>
    <col min="10232" max="10232" width="8" style="126" customWidth="1"/>
    <col min="10233" max="10233" width="9.09765625" style="126" customWidth="1"/>
    <col min="10234" max="10234" width="8.59765625" style="126" customWidth="1"/>
    <col min="10235" max="10235" width="10.8984375" style="126" customWidth="1"/>
    <col min="10236" max="10236" width="8.8984375" style="126" customWidth="1"/>
    <col min="10237" max="10237" width="8.3984375" style="126" customWidth="1"/>
    <col min="10238" max="10238" width="7" style="126" customWidth="1"/>
    <col min="10239" max="10239" width="8.8984375" style="126" customWidth="1"/>
    <col min="10240" max="10244" width="7" style="126" customWidth="1"/>
    <col min="10245" max="10245" width="8.59765625" style="126" customWidth="1"/>
    <col min="10246" max="10246" width="7" style="126" customWidth="1"/>
    <col min="10247" max="10248" width="8.3984375" style="126" customWidth="1"/>
    <col min="10249" max="10250" width="8.59765625" style="126" customWidth="1"/>
    <col min="10251" max="10251" width="11.3984375" style="126" customWidth="1"/>
    <col min="10252" max="10252" width="10.09765625" style="126" customWidth="1"/>
    <col min="10253" max="10253" width="9.09765625" style="126" customWidth="1"/>
    <col min="10254" max="10254" width="9.5" style="126" customWidth="1"/>
    <col min="10255" max="10255" width="12.5" style="126" customWidth="1"/>
    <col min="10256" max="10256" width="11.59765625" style="126" customWidth="1"/>
    <col min="10257" max="10257" width="15.09765625" style="126" customWidth="1"/>
    <col min="10258" max="10480" width="11.09765625" style="126"/>
    <col min="10481" max="10481" width="0.8984375" style="126" customWidth="1"/>
    <col min="10482" max="10482" width="1.59765625" style="126" customWidth="1"/>
    <col min="10483" max="10484" width="2.09765625" style="126" customWidth="1"/>
    <col min="10485" max="10486" width="13.09765625" style="126" customWidth="1"/>
    <col min="10487" max="10487" width="8.3984375" style="126" customWidth="1"/>
    <col min="10488" max="10488" width="8" style="126" customWidth="1"/>
    <col min="10489" max="10489" width="9.09765625" style="126" customWidth="1"/>
    <col min="10490" max="10490" width="8.59765625" style="126" customWidth="1"/>
    <col min="10491" max="10491" width="10.8984375" style="126" customWidth="1"/>
    <col min="10492" max="10492" width="8.8984375" style="126" customWidth="1"/>
    <col min="10493" max="10493" width="8.3984375" style="126" customWidth="1"/>
    <col min="10494" max="10494" width="7" style="126" customWidth="1"/>
    <col min="10495" max="10495" width="8.8984375" style="126" customWidth="1"/>
    <col min="10496" max="10500" width="7" style="126" customWidth="1"/>
    <col min="10501" max="10501" width="8.59765625" style="126" customWidth="1"/>
    <col min="10502" max="10502" width="7" style="126" customWidth="1"/>
    <col min="10503" max="10504" width="8.3984375" style="126" customWidth="1"/>
    <col min="10505" max="10506" width="8.59765625" style="126" customWidth="1"/>
    <col min="10507" max="10507" width="11.3984375" style="126" customWidth="1"/>
    <col min="10508" max="10508" width="10.09765625" style="126" customWidth="1"/>
    <col min="10509" max="10509" width="9.09765625" style="126" customWidth="1"/>
    <col min="10510" max="10510" width="9.5" style="126" customWidth="1"/>
    <col min="10511" max="10511" width="12.5" style="126" customWidth="1"/>
    <col min="10512" max="10512" width="11.59765625" style="126" customWidth="1"/>
    <col min="10513" max="10513" width="15.09765625" style="126" customWidth="1"/>
    <col min="10514" max="10736" width="11.09765625" style="126"/>
    <col min="10737" max="10737" width="0.8984375" style="126" customWidth="1"/>
    <col min="10738" max="10738" width="1.59765625" style="126" customWidth="1"/>
    <col min="10739" max="10740" width="2.09765625" style="126" customWidth="1"/>
    <col min="10741" max="10742" width="13.09765625" style="126" customWidth="1"/>
    <col min="10743" max="10743" width="8.3984375" style="126" customWidth="1"/>
    <col min="10744" max="10744" width="8" style="126" customWidth="1"/>
    <col min="10745" max="10745" width="9.09765625" style="126" customWidth="1"/>
    <col min="10746" max="10746" width="8.59765625" style="126" customWidth="1"/>
    <col min="10747" max="10747" width="10.8984375" style="126" customWidth="1"/>
    <col min="10748" max="10748" width="8.8984375" style="126" customWidth="1"/>
    <col min="10749" max="10749" width="8.3984375" style="126" customWidth="1"/>
    <col min="10750" max="10750" width="7" style="126" customWidth="1"/>
    <col min="10751" max="10751" width="8.8984375" style="126" customWidth="1"/>
    <col min="10752" max="10756" width="7" style="126" customWidth="1"/>
    <col min="10757" max="10757" width="8.59765625" style="126" customWidth="1"/>
    <col min="10758" max="10758" width="7" style="126" customWidth="1"/>
    <col min="10759" max="10760" width="8.3984375" style="126" customWidth="1"/>
    <col min="10761" max="10762" width="8.59765625" style="126" customWidth="1"/>
    <col min="10763" max="10763" width="11.3984375" style="126" customWidth="1"/>
    <col min="10764" max="10764" width="10.09765625" style="126" customWidth="1"/>
    <col min="10765" max="10765" width="9.09765625" style="126" customWidth="1"/>
    <col min="10766" max="10766" width="9.5" style="126" customWidth="1"/>
    <col min="10767" max="10767" width="12.5" style="126" customWidth="1"/>
    <col min="10768" max="10768" width="11.59765625" style="126" customWidth="1"/>
    <col min="10769" max="10769" width="15.09765625" style="126" customWidth="1"/>
    <col min="10770" max="10992" width="11.09765625" style="126"/>
    <col min="10993" max="10993" width="0.8984375" style="126" customWidth="1"/>
    <col min="10994" max="10994" width="1.59765625" style="126" customWidth="1"/>
    <col min="10995" max="10996" width="2.09765625" style="126" customWidth="1"/>
    <col min="10997" max="10998" width="13.09765625" style="126" customWidth="1"/>
    <col min="10999" max="10999" width="8.3984375" style="126" customWidth="1"/>
    <col min="11000" max="11000" width="8" style="126" customWidth="1"/>
    <col min="11001" max="11001" width="9.09765625" style="126" customWidth="1"/>
    <col min="11002" max="11002" width="8.59765625" style="126" customWidth="1"/>
    <col min="11003" max="11003" width="10.8984375" style="126" customWidth="1"/>
    <col min="11004" max="11004" width="8.8984375" style="126" customWidth="1"/>
    <col min="11005" max="11005" width="8.3984375" style="126" customWidth="1"/>
    <col min="11006" max="11006" width="7" style="126" customWidth="1"/>
    <col min="11007" max="11007" width="8.8984375" style="126" customWidth="1"/>
    <col min="11008" max="11012" width="7" style="126" customWidth="1"/>
    <col min="11013" max="11013" width="8.59765625" style="126" customWidth="1"/>
    <col min="11014" max="11014" width="7" style="126" customWidth="1"/>
    <col min="11015" max="11016" width="8.3984375" style="126" customWidth="1"/>
    <col min="11017" max="11018" width="8.59765625" style="126" customWidth="1"/>
    <col min="11019" max="11019" width="11.3984375" style="126" customWidth="1"/>
    <col min="11020" max="11020" width="10.09765625" style="126" customWidth="1"/>
    <col min="11021" max="11021" width="9.09765625" style="126" customWidth="1"/>
    <col min="11022" max="11022" width="9.5" style="126" customWidth="1"/>
    <col min="11023" max="11023" width="12.5" style="126" customWidth="1"/>
    <col min="11024" max="11024" width="11.59765625" style="126" customWidth="1"/>
    <col min="11025" max="11025" width="15.09765625" style="126" customWidth="1"/>
    <col min="11026" max="11248" width="11.09765625" style="126"/>
    <col min="11249" max="11249" width="0.8984375" style="126" customWidth="1"/>
    <col min="11250" max="11250" width="1.59765625" style="126" customWidth="1"/>
    <col min="11251" max="11252" width="2.09765625" style="126" customWidth="1"/>
    <col min="11253" max="11254" width="13.09765625" style="126" customWidth="1"/>
    <col min="11255" max="11255" width="8.3984375" style="126" customWidth="1"/>
    <col min="11256" max="11256" width="8" style="126" customWidth="1"/>
    <col min="11257" max="11257" width="9.09765625" style="126" customWidth="1"/>
    <col min="11258" max="11258" width="8.59765625" style="126" customWidth="1"/>
    <col min="11259" max="11259" width="10.8984375" style="126" customWidth="1"/>
    <col min="11260" max="11260" width="8.8984375" style="126" customWidth="1"/>
    <col min="11261" max="11261" width="8.3984375" style="126" customWidth="1"/>
    <col min="11262" max="11262" width="7" style="126" customWidth="1"/>
    <col min="11263" max="11263" width="8.8984375" style="126" customWidth="1"/>
    <col min="11264" max="11268" width="7" style="126" customWidth="1"/>
    <col min="11269" max="11269" width="8.59765625" style="126" customWidth="1"/>
    <col min="11270" max="11270" width="7" style="126" customWidth="1"/>
    <col min="11271" max="11272" width="8.3984375" style="126" customWidth="1"/>
    <col min="11273" max="11274" width="8.59765625" style="126" customWidth="1"/>
    <col min="11275" max="11275" width="11.3984375" style="126" customWidth="1"/>
    <col min="11276" max="11276" width="10.09765625" style="126" customWidth="1"/>
    <col min="11277" max="11277" width="9.09765625" style="126" customWidth="1"/>
    <col min="11278" max="11278" width="9.5" style="126" customWidth="1"/>
    <col min="11279" max="11279" width="12.5" style="126" customWidth="1"/>
    <col min="11280" max="11280" width="11.59765625" style="126" customWidth="1"/>
    <col min="11281" max="11281" width="15.09765625" style="126" customWidth="1"/>
    <col min="11282" max="11504" width="11.09765625" style="126"/>
    <col min="11505" max="11505" width="0.8984375" style="126" customWidth="1"/>
    <col min="11506" max="11506" width="1.59765625" style="126" customWidth="1"/>
    <col min="11507" max="11508" width="2.09765625" style="126" customWidth="1"/>
    <col min="11509" max="11510" width="13.09765625" style="126" customWidth="1"/>
    <col min="11511" max="11511" width="8.3984375" style="126" customWidth="1"/>
    <col min="11512" max="11512" width="8" style="126" customWidth="1"/>
    <col min="11513" max="11513" width="9.09765625" style="126" customWidth="1"/>
    <col min="11514" max="11514" width="8.59765625" style="126" customWidth="1"/>
    <col min="11515" max="11515" width="10.8984375" style="126" customWidth="1"/>
    <col min="11516" max="11516" width="8.8984375" style="126" customWidth="1"/>
    <col min="11517" max="11517" width="8.3984375" style="126" customWidth="1"/>
    <col min="11518" max="11518" width="7" style="126" customWidth="1"/>
    <col min="11519" max="11519" width="8.8984375" style="126" customWidth="1"/>
    <col min="11520" max="11524" width="7" style="126" customWidth="1"/>
    <col min="11525" max="11525" width="8.59765625" style="126" customWidth="1"/>
    <col min="11526" max="11526" width="7" style="126" customWidth="1"/>
    <col min="11527" max="11528" width="8.3984375" style="126" customWidth="1"/>
    <col min="11529" max="11530" width="8.59765625" style="126" customWidth="1"/>
    <col min="11531" max="11531" width="11.3984375" style="126" customWidth="1"/>
    <col min="11532" max="11532" width="10.09765625" style="126" customWidth="1"/>
    <col min="11533" max="11533" width="9.09765625" style="126" customWidth="1"/>
    <col min="11534" max="11534" width="9.5" style="126" customWidth="1"/>
    <col min="11535" max="11535" width="12.5" style="126" customWidth="1"/>
    <col min="11536" max="11536" width="11.59765625" style="126" customWidth="1"/>
    <col min="11537" max="11537" width="15.09765625" style="126" customWidth="1"/>
    <col min="11538" max="11760" width="11.09765625" style="126"/>
    <col min="11761" max="11761" width="0.8984375" style="126" customWidth="1"/>
    <col min="11762" max="11762" width="1.59765625" style="126" customWidth="1"/>
    <col min="11763" max="11764" width="2.09765625" style="126" customWidth="1"/>
    <col min="11765" max="11766" width="13.09765625" style="126" customWidth="1"/>
    <col min="11767" max="11767" width="8.3984375" style="126" customWidth="1"/>
    <col min="11768" max="11768" width="8" style="126" customWidth="1"/>
    <col min="11769" max="11769" width="9.09765625" style="126" customWidth="1"/>
    <col min="11770" max="11770" width="8.59765625" style="126" customWidth="1"/>
    <col min="11771" max="11771" width="10.8984375" style="126" customWidth="1"/>
    <col min="11772" max="11772" width="8.8984375" style="126" customWidth="1"/>
    <col min="11773" max="11773" width="8.3984375" style="126" customWidth="1"/>
    <col min="11774" max="11774" width="7" style="126" customWidth="1"/>
    <col min="11775" max="11775" width="8.8984375" style="126" customWidth="1"/>
    <col min="11776" max="11780" width="7" style="126" customWidth="1"/>
    <col min="11781" max="11781" width="8.59765625" style="126" customWidth="1"/>
    <col min="11782" max="11782" width="7" style="126" customWidth="1"/>
    <col min="11783" max="11784" width="8.3984375" style="126" customWidth="1"/>
    <col min="11785" max="11786" width="8.59765625" style="126" customWidth="1"/>
    <col min="11787" max="11787" width="11.3984375" style="126" customWidth="1"/>
    <col min="11788" max="11788" width="10.09765625" style="126" customWidth="1"/>
    <col min="11789" max="11789" width="9.09765625" style="126" customWidth="1"/>
    <col min="11790" max="11790" width="9.5" style="126" customWidth="1"/>
    <col min="11791" max="11791" width="12.5" style="126" customWidth="1"/>
    <col min="11792" max="11792" width="11.59765625" style="126" customWidth="1"/>
    <col min="11793" max="11793" width="15.09765625" style="126" customWidth="1"/>
    <col min="11794" max="12016" width="11.09765625" style="126"/>
    <col min="12017" max="12017" width="0.8984375" style="126" customWidth="1"/>
    <col min="12018" max="12018" width="1.59765625" style="126" customWidth="1"/>
    <col min="12019" max="12020" width="2.09765625" style="126" customWidth="1"/>
    <col min="12021" max="12022" width="13.09765625" style="126" customWidth="1"/>
    <col min="12023" max="12023" width="8.3984375" style="126" customWidth="1"/>
    <col min="12024" max="12024" width="8" style="126" customWidth="1"/>
    <col min="12025" max="12025" width="9.09765625" style="126" customWidth="1"/>
    <col min="12026" max="12026" width="8.59765625" style="126" customWidth="1"/>
    <col min="12027" max="12027" width="10.8984375" style="126" customWidth="1"/>
    <col min="12028" max="12028" width="8.8984375" style="126" customWidth="1"/>
    <col min="12029" max="12029" width="8.3984375" style="126" customWidth="1"/>
    <col min="12030" max="12030" width="7" style="126" customWidth="1"/>
    <col min="12031" max="12031" width="8.8984375" style="126" customWidth="1"/>
    <col min="12032" max="12036" width="7" style="126" customWidth="1"/>
    <col min="12037" max="12037" width="8.59765625" style="126" customWidth="1"/>
    <col min="12038" max="12038" width="7" style="126" customWidth="1"/>
    <col min="12039" max="12040" width="8.3984375" style="126" customWidth="1"/>
    <col min="12041" max="12042" width="8.59765625" style="126" customWidth="1"/>
    <col min="12043" max="12043" width="11.3984375" style="126" customWidth="1"/>
    <col min="12044" max="12044" width="10.09765625" style="126" customWidth="1"/>
    <col min="12045" max="12045" width="9.09765625" style="126" customWidth="1"/>
    <col min="12046" max="12046" width="9.5" style="126" customWidth="1"/>
    <col min="12047" max="12047" width="12.5" style="126" customWidth="1"/>
    <col min="12048" max="12048" width="11.59765625" style="126" customWidth="1"/>
    <col min="12049" max="12049" width="15.09765625" style="126" customWidth="1"/>
    <col min="12050" max="12272" width="11.09765625" style="126"/>
    <col min="12273" max="12273" width="0.8984375" style="126" customWidth="1"/>
    <col min="12274" max="12274" width="1.59765625" style="126" customWidth="1"/>
    <col min="12275" max="12276" width="2.09765625" style="126" customWidth="1"/>
    <col min="12277" max="12278" width="13.09765625" style="126" customWidth="1"/>
    <col min="12279" max="12279" width="8.3984375" style="126" customWidth="1"/>
    <col min="12280" max="12280" width="8" style="126" customWidth="1"/>
    <col min="12281" max="12281" width="9.09765625" style="126" customWidth="1"/>
    <col min="12282" max="12282" width="8.59765625" style="126" customWidth="1"/>
    <col min="12283" max="12283" width="10.8984375" style="126" customWidth="1"/>
    <col min="12284" max="12284" width="8.8984375" style="126" customWidth="1"/>
    <col min="12285" max="12285" width="8.3984375" style="126" customWidth="1"/>
    <col min="12286" max="12286" width="7" style="126" customWidth="1"/>
    <col min="12287" max="12287" width="8.8984375" style="126" customWidth="1"/>
    <col min="12288" max="12292" width="7" style="126" customWidth="1"/>
    <col min="12293" max="12293" width="8.59765625" style="126" customWidth="1"/>
    <col min="12294" max="12294" width="7" style="126" customWidth="1"/>
    <col min="12295" max="12296" width="8.3984375" style="126" customWidth="1"/>
    <col min="12297" max="12298" width="8.59765625" style="126" customWidth="1"/>
    <col min="12299" max="12299" width="11.3984375" style="126" customWidth="1"/>
    <col min="12300" max="12300" width="10.09765625" style="126" customWidth="1"/>
    <col min="12301" max="12301" width="9.09765625" style="126" customWidth="1"/>
    <col min="12302" max="12302" width="9.5" style="126" customWidth="1"/>
    <col min="12303" max="12303" width="12.5" style="126" customWidth="1"/>
    <col min="12304" max="12304" width="11.59765625" style="126" customWidth="1"/>
    <col min="12305" max="12305" width="15.09765625" style="126" customWidth="1"/>
    <col min="12306" max="12528" width="11.09765625" style="126"/>
    <col min="12529" max="12529" width="0.8984375" style="126" customWidth="1"/>
    <col min="12530" max="12530" width="1.59765625" style="126" customWidth="1"/>
    <col min="12531" max="12532" width="2.09765625" style="126" customWidth="1"/>
    <col min="12533" max="12534" width="13.09765625" style="126" customWidth="1"/>
    <col min="12535" max="12535" width="8.3984375" style="126" customWidth="1"/>
    <col min="12536" max="12536" width="8" style="126" customWidth="1"/>
    <col min="12537" max="12537" width="9.09765625" style="126" customWidth="1"/>
    <col min="12538" max="12538" width="8.59765625" style="126" customWidth="1"/>
    <col min="12539" max="12539" width="10.8984375" style="126" customWidth="1"/>
    <col min="12540" max="12540" width="8.8984375" style="126" customWidth="1"/>
    <col min="12541" max="12541" width="8.3984375" style="126" customWidth="1"/>
    <col min="12542" max="12542" width="7" style="126" customWidth="1"/>
    <col min="12543" max="12543" width="8.8984375" style="126" customWidth="1"/>
    <col min="12544" max="12548" width="7" style="126" customWidth="1"/>
    <col min="12549" max="12549" width="8.59765625" style="126" customWidth="1"/>
    <col min="12550" max="12550" width="7" style="126" customWidth="1"/>
    <col min="12551" max="12552" width="8.3984375" style="126" customWidth="1"/>
    <col min="12553" max="12554" width="8.59765625" style="126" customWidth="1"/>
    <col min="12555" max="12555" width="11.3984375" style="126" customWidth="1"/>
    <col min="12556" max="12556" width="10.09765625" style="126" customWidth="1"/>
    <col min="12557" max="12557" width="9.09765625" style="126" customWidth="1"/>
    <col min="12558" max="12558" width="9.5" style="126" customWidth="1"/>
    <col min="12559" max="12559" width="12.5" style="126" customWidth="1"/>
    <col min="12560" max="12560" width="11.59765625" style="126" customWidth="1"/>
    <col min="12561" max="12561" width="15.09765625" style="126" customWidth="1"/>
    <col min="12562" max="12784" width="11.09765625" style="126"/>
    <col min="12785" max="12785" width="0.8984375" style="126" customWidth="1"/>
    <col min="12786" max="12786" width="1.59765625" style="126" customWidth="1"/>
    <col min="12787" max="12788" width="2.09765625" style="126" customWidth="1"/>
    <col min="12789" max="12790" width="13.09765625" style="126" customWidth="1"/>
    <col min="12791" max="12791" width="8.3984375" style="126" customWidth="1"/>
    <col min="12792" max="12792" width="8" style="126" customWidth="1"/>
    <col min="12793" max="12793" width="9.09765625" style="126" customWidth="1"/>
    <col min="12794" max="12794" width="8.59765625" style="126" customWidth="1"/>
    <col min="12795" max="12795" width="10.8984375" style="126" customWidth="1"/>
    <col min="12796" max="12796" width="8.8984375" style="126" customWidth="1"/>
    <col min="12797" max="12797" width="8.3984375" style="126" customWidth="1"/>
    <col min="12798" max="12798" width="7" style="126" customWidth="1"/>
    <col min="12799" max="12799" width="8.8984375" style="126" customWidth="1"/>
    <col min="12800" max="12804" width="7" style="126" customWidth="1"/>
    <col min="12805" max="12805" width="8.59765625" style="126" customWidth="1"/>
    <col min="12806" max="12806" width="7" style="126" customWidth="1"/>
    <col min="12807" max="12808" width="8.3984375" style="126" customWidth="1"/>
    <col min="12809" max="12810" width="8.59765625" style="126" customWidth="1"/>
    <col min="12811" max="12811" width="11.3984375" style="126" customWidth="1"/>
    <col min="12812" max="12812" width="10.09765625" style="126" customWidth="1"/>
    <col min="12813" max="12813" width="9.09765625" style="126" customWidth="1"/>
    <col min="12814" max="12814" width="9.5" style="126" customWidth="1"/>
    <col min="12815" max="12815" width="12.5" style="126" customWidth="1"/>
    <col min="12816" max="12816" width="11.59765625" style="126" customWidth="1"/>
    <col min="12817" max="12817" width="15.09765625" style="126" customWidth="1"/>
    <col min="12818" max="13040" width="11.09765625" style="126"/>
    <col min="13041" max="13041" width="0.8984375" style="126" customWidth="1"/>
    <col min="13042" max="13042" width="1.59765625" style="126" customWidth="1"/>
    <col min="13043" max="13044" width="2.09765625" style="126" customWidth="1"/>
    <col min="13045" max="13046" width="13.09765625" style="126" customWidth="1"/>
    <col min="13047" max="13047" width="8.3984375" style="126" customWidth="1"/>
    <col min="13048" max="13048" width="8" style="126" customWidth="1"/>
    <col min="13049" max="13049" width="9.09765625" style="126" customWidth="1"/>
    <col min="13050" max="13050" width="8.59765625" style="126" customWidth="1"/>
    <col min="13051" max="13051" width="10.8984375" style="126" customWidth="1"/>
    <col min="13052" max="13052" width="8.8984375" style="126" customWidth="1"/>
    <col min="13053" max="13053" width="8.3984375" style="126" customWidth="1"/>
    <col min="13054" max="13054" width="7" style="126" customWidth="1"/>
    <col min="13055" max="13055" width="8.8984375" style="126" customWidth="1"/>
    <col min="13056" max="13060" width="7" style="126" customWidth="1"/>
    <col min="13061" max="13061" width="8.59765625" style="126" customWidth="1"/>
    <col min="13062" max="13062" width="7" style="126" customWidth="1"/>
    <col min="13063" max="13064" width="8.3984375" style="126" customWidth="1"/>
    <col min="13065" max="13066" width="8.59765625" style="126" customWidth="1"/>
    <col min="13067" max="13067" width="11.3984375" style="126" customWidth="1"/>
    <col min="13068" max="13068" width="10.09765625" style="126" customWidth="1"/>
    <col min="13069" max="13069" width="9.09765625" style="126" customWidth="1"/>
    <col min="13070" max="13070" width="9.5" style="126" customWidth="1"/>
    <col min="13071" max="13071" width="12.5" style="126" customWidth="1"/>
    <col min="13072" max="13072" width="11.59765625" style="126" customWidth="1"/>
    <col min="13073" max="13073" width="15.09765625" style="126" customWidth="1"/>
    <col min="13074" max="13296" width="11.09765625" style="126"/>
    <col min="13297" max="13297" width="0.8984375" style="126" customWidth="1"/>
    <col min="13298" max="13298" width="1.59765625" style="126" customWidth="1"/>
    <col min="13299" max="13300" width="2.09765625" style="126" customWidth="1"/>
    <col min="13301" max="13302" width="13.09765625" style="126" customWidth="1"/>
    <col min="13303" max="13303" width="8.3984375" style="126" customWidth="1"/>
    <col min="13304" max="13304" width="8" style="126" customWidth="1"/>
    <col min="13305" max="13305" width="9.09765625" style="126" customWidth="1"/>
    <col min="13306" max="13306" width="8.59765625" style="126" customWidth="1"/>
    <col min="13307" max="13307" width="10.8984375" style="126" customWidth="1"/>
    <col min="13308" max="13308" width="8.8984375" style="126" customWidth="1"/>
    <col min="13309" max="13309" width="8.3984375" style="126" customWidth="1"/>
    <col min="13310" max="13310" width="7" style="126" customWidth="1"/>
    <col min="13311" max="13311" width="8.8984375" style="126" customWidth="1"/>
    <col min="13312" max="13316" width="7" style="126" customWidth="1"/>
    <col min="13317" max="13317" width="8.59765625" style="126" customWidth="1"/>
    <col min="13318" max="13318" width="7" style="126" customWidth="1"/>
    <col min="13319" max="13320" width="8.3984375" style="126" customWidth="1"/>
    <col min="13321" max="13322" width="8.59765625" style="126" customWidth="1"/>
    <col min="13323" max="13323" width="11.3984375" style="126" customWidth="1"/>
    <col min="13324" max="13324" width="10.09765625" style="126" customWidth="1"/>
    <col min="13325" max="13325" width="9.09765625" style="126" customWidth="1"/>
    <col min="13326" max="13326" width="9.5" style="126" customWidth="1"/>
    <col min="13327" max="13327" width="12.5" style="126" customWidth="1"/>
    <col min="13328" max="13328" width="11.59765625" style="126" customWidth="1"/>
    <col min="13329" max="13329" width="15.09765625" style="126" customWidth="1"/>
    <col min="13330" max="13552" width="11.09765625" style="126"/>
    <col min="13553" max="13553" width="0.8984375" style="126" customWidth="1"/>
    <col min="13554" max="13554" width="1.59765625" style="126" customWidth="1"/>
    <col min="13555" max="13556" width="2.09765625" style="126" customWidth="1"/>
    <col min="13557" max="13558" width="13.09765625" style="126" customWidth="1"/>
    <col min="13559" max="13559" width="8.3984375" style="126" customWidth="1"/>
    <col min="13560" max="13560" width="8" style="126" customWidth="1"/>
    <col min="13561" max="13561" width="9.09765625" style="126" customWidth="1"/>
    <col min="13562" max="13562" width="8.59765625" style="126" customWidth="1"/>
    <col min="13563" max="13563" width="10.8984375" style="126" customWidth="1"/>
    <col min="13564" max="13564" width="8.8984375" style="126" customWidth="1"/>
    <col min="13565" max="13565" width="8.3984375" style="126" customWidth="1"/>
    <col min="13566" max="13566" width="7" style="126" customWidth="1"/>
    <col min="13567" max="13567" width="8.8984375" style="126" customWidth="1"/>
    <col min="13568" max="13572" width="7" style="126" customWidth="1"/>
    <col min="13573" max="13573" width="8.59765625" style="126" customWidth="1"/>
    <col min="13574" max="13574" width="7" style="126" customWidth="1"/>
    <col min="13575" max="13576" width="8.3984375" style="126" customWidth="1"/>
    <col min="13577" max="13578" width="8.59765625" style="126" customWidth="1"/>
    <col min="13579" max="13579" width="11.3984375" style="126" customWidth="1"/>
    <col min="13580" max="13580" width="10.09765625" style="126" customWidth="1"/>
    <col min="13581" max="13581" width="9.09765625" style="126" customWidth="1"/>
    <col min="13582" max="13582" width="9.5" style="126" customWidth="1"/>
    <col min="13583" max="13583" width="12.5" style="126" customWidth="1"/>
    <col min="13584" max="13584" width="11.59765625" style="126" customWidth="1"/>
    <col min="13585" max="13585" width="15.09765625" style="126" customWidth="1"/>
    <col min="13586" max="13808" width="11.09765625" style="126"/>
    <col min="13809" max="13809" width="0.8984375" style="126" customWidth="1"/>
    <col min="13810" max="13810" width="1.59765625" style="126" customWidth="1"/>
    <col min="13811" max="13812" width="2.09765625" style="126" customWidth="1"/>
    <col min="13813" max="13814" width="13.09765625" style="126" customWidth="1"/>
    <col min="13815" max="13815" width="8.3984375" style="126" customWidth="1"/>
    <col min="13816" max="13816" width="8" style="126" customWidth="1"/>
    <col min="13817" max="13817" width="9.09765625" style="126" customWidth="1"/>
    <col min="13818" max="13818" width="8.59765625" style="126" customWidth="1"/>
    <col min="13819" max="13819" width="10.8984375" style="126" customWidth="1"/>
    <col min="13820" max="13820" width="8.8984375" style="126" customWidth="1"/>
    <col min="13821" max="13821" width="8.3984375" style="126" customWidth="1"/>
    <col min="13822" max="13822" width="7" style="126" customWidth="1"/>
    <col min="13823" max="13823" width="8.8984375" style="126" customWidth="1"/>
    <col min="13824" max="13828" width="7" style="126" customWidth="1"/>
    <col min="13829" max="13829" width="8.59765625" style="126" customWidth="1"/>
    <col min="13830" max="13830" width="7" style="126" customWidth="1"/>
    <col min="13831" max="13832" width="8.3984375" style="126" customWidth="1"/>
    <col min="13833" max="13834" width="8.59765625" style="126" customWidth="1"/>
    <col min="13835" max="13835" width="11.3984375" style="126" customWidth="1"/>
    <col min="13836" max="13836" width="10.09765625" style="126" customWidth="1"/>
    <col min="13837" max="13837" width="9.09765625" style="126" customWidth="1"/>
    <col min="13838" max="13838" width="9.5" style="126" customWidth="1"/>
    <col min="13839" max="13839" width="12.5" style="126" customWidth="1"/>
    <col min="13840" max="13840" width="11.59765625" style="126" customWidth="1"/>
    <col min="13841" max="13841" width="15.09765625" style="126" customWidth="1"/>
    <col min="13842" max="14064" width="11.09765625" style="126"/>
    <col min="14065" max="14065" width="0.8984375" style="126" customWidth="1"/>
    <col min="14066" max="14066" width="1.59765625" style="126" customWidth="1"/>
    <col min="14067" max="14068" width="2.09765625" style="126" customWidth="1"/>
    <col min="14069" max="14070" width="13.09765625" style="126" customWidth="1"/>
    <col min="14071" max="14071" width="8.3984375" style="126" customWidth="1"/>
    <col min="14072" max="14072" width="8" style="126" customWidth="1"/>
    <col min="14073" max="14073" width="9.09765625" style="126" customWidth="1"/>
    <col min="14074" max="14074" width="8.59765625" style="126" customWidth="1"/>
    <col min="14075" max="14075" width="10.8984375" style="126" customWidth="1"/>
    <col min="14076" max="14076" width="8.8984375" style="126" customWidth="1"/>
    <col min="14077" max="14077" width="8.3984375" style="126" customWidth="1"/>
    <col min="14078" max="14078" width="7" style="126" customWidth="1"/>
    <col min="14079" max="14079" width="8.8984375" style="126" customWidth="1"/>
    <col min="14080" max="14084" width="7" style="126" customWidth="1"/>
    <col min="14085" max="14085" width="8.59765625" style="126" customWidth="1"/>
    <col min="14086" max="14086" width="7" style="126" customWidth="1"/>
    <col min="14087" max="14088" width="8.3984375" style="126" customWidth="1"/>
    <col min="14089" max="14090" width="8.59765625" style="126" customWidth="1"/>
    <col min="14091" max="14091" width="11.3984375" style="126" customWidth="1"/>
    <col min="14092" max="14092" width="10.09765625" style="126" customWidth="1"/>
    <col min="14093" max="14093" width="9.09765625" style="126" customWidth="1"/>
    <col min="14094" max="14094" width="9.5" style="126" customWidth="1"/>
    <col min="14095" max="14095" width="12.5" style="126" customWidth="1"/>
    <col min="14096" max="14096" width="11.59765625" style="126" customWidth="1"/>
    <col min="14097" max="14097" width="15.09765625" style="126" customWidth="1"/>
    <col min="14098" max="14320" width="11.09765625" style="126"/>
    <col min="14321" max="14321" width="0.8984375" style="126" customWidth="1"/>
    <col min="14322" max="14322" width="1.59765625" style="126" customWidth="1"/>
    <col min="14323" max="14324" width="2.09765625" style="126" customWidth="1"/>
    <col min="14325" max="14326" width="13.09765625" style="126" customWidth="1"/>
    <col min="14327" max="14327" width="8.3984375" style="126" customWidth="1"/>
    <col min="14328" max="14328" width="8" style="126" customWidth="1"/>
    <col min="14329" max="14329" width="9.09765625" style="126" customWidth="1"/>
    <col min="14330" max="14330" width="8.59765625" style="126" customWidth="1"/>
    <col min="14331" max="14331" width="10.8984375" style="126" customWidth="1"/>
    <col min="14332" max="14332" width="8.8984375" style="126" customWidth="1"/>
    <col min="14333" max="14333" width="8.3984375" style="126" customWidth="1"/>
    <col min="14334" max="14334" width="7" style="126" customWidth="1"/>
    <col min="14335" max="14335" width="8.8984375" style="126" customWidth="1"/>
    <col min="14336" max="14340" width="7" style="126" customWidth="1"/>
    <col min="14341" max="14341" width="8.59765625" style="126" customWidth="1"/>
    <col min="14342" max="14342" width="7" style="126" customWidth="1"/>
    <col min="14343" max="14344" width="8.3984375" style="126" customWidth="1"/>
    <col min="14345" max="14346" width="8.59765625" style="126" customWidth="1"/>
    <col min="14347" max="14347" width="11.3984375" style="126" customWidth="1"/>
    <col min="14348" max="14348" width="10.09765625" style="126" customWidth="1"/>
    <col min="14349" max="14349" width="9.09765625" style="126" customWidth="1"/>
    <col min="14350" max="14350" width="9.5" style="126" customWidth="1"/>
    <col min="14351" max="14351" width="12.5" style="126" customWidth="1"/>
    <col min="14352" max="14352" width="11.59765625" style="126" customWidth="1"/>
    <col min="14353" max="14353" width="15.09765625" style="126" customWidth="1"/>
    <col min="14354" max="14576" width="11.09765625" style="126"/>
    <col min="14577" max="14577" width="0.8984375" style="126" customWidth="1"/>
    <col min="14578" max="14578" width="1.59765625" style="126" customWidth="1"/>
    <col min="14579" max="14580" width="2.09765625" style="126" customWidth="1"/>
    <col min="14581" max="14582" width="13.09765625" style="126" customWidth="1"/>
    <col min="14583" max="14583" width="8.3984375" style="126" customWidth="1"/>
    <col min="14584" max="14584" width="8" style="126" customWidth="1"/>
    <col min="14585" max="14585" width="9.09765625" style="126" customWidth="1"/>
    <col min="14586" max="14586" width="8.59765625" style="126" customWidth="1"/>
    <col min="14587" max="14587" width="10.8984375" style="126" customWidth="1"/>
    <col min="14588" max="14588" width="8.8984375" style="126" customWidth="1"/>
    <col min="14589" max="14589" width="8.3984375" style="126" customWidth="1"/>
    <col min="14590" max="14590" width="7" style="126" customWidth="1"/>
    <col min="14591" max="14591" width="8.8984375" style="126" customWidth="1"/>
    <col min="14592" max="14596" width="7" style="126" customWidth="1"/>
    <col min="14597" max="14597" width="8.59765625" style="126" customWidth="1"/>
    <col min="14598" max="14598" width="7" style="126" customWidth="1"/>
    <col min="14599" max="14600" width="8.3984375" style="126" customWidth="1"/>
    <col min="14601" max="14602" width="8.59765625" style="126" customWidth="1"/>
    <col min="14603" max="14603" width="11.3984375" style="126" customWidth="1"/>
    <col min="14604" max="14604" width="10.09765625" style="126" customWidth="1"/>
    <col min="14605" max="14605" width="9.09765625" style="126" customWidth="1"/>
    <col min="14606" max="14606" width="9.5" style="126" customWidth="1"/>
    <col min="14607" max="14607" width="12.5" style="126" customWidth="1"/>
    <col min="14608" max="14608" width="11.59765625" style="126" customWidth="1"/>
    <col min="14609" max="14609" width="15.09765625" style="126" customWidth="1"/>
    <col min="14610" max="14832" width="11.09765625" style="126"/>
    <col min="14833" max="14833" width="0.8984375" style="126" customWidth="1"/>
    <col min="14834" max="14834" width="1.59765625" style="126" customWidth="1"/>
    <col min="14835" max="14836" width="2.09765625" style="126" customWidth="1"/>
    <col min="14837" max="14838" width="13.09765625" style="126" customWidth="1"/>
    <col min="14839" max="14839" width="8.3984375" style="126" customWidth="1"/>
    <col min="14840" max="14840" width="8" style="126" customWidth="1"/>
    <col min="14841" max="14841" width="9.09765625" style="126" customWidth="1"/>
    <col min="14842" max="14842" width="8.59765625" style="126" customWidth="1"/>
    <col min="14843" max="14843" width="10.8984375" style="126" customWidth="1"/>
    <col min="14844" max="14844" width="8.8984375" style="126" customWidth="1"/>
    <col min="14845" max="14845" width="8.3984375" style="126" customWidth="1"/>
    <col min="14846" max="14846" width="7" style="126" customWidth="1"/>
    <col min="14847" max="14847" width="8.8984375" style="126" customWidth="1"/>
    <col min="14848" max="14852" width="7" style="126" customWidth="1"/>
    <col min="14853" max="14853" width="8.59765625" style="126" customWidth="1"/>
    <col min="14854" max="14854" width="7" style="126" customWidth="1"/>
    <col min="14855" max="14856" width="8.3984375" style="126" customWidth="1"/>
    <col min="14857" max="14858" width="8.59765625" style="126" customWidth="1"/>
    <col min="14859" max="14859" width="11.3984375" style="126" customWidth="1"/>
    <col min="14860" max="14860" width="10.09765625" style="126" customWidth="1"/>
    <col min="14861" max="14861" width="9.09765625" style="126" customWidth="1"/>
    <col min="14862" max="14862" width="9.5" style="126" customWidth="1"/>
    <col min="14863" max="14863" width="12.5" style="126" customWidth="1"/>
    <col min="14864" max="14864" width="11.59765625" style="126" customWidth="1"/>
    <col min="14865" max="14865" width="15.09765625" style="126" customWidth="1"/>
    <col min="14866" max="15088" width="11.09765625" style="126"/>
    <col min="15089" max="15089" width="0.8984375" style="126" customWidth="1"/>
    <col min="15090" max="15090" width="1.59765625" style="126" customWidth="1"/>
    <col min="15091" max="15092" width="2.09765625" style="126" customWidth="1"/>
    <col min="15093" max="15094" width="13.09765625" style="126" customWidth="1"/>
    <col min="15095" max="15095" width="8.3984375" style="126" customWidth="1"/>
    <col min="15096" max="15096" width="8" style="126" customWidth="1"/>
    <col min="15097" max="15097" width="9.09765625" style="126" customWidth="1"/>
    <col min="15098" max="15098" width="8.59765625" style="126" customWidth="1"/>
    <col min="15099" max="15099" width="10.8984375" style="126" customWidth="1"/>
    <col min="15100" max="15100" width="8.8984375" style="126" customWidth="1"/>
    <col min="15101" max="15101" width="8.3984375" style="126" customWidth="1"/>
    <col min="15102" max="15102" width="7" style="126" customWidth="1"/>
    <col min="15103" max="15103" width="8.8984375" style="126" customWidth="1"/>
    <col min="15104" max="15108" width="7" style="126" customWidth="1"/>
    <col min="15109" max="15109" width="8.59765625" style="126" customWidth="1"/>
    <col min="15110" max="15110" width="7" style="126" customWidth="1"/>
    <col min="15111" max="15112" width="8.3984375" style="126" customWidth="1"/>
    <col min="15113" max="15114" width="8.59765625" style="126" customWidth="1"/>
    <col min="15115" max="15115" width="11.3984375" style="126" customWidth="1"/>
    <col min="15116" max="15116" width="10.09765625" style="126" customWidth="1"/>
    <col min="15117" max="15117" width="9.09765625" style="126" customWidth="1"/>
    <col min="15118" max="15118" width="9.5" style="126" customWidth="1"/>
    <col min="15119" max="15119" width="12.5" style="126" customWidth="1"/>
    <col min="15120" max="15120" width="11.59765625" style="126" customWidth="1"/>
    <col min="15121" max="15121" width="15.09765625" style="126" customWidth="1"/>
    <col min="15122" max="15344" width="11.09765625" style="126"/>
    <col min="15345" max="15345" width="0.8984375" style="126" customWidth="1"/>
    <col min="15346" max="15346" width="1.59765625" style="126" customWidth="1"/>
    <col min="15347" max="15348" width="2.09765625" style="126" customWidth="1"/>
    <col min="15349" max="15350" width="13.09765625" style="126" customWidth="1"/>
    <col min="15351" max="15351" width="8.3984375" style="126" customWidth="1"/>
    <col min="15352" max="15352" width="8" style="126" customWidth="1"/>
    <col min="15353" max="15353" width="9.09765625" style="126" customWidth="1"/>
    <col min="15354" max="15354" width="8.59765625" style="126" customWidth="1"/>
    <col min="15355" max="15355" width="10.8984375" style="126" customWidth="1"/>
    <col min="15356" max="15356" width="8.8984375" style="126" customWidth="1"/>
    <col min="15357" max="15357" width="8.3984375" style="126" customWidth="1"/>
    <col min="15358" max="15358" width="7" style="126" customWidth="1"/>
    <col min="15359" max="15359" width="8.8984375" style="126" customWidth="1"/>
    <col min="15360" max="15364" width="7" style="126" customWidth="1"/>
    <col min="15365" max="15365" width="8.59765625" style="126" customWidth="1"/>
    <col min="15366" max="15366" width="7" style="126" customWidth="1"/>
    <col min="15367" max="15368" width="8.3984375" style="126" customWidth="1"/>
    <col min="15369" max="15370" width="8.59765625" style="126" customWidth="1"/>
    <col min="15371" max="15371" width="11.3984375" style="126" customWidth="1"/>
    <col min="15372" max="15372" width="10.09765625" style="126" customWidth="1"/>
    <col min="15373" max="15373" width="9.09765625" style="126" customWidth="1"/>
    <col min="15374" max="15374" width="9.5" style="126" customWidth="1"/>
    <col min="15375" max="15375" width="12.5" style="126" customWidth="1"/>
    <col min="15376" max="15376" width="11.59765625" style="126" customWidth="1"/>
    <col min="15377" max="15377" width="15.09765625" style="126" customWidth="1"/>
    <col min="15378" max="15600" width="11.09765625" style="126"/>
    <col min="15601" max="15601" width="0.8984375" style="126" customWidth="1"/>
    <col min="15602" max="15602" width="1.59765625" style="126" customWidth="1"/>
    <col min="15603" max="15604" width="2.09765625" style="126" customWidth="1"/>
    <col min="15605" max="15606" width="13.09765625" style="126" customWidth="1"/>
    <col min="15607" max="15607" width="8.3984375" style="126" customWidth="1"/>
    <col min="15608" max="15608" width="8" style="126" customWidth="1"/>
    <col min="15609" max="15609" width="9.09765625" style="126" customWidth="1"/>
    <col min="15610" max="15610" width="8.59765625" style="126" customWidth="1"/>
    <col min="15611" max="15611" width="10.8984375" style="126" customWidth="1"/>
    <col min="15612" max="15612" width="8.8984375" style="126" customWidth="1"/>
    <col min="15613" max="15613" width="8.3984375" style="126" customWidth="1"/>
    <col min="15614" max="15614" width="7" style="126" customWidth="1"/>
    <col min="15615" max="15615" width="8.8984375" style="126" customWidth="1"/>
    <col min="15616" max="15620" width="7" style="126" customWidth="1"/>
    <col min="15621" max="15621" width="8.59765625" style="126" customWidth="1"/>
    <col min="15622" max="15622" width="7" style="126" customWidth="1"/>
    <col min="15623" max="15624" width="8.3984375" style="126" customWidth="1"/>
    <col min="15625" max="15626" width="8.59765625" style="126" customWidth="1"/>
    <col min="15627" max="15627" width="11.3984375" style="126" customWidth="1"/>
    <col min="15628" max="15628" width="10.09765625" style="126" customWidth="1"/>
    <col min="15629" max="15629" width="9.09765625" style="126" customWidth="1"/>
    <col min="15630" max="15630" width="9.5" style="126" customWidth="1"/>
    <col min="15631" max="15631" width="12.5" style="126" customWidth="1"/>
    <col min="15632" max="15632" width="11.59765625" style="126" customWidth="1"/>
    <col min="15633" max="15633" width="15.09765625" style="126" customWidth="1"/>
    <col min="15634" max="15856" width="11.09765625" style="126"/>
    <col min="15857" max="15857" width="0.8984375" style="126" customWidth="1"/>
    <col min="15858" max="15858" width="1.59765625" style="126" customWidth="1"/>
    <col min="15859" max="15860" width="2.09765625" style="126" customWidth="1"/>
    <col min="15861" max="15862" width="13.09765625" style="126" customWidth="1"/>
    <col min="15863" max="15863" width="8.3984375" style="126" customWidth="1"/>
    <col min="15864" max="15864" width="8" style="126" customWidth="1"/>
    <col min="15865" max="15865" width="9.09765625" style="126" customWidth="1"/>
    <col min="15866" max="15866" width="8.59765625" style="126" customWidth="1"/>
    <col min="15867" max="15867" width="10.8984375" style="126" customWidth="1"/>
    <col min="15868" max="15868" width="8.8984375" style="126" customWidth="1"/>
    <col min="15869" max="15869" width="8.3984375" style="126" customWidth="1"/>
    <col min="15870" max="15870" width="7" style="126" customWidth="1"/>
    <col min="15871" max="15871" width="8.8984375" style="126" customWidth="1"/>
    <col min="15872" max="15876" width="7" style="126" customWidth="1"/>
    <col min="15877" max="15877" width="8.59765625" style="126" customWidth="1"/>
    <col min="15878" max="15878" width="7" style="126" customWidth="1"/>
    <col min="15879" max="15880" width="8.3984375" style="126" customWidth="1"/>
    <col min="15881" max="15882" width="8.59765625" style="126" customWidth="1"/>
    <col min="15883" max="15883" width="11.3984375" style="126" customWidth="1"/>
    <col min="15884" max="15884" width="10.09765625" style="126" customWidth="1"/>
    <col min="15885" max="15885" width="9.09765625" style="126" customWidth="1"/>
    <col min="15886" max="15886" width="9.5" style="126" customWidth="1"/>
    <col min="15887" max="15887" width="12.5" style="126" customWidth="1"/>
    <col min="15888" max="15888" width="11.59765625" style="126" customWidth="1"/>
    <col min="15889" max="15889" width="15.09765625" style="126" customWidth="1"/>
    <col min="15890" max="16112" width="11.09765625" style="126"/>
    <col min="16113" max="16113" width="0.8984375" style="126" customWidth="1"/>
    <col min="16114" max="16114" width="1.59765625" style="126" customWidth="1"/>
    <col min="16115" max="16116" width="2.09765625" style="126" customWidth="1"/>
    <col min="16117" max="16118" width="13.09765625" style="126" customWidth="1"/>
    <col min="16119" max="16119" width="8.3984375" style="126" customWidth="1"/>
    <col min="16120" max="16120" width="8" style="126" customWidth="1"/>
    <col min="16121" max="16121" width="9.09765625" style="126" customWidth="1"/>
    <col min="16122" max="16122" width="8.59765625" style="126" customWidth="1"/>
    <col min="16123" max="16123" width="10.8984375" style="126" customWidth="1"/>
    <col min="16124" max="16124" width="8.8984375" style="126" customWidth="1"/>
    <col min="16125" max="16125" width="8.3984375" style="126" customWidth="1"/>
    <col min="16126" max="16126" width="7" style="126" customWidth="1"/>
    <col min="16127" max="16127" width="8.8984375" style="126" customWidth="1"/>
    <col min="16128" max="16132" width="7" style="126" customWidth="1"/>
    <col min="16133" max="16133" width="8.59765625" style="126" customWidth="1"/>
    <col min="16134" max="16134" width="7" style="126" customWidth="1"/>
    <col min="16135" max="16136" width="8.3984375" style="126" customWidth="1"/>
    <col min="16137" max="16138" width="8.59765625" style="126" customWidth="1"/>
    <col min="16139" max="16139" width="11.3984375" style="126" customWidth="1"/>
    <col min="16140" max="16140" width="10.09765625" style="126" customWidth="1"/>
    <col min="16141" max="16141" width="9.09765625" style="126" customWidth="1"/>
    <col min="16142" max="16142" width="9.5" style="126" customWidth="1"/>
    <col min="16143" max="16143" width="12.5" style="126" customWidth="1"/>
    <col min="16144" max="16144" width="11.59765625" style="126" customWidth="1"/>
    <col min="16145" max="16145" width="15.09765625" style="126" customWidth="1"/>
    <col min="16146" max="16384" width="11.09765625" style="126"/>
  </cols>
  <sheetData>
    <row r="1" spans="2:17" ht="16.2">
      <c r="B1" s="124" t="s">
        <v>68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2:17" ht="16.2">
      <c r="B2" s="124"/>
      <c r="C2" s="68" t="s">
        <v>69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7" t="s">
        <v>70</v>
      </c>
    </row>
    <row r="3" spans="2:17" ht="19.2">
      <c r="B3" s="128" t="s">
        <v>71</v>
      </c>
      <c r="C3" s="128"/>
      <c r="D3" s="128"/>
      <c r="E3" s="128"/>
      <c r="F3" s="568" t="s">
        <v>151</v>
      </c>
      <c r="G3" s="570" t="s">
        <v>304</v>
      </c>
      <c r="H3" s="571" t="s">
        <v>305</v>
      </c>
      <c r="I3" s="571" t="s">
        <v>311</v>
      </c>
      <c r="J3" s="130" t="s">
        <v>72</v>
      </c>
      <c r="K3" s="566" t="s">
        <v>303</v>
      </c>
      <c r="L3" s="566" t="s">
        <v>344</v>
      </c>
      <c r="M3" s="566" t="s">
        <v>343</v>
      </c>
      <c r="N3" s="131" t="s">
        <v>73</v>
      </c>
      <c r="O3" s="132" t="s">
        <v>74</v>
      </c>
      <c r="P3" s="129" t="s">
        <v>75</v>
      </c>
      <c r="Q3" s="133" t="s">
        <v>76</v>
      </c>
    </row>
    <row r="4" spans="2:17" s="140" customFormat="1">
      <c r="B4" s="134"/>
      <c r="C4" s="134"/>
      <c r="D4" s="134"/>
      <c r="E4" s="134"/>
      <c r="F4" s="569"/>
      <c r="G4" s="567"/>
      <c r="H4" s="572"/>
      <c r="I4" s="572"/>
      <c r="J4" s="136"/>
      <c r="K4" s="567"/>
      <c r="L4" s="567"/>
      <c r="M4" s="567"/>
      <c r="N4" s="137"/>
      <c r="O4" s="138"/>
      <c r="P4" s="135"/>
      <c r="Q4" s="139"/>
    </row>
    <row r="5" spans="2:17">
      <c r="B5" s="141" t="s">
        <v>77</v>
      </c>
      <c r="C5" s="142"/>
      <c r="D5" s="142"/>
      <c r="E5" s="143"/>
      <c r="F5" s="144"/>
      <c r="G5" s="144"/>
      <c r="H5" s="144"/>
      <c r="I5" s="144"/>
      <c r="J5" s="145"/>
      <c r="K5" s="146"/>
      <c r="L5" s="146"/>
      <c r="M5" s="492"/>
      <c r="N5" s="147"/>
      <c r="O5" s="148"/>
      <c r="P5" s="144"/>
      <c r="Q5" s="149"/>
    </row>
    <row r="6" spans="2:17">
      <c r="B6" s="150"/>
      <c r="C6" s="151" t="s">
        <v>78</v>
      </c>
      <c r="D6" s="152" t="s">
        <v>79</v>
      </c>
      <c r="E6" s="153"/>
      <c r="F6" s="154">
        <v>0</v>
      </c>
      <c r="G6" s="154">
        <v>0</v>
      </c>
      <c r="H6" s="154">
        <v>0</v>
      </c>
      <c r="I6" s="154">
        <v>0</v>
      </c>
      <c r="J6" s="160">
        <f t="shared" ref="J6:J13" si="0">SUM(F6:I6)</f>
        <v>0</v>
      </c>
      <c r="K6" s="156">
        <v>0</v>
      </c>
      <c r="L6" s="156">
        <v>0</v>
      </c>
      <c r="M6" s="156">
        <v>0</v>
      </c>
      <c r="N6" s="157">
        <f t="shared" ref="N6:N12" si="1">K6+L6+M6</f>
        <v>0</v>
      </c>
      <c r="O6" s="158">
        <f t="shared" ref="O6:O13" si="2">J6+N6</f>
        <v>0</v>
      </c>
      <c r="P6" s="154">
        <v>179000</v>
      </c>
      <c r="Q6" s="159">
        <f>O6+P6</f>
        <v>179000</v>
      </c>
    </row>
    <row r="7" spans="2:17">
      <c r="B7" s="150"/>
      <c r="C7" s="151" t="s">
        <v>80</v>
      </c>
      <c r="D7" s="152" t="s">
        <v>81</v>
      </c>
      <c r="E7" s="153"/>
      <c r="F7" s="154">
        <v>53040</v>
      </c>
      <c r="G7" s="154">
        <v>0</v>
      </c>
      <c r="H7" s="154">
        <v>0</v>
      </c>
      <c r="I7" s="154">
        <v>0</v>
      </c>
      <c r="J7" s="160">
        <f t="shared" si="0"/>
        <v>53040</v>
      </c>
      <c r="K7" s="156">
        <v>0</v>
      </c>
      <c r="L7" s="156">
        <v>0</v>
      </c>
      <c r="M7" s="156">
        <v>0</v>
      </c>
      <c r="N7" s="157">
        <f t="shared" si="1"/>
        <v>0</v>
      </c>
      <c r="O7" s="158">
        <f t="shared" si="2"/>
        <v>53040</v>
      </c>
      <c r="P7" s="154">
        <v>58000</v>
      </c>
      <c r="Q7" s="159">
        <f t="shared" ref="Q7:Q11" si="3">O7+P7</f>
        <v>111040</v>
      </c>
    </row>
    <row r="8" spans="2:17">
      <c r="B8" s="150"/>
      <c r="C8" s="151" t="s">
        <v>82</v>
      </c>
      <c r="D8" s="152" t="s">
        <v>83</v>
      </c>
      <c r="E8" s="153"/>
      <c r="F8" s="154">
        <v>0</v>
      </c>
      <c r="G8" s="154">
        <v>0</v>
      </c>
      <c r="H8" s="154">
        <v>0</v>
      </c>
      <c r="I8" s="154">
        <v>0</v>
      </c>
      <c r="J8" s="160">
        <f t="shared" si="0"/>
        <v>0</v>
      </c>
      <c r="K8" s="156">
        <v>85000</v>
      </c>
      <c r="L8" s="156">
        <v>150000</v>
      </c>
      <c r="M8" s="156">
        <v>500000</v>
      </c>
      <c r="N8" s="157">
        <f t="shared" si="1"/>
        <v>735000</v>
      </c>
      <c r="O8" s="158">
        <f t="shared" si="2"/>
        <v>735000</v>
      </c>
      <c r="P8" s="156">
        <v>0</v>
      </c>
      <c r="Q8" s="159">
        <f t="shared" si="3"/>
        <v>735000</v>
      </c>
    </row>
    <row r="9" spans="2:17">
      <c r="B9" s="150"/>
      <c r="C9" s="151" t="s">
        <v>84</v>
      </c>
      <c r="D9" s="152" t="s">
        <v>85</v>
      </c>
      <c r="E9" s="153"/>
      <c r="F9" s="154">
        <v>279540</v>
      </c>
      <c r="G9" s="154">
        <v>303200</v>
      </c>
      <c r="H9" s="154">
        <v>5000</v>
      </c>
      <c r="I9" s="154">
        <v>314000</v>
      </c>
      <c r="J9" s="160">
        <f t="shared" si="0"/>
        <v>901740</v>
      </c>
      <c r="K9" s="156">
        <v>0</v>
      </c>
      <c r="L9" s="156">
        <v>0</v>
      </c>
      <c r="M9" s="156">
        <v>9000</v>
      </c>
      <c r="N9" s="157">
        <f t="shared" si="1"/>
        <v>9000</v>
      </c>
      <c r="O9" s="158">
        <f t="shared" si="2"/>
        <v>910740</v>
      </c>
      <c r="P9" s="156">
        <v>0</v>
      </c>
      <c r="Q9" s="159">
        <f>O9+P9</f>
        <v>910740</v>
      </c>
    </row>
    <row r="10" spans="2:17">
      <c r="B10" s="150"/>
      <c r="C10" s="162" t="s">
        <v>292</v>
      </c>
      <c r="D10" s="162" t="s">
        <v>293</v>
      </c>
      <c r="E10" s="153"/>
      <c r="F10" s="154">
        <v>0</v>
      </c>
      <c r="G10" s="154">
        <v>0</v>
      </c>
      <c r="H10" s="154">
        <v>0</v>
      </c>
      <c r="I10" s="154">
        <v>0</v>
      </c>
      <c r="J10" s="160">
        <f t="shared" si="0"/>
        <v>0</v>
      </c>
      <c r="K10" s="156">
        <v>0</v>
      </c>
      <c r="L10" s="156">
        <v>0</v>
      </c>
      <c r="M10" s="156">
        <v>0</v>
      </c>
      <c r="N10" s="157">
        <f t="shared" si="1"/>
        <v>0</v>
      </c>
      <c r="O10" s="158">
        <f t="shared" si="2"/>
        <v>0</v>
      </c>
      <c r="P10" s="156">
        <v>3</v>
      </c>
      <c r="Q10" s="159">
        <f t="shared" si="3"/>
        <v>3</v>
      </c>
    </row>
    <row r="11" spans="2:17">
      <c r="B11" s="150"/>
      <c r="C11" s="162" t="s">
        <v>306</v>
      </c>
      <c r="D11" s="514" t="s">
        <v>307</v>
      </c>
      <c r="E11" s="164"/>
      <c r="F11" s="154">
        <v>0</v>
      </c>
      <c r="G11" s="154">
        <v>0</v>
      </c>
      <c r="H11" s="154">
        <v>0</v>
      </c>
      <c r="I11" s="154">
        <v>0</v>
      </c>
      <c r="J11" s="513">
        <f t="shared" si="0"/>
        <v>0</v>
      </c>
      <c r="K11" s="156">
        <v>0</v>
      </c>
      <c r="L11" s="156">
        <v>0</v>
      </c>
      <c r="M11" s="156">
        <v>0</v>
      </c>
      <c r="N11" s="157">
        <f t="shared" si="1"/>
        <v>0</v>
      </c>
      <c r="O11" s="158">
        <f t="shared" si="2"/>
        <v>0</v>
      </c>
      <c r="P11" s="156">
        <v>0</v>
      </c>
      <c r="Q11" s="159">
        <f t="shared" si="3"/>
        <v>0</v>
      </c>
    </row>
    <row r="12" spans="2:17">
      <c r="B12" s="150"/>
      <c r="C12" s="165"/>
      <c r="D12" s="166"/>
      <c r="E12" s="167"/>
      <c r="F12" s="154">
        <v>0</v>
      </c>
      <c r="G12" s="154">
        <v>0</v>
      </c>
      <c r="H12" s="154">
        <v>0</v>
      </c>
      <c r="I12" s="154">
        <v>0</v>
      </c>
      <c r="J12" s="168">
        <f t="shared" si="0"/>
        <v>0</v>
      </c>
      <c r="K12" s="169">
        <f>'[1]06助成金事業'!H8</f>
        <v>0</v>
      </c>
      <c r="L12" s="156">
        <v>0</v>
      </c>
      <c r="M12" s="156">
        <v>0</v>
      </c>
      <c r="N12" s="157">
        <f t="shared" si="1"/>
        <v>0</v>
      </c>
      <c r="O12" s="170">
        <f t="shared" si="2"/>
        <v>0</v>
      </c>
      <c r="P12" s="156">
        <v>0</v>
      </c>
      <c r="Q12" s="171">
        <f>O12+P12</f>
        <v>0</v>
      </c>
    </row>
    <row r="13" spans="2:17">
      <c r="B13" s="172"/>
      <c r="C13" s="173" t="s">
        <v>86</v>
      </c>
      <c r="D13" s="174"/>
      <c r="E13" s="175"/>
      <c r="F13" s="176">
        <f t="shared" ref="F13:G13" si="4">SUM(F6:F12)</f>
        <v>332580</v>
      </c>
      <c r="G13" s="176">
        <f t="shared" si="4"/>
        <v>303200</v>
      </c>
      <c r="H13" s="176">
        <f t="shared" ref="H13:I13" si="5">SUM(H6:H12)</f>
        <v>5000</v>
      </c>
      <c r="I13" s="176">
        <f t="shared" si="5"/>
        <v>314000</v>
      </c>
      <c r="J13" s="177">
        <f t="shared" si="0"/>
        <v>954780</v>
      </c>
      <c r="K13" s="178">
        <f t="shared" ref="K13:M13" si="6">SUM(K6:K12)</f>
        <v>85000</v>
      </c>
      <c r="L13" s="178">
        <f t="shared" si="6"/>
        <v>150000</v>
      </c>
      <c r="M13" s="178">
        <f t="shared" si="6"/>
        <v>509000</v>
      </c>
      <c r="N13" s="179">
        <f>SUM(K13:M13)</f>
        <v>744000</v>
      </c>
      <c r="O13" s="493">
        <f t="shared" si="2"/>
        <v>1698780</v>
      </c>
      <c r="P13" s="176">
        <f>SUM(P6:P12)</f>
        <v>237003</v>
      </c>
      <c r="Q13" s="180">
        <f>O13+P13</f>
        <v>1935783</v>
      </c>
    </row>
    <row r="14" spans="2:17">
      <c r="B14" s="141" t="s">
        <v>87</v>
      </c>
      <c r="C14" s="181"/>
      <c r="D14" s="142"/>
      <c r="E14" s="143"/>
      <c r="F14" s="144"/>
      <c r="G14" s="144"/>
      <c r="H14" s="144"/>
      <c r="I14" s="144"/>
      <c r="J14" s="145"/>
      <c r="K14" s="146"/>
      <c r="L14" s="146"/>
      <c r="M14" s="492"/>
      <c r="N14" s="147"/>
      <c r="O14" s="515"/>
      <c r="P14" s="144"/>
      <c r="Q14" s="149"/>
    </row>
    <row r="15" spans="2:17">
      <c r="B15" s="150"/>
      <c r="C15" s="161" t="s">
        <v>88</v>
      </c>
      <c r="D15" s="182" t="s">
        <v>89</v>
      </c>
      <c r="E15" s="183"/>
      <c r="F15" s="184"/>
      <c r="G15" s="184"/>
      <c r="H15" s="184"/>
      <c r="I15" s="184"/>
      <c r="J15" s="185"/>
      <c r="K15" s="186"/>
      <c r="L15" s="186"/>
      <c r="M15" s="186"/>
      <c r="N15" s="187"/>
      <c r="O15" s="170"/>
      <c r="P15" s="184"/>
      <c r="Q15" s="188"/>
    </row>
    <row r="16" spans="2:17">
      <c r="B16" s="150"/>
      <c r="C16" s="163"/>
      <c r="D16" s="189" t="s">
        <v>90</v>
      </c>
      <c r="E16" s="153"/>
      <c r="F16" s="154"/>
      <c r="G16" s="154"/>
      <c r="H16" s="154"/>
      <c r="I16" s="154"/>
      <c r="J16" s="155"/>
      <c r="K16" s="156"/>
      <c r="L16" s="156"/>
      <c r="M16" s="156"/>
      <c r="N16" s="190"/>
      <c r="O16" s="170"/>
      <c r="P16" s="154"/>
      <c r="Q16" s="159"/>
    </row>
    <row r="17" spans="2:19">
      <c r="B17" s="150"/>
      <c r="C17" s="163"/>
      <c r="D17" s="191"/>
      <c r="E17" s="192" t="s">
        <v>91</v>
      </c>
      <c r="F17" s="154">
        <v>0</v>
      </c>
      <c r="G17" s="154">
        <v>0</v>
      </c>
      <c r="H17" s="154">
        <v>0</v>
      </c>
      <c r="I17" s="154">
        <v>0</v>
      </c>
      <c r="J17" s="155">
        <f t="shared" ref="J17:J22" si="7">SUM(D17:I17)</f>
        <v>0</v>
      </c>
      <c r="K17" s="156">
        <v>0</v>
      </c>
      <c r="L17" s="156">
        <v>0</v>
      </c>
      <c r="M17" s="156">
        <v>0</v>
      </c>
      <c r="N17" s="157">
        <f t="shared" ref="N17:N22" si="8">K17+L17+M17</f>
        <v>0</v>
      </c>
      <c r="O17" s="158">
        <f t="shared" ref="O17:O23" si="9">J17+N17</f>
        <v>0</v>
      </c>
      <c r="P17" s="154">
        <v>0</v>
      </c>
      <c r="Q17" s="159">
        <f t="shared" ref="Q17:Q41" si="10">O17+P17</f>
        <v>0</v>
      </c>
    </row>
    <row r="18" spans="2:19">
      <c r="B18" s="150"/>
      <c r="C18" s="163"/>
      <c r="D18" s="191"/>
      <c r="E18" s="192" t="s">
        <v>92</v>
      </c>
      <c r="F18" s="154">
        <v>0</v>
      </c>
      <c r="G18" s="154">
        <v>0</v>
      </c>
      <c r="H18" s="154">
        <v>0</v>
      </c>
      <c r="I18" s="154">
        <v>0</v>
      </c>
      <c r="J18" s="155">
        <f t="shared" si="7"/>
        <v>0</v>
      </c>
      <c r="K18" s="156">
        <v>0</v>
      </c>
      <c r="L18" s="156">
        <v>0</v>
      </c>
      <c r="M18" s="156">
        <v>0</v>
      </c>
      <c r="N18" s="157">
        <f t="shared" si="8"/>
        <v>0</v>
      </c>
      <c r="O18" s="158">
        <f t="shared" si="9"/>
        <v>0</v>
      </c>
      <c r="P18" s="154">
        <v>0</v>
      </c>
      <c r="Q18" s="159">
        <f t="shared" si="10"/>
        <v>0</v>
      </c>
    </row>
    <row r="19" spans="2:19">
      <c r="B19" s="150"/>
      <c r="C19" s="163"/>
      <c r="D19" s="191"/>
      <c r="E19" s="192" t="s">
        <v>93</v>
      </c>
      <c r="F19" s="154">
        <v>0</v>
      </c>
      <c r="G19" s="154">
        <v>0</v>
      </c>
      <c r="H19" s="154">
        <v>0</v>
      </c>
      <c r="I19" s="154">
        <v>0</v>
      </c>
      <c r="J19" s="155">
        <f t="shared" si="7"/>
        <v>0</v>
      </c>
      <c r="K19" s="156">
        <v>0</v>
      </c>
      <c r="L19" s="156">
        <v>0</v>
      </c>
      <c r="M19" s="156">
        <v>0</v>
      </c>
      <c r="N19" s="157">
        <f t="shared" si="8"/>
        <v>0</v>
      </c>
      <c r="O19" s="158">
        <f t="shared" si="9"/>
        <v>0</v>
      </c>
      <c r="P19" s="154">
        <v>0</v>
      </c>
      <c r="Q19" s="159">
        <f>O19+P19</f>
        <v>0</v>
      </c>
    </row>
    <row r="20" spans="2:19">
      <c r="B20" s="150"/>
      <c r="C20" s="163"/>
      <c r="D20" s="191"/>
      <c r="E20" s="192" t="s">
        <v>94</v>
      </c>
      <c r="F20" s="154">
        <v>0</v>
      </c>
      <c r="G20" s="154">
        <v>0</v>
      </c>
      <c r="H20" s="154">
        <v>0</v>
      </c>
      <c r="I20" s="154">
        <v>0</v>
      </c>
      <c r="J20" s="155">
        <f t="shared" si="7"/>
        <v>0</v>
      </c>
      <c r="K20" s="156">
        <v>0</v>
      </c>
      <c r="L20" s="156">
        <v>0</v>
      </c>
      <c r="M20" s="156">
        <v>0</v>
      </c>
      <c r="N20" s="157">
        <f t="shared" si="8"/>
        <v>0</v>
      </c>
      <c r="O20" s="158">
        <f t="shared" si="9"/>
        <v>0</v>
      </c>
      <c r="P20" s="154">
        <v>0</v>
      </c>
      <c r="Q20" s="159">
        <f t="shared" si="10"/>
        <v>0</v>
      </c>
    </row>
    <row r="21" spans="2:19">
      <c r="B21" s="150"/>
      <c r="C21" s="163"/>
      <c r="D21" s="191"/>
      <c r="E21" s="192" t="s">
        <v>105</v>
      </c>
      <c r="F21" s="154">
        <v>36000</v>
      </c>
      <c r="G21" s="154">
        <v>0</v>
      </c>
      <c r="H21" s="154">
        <v>0</v>
      </c>
      <c r="I21" s="154">
        <v>60000</v>
      </c>
      <c r="J21" s="155">
        <f t="shared" si="7"/>
        <v>96000</v>
      </c>
      <c r="K21" s="156">
        <v>0</v>
      </c>
      <c r="L21" s="156">
        <v>0</v>
      </c>
      <c r="M21" s="156">
        <v>0</v>
      </c>
      <c r="N21" s="157">
        <f t="shared" si="8"/>
        <v>0</v>
      </c>
      <c r="O21" s="158">
        <f t="shared" si="9"/>
        <v>96000</v>
      </c>
      <c r="P21" s="154">
        <v>102000</v>
      </c>
      <c r="Q21" s="159">
        <f t="shared" si="10"/>
        <v>198000</v>
      </c>
    </row>
    <row r="22" spans="2:19">
      <c r="B22" s="150"/>
      <c r="C22" s="163"/>
      <c r="D22" s="193"/>
      <c r="E22" s="194" t="s">
        <v>29</v>
      </c>
      <c r="F22" s="154">
        <v>0</v>
      </c>
      <c r="G22" s="154">
        <v>214120</v>
      </c>
      <c r="H22" s="154">
        <v>4000</v>
      </c>
      <c r="I22" s="154">
        <v>180000</v>
      </c>
      <c r="J22" s="155">
        <f t="shared" si="7"/>
        <v>398120</v>
      </c>
      <c r="K22" s="156">
        <v>0</v>
      </c>
      <c r="L22" s="156">
        <v>0</v>
      </c>
      <c r="M22" s="156">
        <v>0</v>
      </c>
      <c r="N22" s="157">
        <f t="shared" si="8"/>
        <v>0</v>
      </c>
      <c r="O22" s="170">
        <f t="shared" si="9"/>
        <v>398120</v>
      </c>
      <c r="P22" s="58">
        <v>0</v>
      </c>
      <c r="Q22" s="171">
        <f t="shared" si="10"/>
        <v>398120</v>
      </c>
    </row>
    <row r="23" spans="2:19">
      <c r="B23" s="150"/>
      <c r="C23" s="163"/>
      <c r="D23" s="195"/>
      <c r="E23" s="196" t="s">
        <v>95</v>
      </c>
      <c r="F23" s="176">
        <f>SUM(F17:F22)</f>
        <v>36000</v>
      </c>
      <c r="G23" s="176">
        <f t="shared" ref="G23" si="11">SUM(G17:G22)</f>
        <v>214120</v>
      </c>
      <c r="H23" s="176">
        <f t="shared" ref="H23:I23" si="12">SUM(H17:H22)</f>
        <v>4000</v>
      </c>
      <c r="I23" s="176">
        <f t="shared" si="12"/>
        <v>240000</v>
      </c>
      <c r="J23" s="177">
        <f>SUM(F23:I23)</f>
        <v>494120</v>
      </c>
      <c r="K23" s="178">
        <f t="shared" ref="K23:M23" si="13">SUM(K17:K22)</f>
        <v>0</v>
      </c>
      <c r="L23" s="178">
        <f t="shared" si="13"/>
        <v>0</v>
      </c>
      <c r="M23" s="178">
        <f t="shared" si="13"/>
        <v>0</v>
      </c>
      <c r="N23" s="179">
        <f>SUM(K23:M23)</f>
        <v>0</v>
      </c>
      <c r="O23" s="493">
        <f t="shared" si="9"/>
        <v>494120</v>
      </c>
      <c r="P23" s="176">
        <f>SUM(P16:P22)</f>
        <v>102000</v>
      </c>
      <c r="Q23" s="180">
        <f>O23+P23</f>
        <v>596120</v>
      </c>
    </row>
    <row r="24" spans="2:19">
      <c r="B24" s="150"/>
      <c r="C24" s="163"/>
      <c r="D24" s="189" t="s">
        <v>96</v>
      </c>
      <c r="E24" s="197"/>
      <c r="F24" s="144"/>
      <c r="G24" s="144"/>
      <c r="H24" s="144"/>
      <c r="I24" s="144"/>
      <c r="J24" s="145"/>
      <c r="K24" s="146"/>
      <c r="L24" s="146"/>
      <c r="M24" s="146"/>
      <c r="N24" s="147"/>
      <c r="O24" s="198"/>
      <c r="P24" s="144"/>
      <c r="Q24" s="149"/>
    </row>
    <row r="25" spans="2:19">
      <c r="B25" s="150"/>
      <c r="C25" s="163"/>
      <c r="D25" s="191"/>
      <c r="E25" s="199" t="s">
        <v>33</v>
      </c>
      <c r="F25" s="154">
        <v>30000</v>
      </c>
      <c r="G25" s="154">
        <v>0</v>
      </c>
      <c r="H25" s="154">
        <v>0</v>
      </c>
      <c r="I25" s="154">
        <v>0</v>
      </c>
      <c r="J25" s="155">
        <f t="shared" ref="J25:J43" si="14">SUM(D25:I25)</f>
        <v>30000</v>
      </c>
      <c r="K25" s="156">
        <v>0</v>
      </c>
      <c r="L25" s="154">
        <v>710</v>
      </c>
      <c r="M25" s="154">
        <v>0</v>
      </c>
      <c r="N25" s="157">
        <f>K25+L25+M25</f>
        <v>710</v>
      </c>
      <c r="O25" s="158">
        <f t="shared" ref="O25:O43" si="15">J25+N25</f>
        <v>30710</v>
      </c>
      <c r="P25" s="154">
        <v>13200</v>
      </c>
      <c r="Q25" s="159">
        <f>O25+P25</f>
        <v>43910</v>
      </c>
      <c r="S25" s="200"/>
    </row>
    <row r="26" spans="2:19">
      <c r="B26" s="150"/>
      <c r="C26" s="163"/>
      <c r="D26" s="191"/>
      <c r="E26" s="192" t="s">
        <v>102</v>
      </c>
      <c r="F26" s="154">
        <v>0</v>
      </c>
      <c r="G26" s="154">
        <v>8000</v>
      </c>
      <c r="H26" s="154">
        <v>0</v>
      </c>
      <c r="I26" s="154">
        <v>20000</v>
      </c>
      <c r="J26" s="155">
        <f t="shared" si="14"/>
        <v>28000</v>
      </c>
      <c r="K26" s="156">
        <v>0</v>
      </c>
      <c r="L26" s="154">
        <v>0</v>
      </c>
      <c r="M26" s="154">
        <v>30000</v>
      </c>
      <c r="N26" s="157">
        <f>K26+L26+M26</f>
        <v>30000</v>
      </c>
      <c r="O26" s="158">
        <f t="shared" si="15"/>
        <v>58000</v>
      </c>
      <c r="P26" s="154">
        <v>0</v>
      </c>
      <c r="Q26" s="159">
        <f t="shared" si="10"/>
        <v>58000</v>
      </c>
      <c r="S26" s="200"/>
    </row>
    <row r="27" spans="2:19">
      <c r="B27" s="150"/>
      <c r="C27" s="163"/>
      <c r="D27" s="191"/>
      <c r="E27" s="192" t="s">
        <v>36</v>
      </c>
      <c r="F27" s="154">
        <v>77375</v>
      </c>
      <c r="G27" s="154">
        <v>28175</v>
      </c>
      <c r="H27" s="154">
        <v>1000</v>
      </c>
      <c r="I27" s="154">
        <v>18000</v>
      </c>
      <c r="J27" s="155">
        <f t="shared" si="14"/>
        <v>124550</v>
      </c>
      <c r="K27" s="156">
        <v>0</v>
      </c>
      <c r="L27" s="154">
        <v>97800</v>
      </c>
      <c r="M27" s="154">
        <v>10000</v>
      </c>
      <c r="N27" s="157">
        <f>K27+L27+M27</f>
        <v>107800</v>
      </c>
      <c r="O27" s="158">
        <f t="shared" si="15"/>
        <v>232350</v>
      </c>
      <c r="P27" s="154">
        <v>20750</v>
      </c>
      <c r="Q27" s="159">
        <f>O27+P27</f>
        <v>253100</v>
      </c>
      <c r="S27" s="200"/>
    </row>
    <row r="28" spans="2:19">
      <c r="B28" s="150"/>
      <c r="C28" s="163"/>
      <c r="D28" s="191"/>
      <c r="E28" s="192" t="s">
        <v>37</v>
      </c>
      <c r="F28" s="154">
        <v>66620</v>
      </c>
      <c r="G28" s="154">
        <v>2530</v>
      </c>
      <c r="H28" s="154">
        <v>0</v>
      </c>
      <c r="I28" s="154">
        <v>21089</v>
      </c>
      <c r="J28" s="155">
        <f t="shared" si="14"/>
        <v>90239</v>
      </c>
      <c r="K28" s="156">
        <v>0</v>
      </c>
      <c r="L28" s="156">
        <v>24552</v>
      </c>
      <c r="M28" s="156">
        <v>103165</v>
      </c>
      <c r="N28" s="157">
        <f>K28+L28+M28</f>
        <v>127717</v>
      </c>
      <c r="O28" s="158">
        <f t="shared" si="15"/>
        <v>217956</v>
      </c>
      <c r="P28" s="154">
        <v>87893</v>
      </c>
      <c r="Q28" s="159">
        <f t="shared" si="10"/>
        <v>305849</v>
      </c>
      <c r="S28" s="200"/>
    </row>
    <row r="29" spans="2:19">
      <c r="B29" s="150"/>
      <c r="C29" s="163"/>
      <c r="D29" s="191"/>
      <c r="E29" s="202" t="s">
        <v>312</v>
      </c>
      <c r="F29" s="154">
        <v>0</v>
      </c>
      <c r="G29" s="154">
        <v>0</v>
      </c>
      <c r="H29" s="154">
        <v>0</v>
      </c>
      <c r="I29" s="154">
        <v>0</v>
      </c>
      <c r="J29" s="155">
        <f t="shared" si="14"/>
        <v>0</v>
      </c>
      <c r="K29" s="156">
        <v>0</v>
      </c>
      <c r="L29" s="154">
        <v>0</v>
      </c>
      <c r="M29" s="154">
        <v>185000</v>
      </c>
      <c r="N29" s="157">
        <f t="shared" ref="N29:N46" si="16">K29+L29+M29</f>
        <v>185000</v>
      </c>
      <c r="O29" s="158">
        <f t="shared" si="15"/>
        <v>185000</v>
      </c>
      <c r="P29" s="154">
        <v>0</v>
      </c>
      <c r="Q29" s="159">
        <f>O29+P29</f>
        <v>185000</v>
      </c>
      <c r="S29" s="200"/>
    </row>
    <row r="30" spans="2:19">
      <c r="B30" s="150"/>
      <c r="C30" s="163"/>
      <c r="D30" s="191"/>
      <c r="E30" s="192" t="s">
        <v>313</v>
      </c>
      <c r="F30" s="154">
        <v>0</v>
      </c>
      <c r="G30" s="154">
        <v>0</v>
      </c>
      <c r="H30" s="154">
        <v>0</v>
      </c>
      <c r="I30" s="154">
        <v>0</v>
      </c>
      <c r="J30" s="155">
        <f t="shared" si="14"/>
        <v>0</v>
      </c>
      <c r="K30" s="156">
        <v>0</v>
      </c>
      <c r="L30" s="154">
        <v>0</v>
      </c>
      <c r="M30" s="154">
        <v>8000</v>
      </c>
      <c r="N30" s="157">
        <f t="shared" si="16"/>
        <v>8000</v>
      </c>
      <c r="O30" s="158">
        <f t="shared" si="15"/>
        <v>8000</v>
      </c>
      <c r="P30" s="154">
        <v>0</v>
      </c>
      <c r="Q30" s="159">
        <f t="shared" si="10"/>
        <v>8000</v>
      </c>
      <c r="S30" s="200"/>
    </row>
    <row r="31" spans="2:19">
      <c r="B31" s="150"/>
      <c r="C31" s="163"/>
      <c r="D31" s="191"/>
      <c r="E31" s="192" t="s">
        <v>103</v>
      </c>
      <c r="F31" s="154">
        <v>5100</v>
      </c>
      <c r="G31" s="154">
        <v>0</v>
      </c>
      <c r="H31" s="154">
        <v>0</v>
      </c>
      <c r="I31" s="154">
        <v>0</v>
      </c>
      <c r="J31" s="155">
        <f t="shared" si="14"/>
        <v>5100</v>
      </c>
      <c r="K31" s="156">
        <v>85000</v>
      </c>
      <c r="L31" s="154">
        <v>0</v>
      </c>
      <c r="M31" s="154">
        <v>2000</v>
      </c>
      <c r="N31" s="157">
        <f t="shared" si="16"/>
        <v>87000</v>
      </c>
      <c r="O31" s="158">
        <f t="shared" si="15"/>
        <v>92100</v>
      </c>
      <c r="P31" s="154">
        <v>0</v>
      </c>
      <c r="Q31" s="159">
        <f t="shared" si="10"/>
        <v>92100</v>
      </c>
      <c r="S31" s="200"/>
    </row>
    <row r="32" spans="2:19">
      <c r="B32" s="150"/>
      <c r="C32" s="163"/>
      <c r="D32" s="191"/>
      <c r="E32" s="192" t="s">
        <v>39</v>
      </c>
      <c r="F32" s="154">
        <v>0</v>
      </c>
      <c r="G32" s="154">
        <v>0</v>
      </c>
      <c r="H32" s="154">
        <v>0</v>
      </c>
      <c r="I32" s="154">
        <v>0</v>
      </c>
      <c r="J32" s="155">
        <f t="shared" si="14"/>
        <v>0</v>
      </c>
      <c r="K32" s="156">
        <v>0</v>
      </c>
      <c r="L32" s="154">
        <v>0</v>
      </c>
      <c r="M32" s="154">
        <v>16714</v>
      </c>
      <c r="N32" s="157">
        <f t="shared" si="16"/>
        <v>16714</v>
      </c>
      <c r="O32" s="158">
        <f t="shared" si="15"/>
        <v>16714</v>
      </c>
      <c r="P32" s="154">
        <v>0</v>
      </c>
      <c r="Q32" s="159">
        <f t="shared" si="10"/>
        <v>16714</v>
      </c>
      <c r="S32" s="200"/>
    </row>
    <row r="33" spans="2:19">
      <c r="B33" s="150"/>
      <c r="C33" s="163"/>
      <c r="D33" s="191"/>
      <c r="E33" s="192" t="s">
        <v>41</v>
      </c>
      <c r="F33" s="154">
        <v>2436</v>
      </c>
      <c r="G33" s="154">
        <v>23375</v>
      </c>
      <c r="H33" s="154">
        <v>0</v>
      </c>
      <c r="I33" s="154">
        <v>0</v>
      </c>
      <c r="J33" s="155">
        <f t="shared" si="14"/>
        <v>25811</v>
      </c>
      <c r="K33" s="156">
        <v>0</v>
      </c>
      <c r="L33" s="154">
        <v>0</v>
      </c>
      <c r="M33" s="154">
        <v>0</v>
      </c>
      <c r="N33" s="157">
        <f t="shared" si="16"/>
        <v>0</v>
      </c>
      <c r="O33" s="158">
        <f t="shared" si="15"/>
        <v>25811</v>
      </c>
      <c r="P33" s="154">
        <v>6978</v>
      </c>
      <c r="Q33" s="159">
        <f t="shared" si="10"/>
        <v>32789</v>
      </c>
      <c r="S33" s="200"/>
    </row>
    <row r="34" spans="2:19">
      <c r="B34" s="150"/>
      <c r="C34" s="163"/>
      <c r="D34" s="191"/>
      <c r="E34" s="192" t="s">
        <v>104</v>
      </c>
      <c r="F34" s="154">
        <v>84500</v>
      </c>
      <c r="G34" s="154">
        <v>0</v>
      </c>
      <c r="H34" s="154">
        <v>0</v>
      </c>
      <c r="I34" s="154">
        <v>9300</v>
      </c>
      <c r="J34" s="155">
        <f t="shared" si="14"/>
        <v>93800</v>
      </c>
      <c r="K34" s="156">
        <v>0</v>
      </c>
      <c r="L34" s="154">
        <v>29900</v>
      </c>
      <c r="M34" s="154">
        <v>80000</v>
      </c>
      <c r="N34" s="157">
        <f t="shared" si="16"/>
        <v>109900</v>
      </c>
      <c r="O34" s="158">
        <f t="shared" si="15"/>
        <v>203700</v>
      </c>
      <c r="P34" s="154">
        <v>1200</v>
      </c>
      <c r="Q34" s="159">
        <f t="shared" si="10"/>
        <v>204900</v>
      </c>
      <c r="S34" s="200"/>
    </row>
    <row r="35" spans="2:19">
      <c r="B35" s="150"/>
      <c r="C35" s="163"/>
      <c r="D35" s="191"/>
      <c r="E35" s="192" t="s">
        <v>291</v>
      </c>
      <c r="F35" s="154">
        <v>2000</v>
      </c>
      <c r="G35" s="154">
        <v>0</v>
      </c>
      <c r="H35" s="154">
        <v>0</v>
      </c>
      <c r="I35" s="154">
        <v>0</v>
      </c>
      <c r="J35" s="155">
        <f t="shared" si="14"/>
        <v>2000</v>
      </c>
      <c r="K35" s="156">
        <v>0</v>
      </c>
      <c r="L35" s="154">
        <v>0</v>
      </c>
      <c r="M35" s="154">
        <v>0</v>
      </c>
      <c r="N35" s="157">
        <f t="shared" si="16"/>
        <v>0</v>
      </c>
      <c r="O35" s="158">
        <f t="shared" si="15"/>
        <v>2000</v>
      </c>
      <c r="P35" s="154">
        <v>0</v>
      </c>
      <c r="Q35" s="159">
        <f t="shared" si="10"/>
        <v>2000</v>
      </c>
      <c r="S35" s="200"/>
    </row>
    <row r="36" spans="2:19">
      <c r="B36" s="150"/>
      <c r="C36" s="163"/>
      <c r="D36" s="191"/>
      <c r="E36" s="192" t="s">
        <v>43</v>
      </c>
      <c r="F36" s="154">
        <v>5100</v>
      </c>
      <c r="G36" s="154">
        <v>0</v>
      </c>
      <c r="H36" s="154">
        <v>0</v>
      </c>
      <c r="I36" s="154">
        <v>0</v>
      </c>
      <c r="J36" s="155">
        <f t="shared" si="14"/>
        <v>5100</v>
      </c>
      <c r="K36" s="156">
        <v>0</v>
      </c>
      <c r="L36" s="154">
        <v>0</v>
      </c>
      <c r="M36" s="154">
        <v>77500</v>
      </c>
      <c r="N36" s="157">
        <f t="shared" si="16"/>
        <v>77500</v>
      </c>
      <c r="O36" s="158">
        <f t="shared" si="15"/>
        <v>82600</v>
      </c>
      <c r="P36" s="154">
        <v>14000</v>
      </c>
      <c r="Q36" s="159">
        <f t="shared" si="10"/>
        <v>96600</v>
      </c>
      <c r="S36" s="200"/>
    </row>
    <row r="37" spans="2:19">
      <c r="B37" s="150"/>
      <c r="C37" s="163"/>
      <c r="D37" s="191"/>
      <c r="E37" s="192" t="s">
        <v>44</v>
      </c>
      <c r="F37" s="154">
        <v>3125</v>
      </c>
      <c r="G37" s="154">
        <v>0</v>
      </c>
      <c r="H37" s="154">
        <v>0</v>
      </c>
      <c r="I37" s="154">
        <v>0</v>
      </c>
      <c r="J37" s="155">
        <f t="shared" si="14"/>
        <v>3125</v>
      </c>
      <c r="K37" s="156">
        <v>0</v>
      </c>
      <c r="L37" s="154">
        <v>0</v>
      </c>
      <c r="M37" s="154">
        <v>0</v>
      </c>
      <c r="N37" s="157">
        <f t="shared" si="16"/>
        <v>0</v>
      </c>
      <c r="O37" s="158">
        <f t="shared" si="15"/>
        <v>3125</v>
      </c>
      <c r="P37" s="154">
        <v>21100</v>
      </c>
      <c r="Q37" s="159">
        <f t="shared" si="10"/>
        <v>24225</v>
      </c>
      <c r="S37" s="200"/>
    </row>
    <row r="38" spans="2:19">
      <c r="B38" s="150"/>
      <c r="C38" s="163"/>
      <c r="D38" s="191"/>
      <c r="E38" s="192" t="s">
        <v>47</v>
      </c>
      <c r="F38" s="154">
        <v>0</v>
      </c>
      <c r="G38" s="154">
        <v>0</v>
      </c>
      <c r="H38" s="154">
        <v>0</v>
      </c>
      <c r="I38" s="154">
        <v>0</v>
      </c>
      <c r="J38" s="155">
        <f t="shared" si="14"/>
        <v>0</v>
      </c>
      <c r="K38" s="156">
        <v>0</v>
      </c>
      <c r="L38" s="154">
        <v>0</v>
      </c>
      <c r="M38" s="154">
        <v>0</v>
      </c>
      <c r="N38" s="157">
        <f t="shared" si="16"/>
        <v>0</v>
      </c>
      <c r="O38" s="158">
        <f t="shared" si="15"/>
        <v>0</v>
      </c>
      <c r="P38" s="154">
        <v>8000</v>
      </c>
      <c r="Q38" s="159">
        <f t="shared" si="10"/>
        <v>8000</v>
      </c>
      <c r="S38" s="200"/>
    </row>
    <row r="39" spans="2:19">
      <c r="B39" s="150"/>
      <c r="C39" s="163"/>
      <c r="D39" s="191"/>
      <c r="E39" s="202" t="s">
        <v>48</v>
      </c>
      <c r="F39" s="154">
        <v>0</v>
      </c>
      <c r="G39" s="154">
        <v>0</v>
      </c>
      <c r="H39" s="154">
        <v>0</v>
      </c>
      <c r="I39" s="154">
        <v>0</v>
      </c>
      <c r="J39" s="155">
        <f t="shared" si="14"/>
        <v>0</v>
      </c>
      <c r="K39" s="156">
        <v>0</v>
      </c>
      <c r="L39" s="154">
        <v>0</v>
      </c>
      <c r="M39" s="154">
        <v>0</v>
      </c>
      <c r="N39" s="157">
        <f t="shared" si="16"/>
        <v>0</v>
      </c>
      <c r="O39" s="158">
        <f t="shared" si="15"/>
        <v>0</v>
      </c>
      <c r="P39" s="154">
        <v>1961</v>
      </c>
      <c r="Q39" s="159">
        <f t="shared" si="10"/>
        <v>1961</v>
      </c>
      <c r="S39" s="200"/>
    </row>
    <row r="40" spans="2:19">
      <c r="B40" s="150"/>
      <c r="C40" s="163"/>
      <c r="D40" s="191"/>
      <c r="E40" s="203" t="s">
        <v>49</v>
      </c>
      <c r="F40" s="154">
        <v>0</v>
      </c>
      <c r="G40" s="154">
        <v>0</v>
      </c>
      <c r="H40" s="154">
        <v>0</v>
      </c>
      <c r="I40" s="154">
        <v>0</v>
      </c>
      <c r="J40" s="155">
        <f t="shared" si="14"/>
        <v>0</v>
      </c>
      <c r="K40" s="156">
        <v>0</v>
      </c>
      <c r="L40" s="154">
        <v>0</v>
      </c>
      <c r="M40" s="154">
        <v>0</v>
      </c>
      <c r="N40" s="157">
        <f t="shared" si="16"/>
        <v>0</v>
      </c>
      <c r="O40" s="158">
        <f t="shared" si="15"/>
        <v>0</v>
      </c>
      <c r="P40" s="154">
        <v>600</v>
      </c>
      <c r="Q40" s="159">
        <f t="shared" si="10"/>
        <v>600</v>
      </c>
      <c r="S40" s="200"/>
    </row>
    <row r="41" spans="2:19">
      <c r="B41" s="150"/>
      <c r="C41" s="163"/>
      <c r="D41" s="191"/>
      <c r="E41" s="192" t="s">
        <v>50</v>
      </c>
      <c r="F41" s="154">
        <v>1700</v>
      </c>
      <c r="G41" s="154">
        <v>320</v>
      </c>
      <c r="H41" s="154">
        <v>0</v>
      </c>
      <c r="I41" s="154">
        <v>0</v>
      </c>
      <c r="J41" s="155">
        <f t="shared" si="14"/>
        <v>2020</v>
      </c>
      <c r="K41" s="156">
        <v>0</v>
      </c>
      <c r="L41" s="154">
        <v>0</v>
      </c>
      <c r="M41" s="154">
        <v>0</v>
      </c>
      <c r="N41" s="157">
        <f t="shared" si="16"/>
        <v>0</v>
      </c>
      <c r="O41" s="158">
        <f t="shared" si="15"/>
        <v>2020</v>
      </c>
      <c r="P41" s="154">
        <v>6243</v>
      </c>
      <c r="Q41" s="159">
        <f t="shared" si="10"/>
        <v>8263</v>
      </c>
    </row>
    <row r="42" spans="2:19">
      <c r="B42" s="150"/>
      <c r="C42" s="163"/>
      <c r="D42" s="191"/>
      <c r="E42" s="202" t="s">
        <v>51</v>
      </c>
      <c r="F42" s="156">
        <v>0</v>
      </c>
      <c r="G42" s="156">
        <v>0</v>
      </c>
      <c r="H42" s="156">
        <v>0</v>
      </c>
      <c r="I42" s="156">
        <v>0</v>
      </c>
      <c r="J42" s="155">
        <f t="shared" si="14"/>
        <v>0</v>
      </c>
      <c r="K42" s="156">
        <v>0</v>
      </c>
      <c r="L42" s="156">
        <v>0</v>
      </c>
      <c r="M42" s="156">
        <v>0</v>
      </c>
      <c r="N42" s="157">
        <f t="shared" si="16"/>
        <v>0</v>
      </c>
      <c r="O42" s="158">
        <f t="shared" si="15"/>
        <v>0</v>
      </c>
      <c r="P42" s="154">
        <v>0</v>
      </c>
      <c r="Q42" s="159">
        <f>O42+P42</f>
        <v>0</v>
      </c>
    </row>
    <row r="43" spans="2:19">
      <c r="B43" s="150"/>
      <c r="C43" s="163"/>
      <c r="D43" s="191"/>
      <c r="E43" s="204" t="s">
        <v>52</v>
      </c>
      <c r="F43" s="156">
        <v>0</v>
      </c>
      <c r="G43" s="156">
        <v>0</v>
      </c>
      <c r="H43" s="156">
        <v>0</v>
      </c>
      <c r="I43" s="156">
        <v>0</v>
      </c>
      <c r="J43" s="155">
        <f t="shared" si="14"/>
        <v>0</v>
      </c>
      <c r="K43" s="156">
        <v>0</v>
      </c>
      <c r="L43" s="156">
        <v>0</v>
      </c>
      <c r="M43" s="560">
        <v>0</v>
      </c>
      <c r="N43" s="519">
        <f t="shared" si="16"/>
        <v>0</v>
      </c>
      <c r="O43" s="170">
        <f t="shared" si="15"/>
        <v>0</v>
      </c>
      <c r="P43" s="154">
        <v>70000</v>
      </c>
      <c r="Q43" s="159">
        <f>O43+P43</f>
        <v>70000</v>
      </c>
    </row>
    <row r="44" spans="2:19">
      <c r="B44" s="150"/>
      <c r="C44" s="163"/>
      <c r="D44" s="191"/>
      <c r="E44" s="205" t="s">
        <v>97</v>
      </c>
      <c r="F44" s="176">
        <f>SUM(F25:F43)</f>
        <v>277956</v>
      </c>
      <c r="G44" s="176">
        <f>SUM(G25:G43)</f>
        <v>62400</v>
      </c>
      <c r="H44" s="176">
        <f>SUM(H25:H43)</f>
        <v>1000</v>
      </c>
      <c r="I44" s="176">
        <f t="shared" ref="I44" si="17">SUM(I25:I43)</f>
        <v>68389</v>
      </c>
      <c r="J44" s="177">
        <f t="shared" ref="J44:Q44" si="18">SUM(J25:J43)</f>
        <v>409745</v>
      </c>
      <c r="K44" s="178">
        <f t="shared" si="18"/>
        <v>85000</v>
      </c>
      <c r="L44" s="178">
        <f t="shared" si="18"/>
        <v>152962</v>
      </c>
      <c r="M44" s="563">
        <f t="shared" si="18"/>
        <v>512379</v>
      </c>
      <c r="N44" s="179">
        <f t="shared" si="18"/>
        <v>750341</v>
      </c>
      <c r="O44" s="564">
        <f t="shared" si="18"/>
        <v>1160086</v>
      </c>
      <c r="P44" s="176">
        <f t="shared" si="18"/>
        <v>251925</v>
      </c>
      <c r="Q44" s="180">
        <f t="shared" si="18"/>
        <v>1412011</v>
      </c>
    </row>
    <row r="45" spans="2:19">
      <c r="B45" s="494"/>
      <c r="C45" s="206"/>
      <c r="D45" s="207" t="s">
        <v>98</v>
      </c>
      <c r="E45" s="208"/>
      <c r="F45" s="176">
        <f>F23+F44</f>
        <v>313956</v>
      </c>
      <c r="G45" s="176">
        <f>G23+G44</f>
        <v>276520</v>
      </c>
      <c r="H45" s="176">
        <f>H23+H44</f>
        <v>5000</v>
      </c>
      <c r="I45" s="176">
        <f>I23+I44</f>
        <v>308389</v>
      </c>
      <c r="J45" s="177">
        <f>SUM(D45:I45)</f>
        <v>903865</v>
      </c>
      <c r="K45" s="178">
        <f>K23+K44</f>
        <v>85000</v>
      </c>
      <c r="L45" s="178">
        <f>L23+L44</f>
        <v>152962</v>
      </c>
      <c r="M45" s="563">
        <f>M23+M44</f>
        <v>512379</v>
      </c>
      <c r="N45" s="495">
        <f t="shared" si="16"/>
        <v>750341</v>
      </c>
      <c r="O45" s="564">
        <f>J45+N45</f>
        <v>1654206</v>
      </c>
      <c r="P45" s="176">
        <f>SUM(P23+P44)</f>
        <v>353925</v>
      </c>
      <c r="Q45" s="180">
        <f>O45+P45</f>
        <v>2008131</v>
      </c>
      <c r="R45" s="201">
        <f>Q23+Q44</f>
        <v>2008131</v>
      </c>
    </row>
    <row r="46" spans="2:19">
      <c r="B46" s="209" t="s">
        <v>99</v>
      </c>
      <c r="C46" s="210"/>
      <c r="D46" s="174"/>
      <c r="E46" s="175"/>
      <c r="F46" s="211">
        <f>F13-F45</f>
        <v>18624</v>
      </c>
      <c r="G46" s="211">
        <f>G13-G45</f>
        <v>26680</v>
      </c>
      <c r="H46" s="211">
        <f>H13-H45</f>
        <v>0</v>
      </c>
      <c r="I46" s="211">
        <f>I13-I45</f>
        <v>5611</v>
      </c>
      <c r="J46" s="177">
        <f>SUM(D46:I46)</f>
        <v>50915</v>
      </c>
      <c r="K46" s="212">
        <f>K13-K45</f>
        <v>0</v>
      </c>
      <c r="L46" s="212">
        <f>L13-L45</f>
        <v>-2962</v>
      </c>
      <c r="M46" s="561">
        <f>M13-M45</f>
        <v>-3379</v>
      </c>
      <c r="N46" s="187">
        <f t="shared" si="16"/>
        <v>-6341</v>
      </c>
      <c r="O46" s="562">
        <f>J46+N46</f>
        <v>44574</v>
      </c>
      <c r="P46" s="211">
        <f>P13-P45</f>
        <v>-116922</v>
      </c>
      <c r="Q46" s="180">
        <f>O46+P46</f>
        <v>-72348</v>
      </c>
    </row>
    <row r="48" spans="2:19" ht="18">
      <c r="O48"/>
    </row>
  </sheetData>
  <mergeCells count="7">
    <mergeCell ref="K3:K4"/>
    <mergeCell ref="L3:L4"/>
    <mergeCell ref="M3:M4"/>
    <mergeCell ref="F3:F4"/>
    <mergeCell ref="G3:G4"/>
    <mergeCell ref="H3:H4"/>
    <mergeCell ref="I3:I4"/>
  </mergeCells>
  <phoneticPr fontId="3"/>
  <pageMargins left="0.25" right="0.25" top="0.75" bottom="0.75" header="0.3" footer="0.3"/>
  <pageSetup paperSize="9" scale="71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5F6C0-E0E1-4342-949D-F3C654EEBA61}">
  <dimension ref="A1:L42"/>
  <sheetViews>
    <sheetView view="pageLayout" topLeftCell="A29" zoomScaleNormal="115" workbookViewId="0">
      <selection activeCell="L46" sqref="L46"/>
    </sheetView>
  </sheetViews>
  <sheetFormatPr defaultRowHeight="18"/>
  <cols>
    <col min="1" max="1" width="5.59765625" customWidth="1"/>
    <col min="2" max="2" width="4.8984375" customWidth="1"/>
    <col min="3" max="3" width="9.3984375" customWidth="1"/>
    <col min="4" max="4" width="10.5" customWidth="1"/>
    <col min="5" max="5" width="9.69921875" customWidth="1"/>
    <col min="6" max="6" width="6.5" customWidth="1"/>
    <col min="7" max="7" width="6.3984375" customWidth="1"/>
    <col min="8" max="8" width="6.19921875" customWidth="1"/>
    <col min="9" max="9" width="6.3984375" customWidth="1"/>
    <col min="10" max="10" width="4" customWidth="1"/>
    <col min="11" max="11" width="9.59765625" customWidth="1"/>
    <col min="12" max="12" width="1.19921875" customWidth="1"/>
  </cols>
  <sheetData>
    <row r="1" spans="1:12" ht="22.2">
      <c r="D1" s="219" t="s">
        <v>348</v>
      </c>
      <c r="E1" s="219"/>
    </row>
    <row r="2" spans="1:12" ht="15.9" customHeight="1">
      <c r="A2" s="225" t="s">
        <v>106</v>
      </c>
      <c r="B2" s="225"/>
      <c r="C2" s="225"/>
      <c r="D2" s="225"/>
      <c r="E2" s="225"/>
      <c r="F2" s="225"/>
      <c r="G2" s="225"/>
      <c r="H2" s="225"/>
      <c r="I2" s="225" t="s">
        <v>349</v>
      </c>
      <c r="J2" s="225"/>
      <c r="K2" s="225"/>
    </row>
    <row r="3" spans="1:12" ht="15.9" customHeight="1">
      <c r="A3" s="579" t="s">
        <v>107</v>
      </c>
      <c r="B3" s="580"/>
      <c r="C3" s="581"/>
      <c r="D3" s="579" t="s">
        <v>108</v>
      </c>
      <c r="E3" s="581"/>
      <c r="F3" s="579" t="s">
        <v>107</v>
      </c>
      <c r="G3" s="580"/>
      <c r="H3" s="581"/>
      <c r="I3" s="579" t="s">
        <v>108</v>
      </c>
      <c r="J3" s="580"/>
      <c r="K3" s="581"/>
      <c r="L3" s="225"/>
    </row>
    <row r="4" spans="1:12" ht="15.9" customHeight="1">
      <c r="A4" s="222" t="s">
        <v>109</v>
      </c>
      <c r="B4" s="221"/>
      <c r="C4" s="520"/>
      <c r="D4" s="223"/>
      <c r="E4" s="511"/>
      <c r="F4" s="220" t="s">
        <v>119</v>
      </c>
      <c r="G4" s="221"/>
      <c r="H4" s="520"/>
      <c r="I4" s="220"/>
      <c r="J4" s="520"/>
      <c r="K4" s="511"/>
      <c r="L4" s="225"/>
    </row>
    <row r="5" spans="1:12" ht="15.9" customHeight="1">
      <c r="A5" s="224" t="s">
        <v>110</v>
      </c>
      <c r="B5" s="225"/>
      <c r="C5" s="511"/>
      <c r="D5" s="226"/>
      <c r="E5" s="511"/>
      <c r="F5" s="224" t="s">
        <v>120</v>
      </c>
      <c r="G5" s="225"/>
      <c r="H5" s="511"/>
      <c r="I5" s="224"/>
      <c r="J5" s="511"/>
      <c r="K5" s="511"/>
      <c r="L5" s="225"/>
    </row>
    <row r="6" spans="1:12" ht="15.9" customHeight="1">
      <c r="A6" s="224" t="s">
        <v>111</v>
      </c>
      <c r="B6" s="225"/>
      <c r="C6" s="511"/>
      <c r="D6" s="226"/>
      <c r="E6" s="511"/>
      <c r="F6" s="224" t="s">
        <v>314</v>
      </c>
      <c r="G6" s="225"/>
      <c r="H6" s="511"/>
      <c r="I6" s="575">
        <v>13665</v>
      </c>
      <c r="J6" s="576"/>
      <c r="K6" s="511"/>
      <c r="L6" s="225"/>
    </row>
    <row r="7" spans="1:12" ht="15.9" customHeight="1">
      <c r="A7" s="224" t="s">
        <v>113</v>
      </c>
      <c r="B7" s="225"/>
      <c r="C7" s="511"/>
      <c r="D7" s="226">
        <v>2557</v>
      </c>
      <c r="E7" s="511"/>
      <c r="F7" s="224" t="s">
        <v>121</v>
      </c>
      <c r="G7" s="225"/>
      <c r="H7" s="511"/>
      <c r="I7" s="577">
        <v>70000</v>
      </c>
      <c r="J7" s="578"/>
      <c r="K7" s="511"/>
      <c r="L7" s="225"/>
    </row>
    <row r="8" spans="1:12" ht="15.9" customHeight="1">
      <c r="A8" s="224" t="s">
        <v>114</v>
      </c>
      <c r="B8" s="225"/>
      <c r="C8" s="511"/>
      <c r="D8" s="521">
        <v>167191</v>
      </c>
      <c r="E8" s="511"/>
      <c r="F8" s="224"/>
      <c r="G8" s="225"/>
      <c r="H8" s="511"/>
      <c r="I8" s="224"/>
      <c r="J8" s="511"/>
      <c r="K8" s="511"/>
      <c r="L8" s="225"/>
    </row>
    <row r="9" spans="1:12" ht="15.9" customHeight="1">
      <c r="A9" s="224"/>
      <c r="B9" s="225"/>
      <c r="C9" s="511"/>
      <c r="D9" s="226"/>
      <c r="E9" s="511"/>
      <c r="F9" s="224"/>
      <c r="G9" s="585" t="s">
        <v>122</v>
      </c>
      <c r="H9" s="586"/>
      <c r="I9" s="522"/>
      <c r="J9" s="523"/>
      <c r="K9" s="523">
        <f>SUM(I6:J7)</f>
        <v>83665</v>
      </c>
      <c r="L9" s="225"/>
    </row>
    <row r="10" spans="1:12" ht="15.9" customHeight="1">
      <c r="A10" s="224" t="s">
        <v>112</v>
      </c>
      <c r="B10" s="225"/>
      <c r="C10" s="511"/>
      <c r="D10" s="226"/>
      <c r="E10" s="511"/>
      <c r="F10" s="224"/>
      <c r="G10" s="225"/>
      <c r="H10" s="511"/>
      <c r="I10" s="224"/>
      <c r="J10" s="511"/>
      <c r="K10" s="511"/>
      <c r="L10" s="225"/>
    </row>
    <row r="11" spans="1:12" ht="15.9" customHeight="1">
      <c r="A11" s="224" t="s">
        <v>115</v>
      </c>
      <c r="B11" s="225"/>
      <c r="C11" s="511"/>
      <c r="D11" s="521">
        <v>0</v>
      </c>
      <c r="E11" s="511"/>
      <c r="F11" s="224"/>
      <c r="G11" s="225"/>
      <c r="H11" s="511"/>
      <c r="I11" s="224"/>
      <c r="J11" s="511"/>
      <c r="K11" s="511"/>
      <c r="L11" s="225"/>
    </row>
    <row r="12" spans="1:12" ht="15.9" customHeight="1">
      <c r="A12" s="224"/>
      <c r="B12" s="225"/>
      <c r="C12" s="511"/>
      <c r="D12" s="226"/>
      <c r="E12" s="511"/>
      <c r="F12" s="224" t="s">
        <v>123</v>
      </c>
      <c r="G12" s="225"/>
      <c r="H12" s="511"/>
      <c r="I12" s="224"/>
      <c r="J12" s="511"/>
      <c r="K12" s="511"/>
      <c r="L12" s="225"/>
    </row>
    <row r="13" spans="1:12" ht="15.9" customHeight="1">
      <c r="A13" s="224" t="s">
        <v>116</v>
      </c>
      <c r="B13" s="225"/>
      <c r="C13" s="511"/>
      <c r="D13" s="521"/>
      <c r="E13" s="523">
        <f>SUM(D7:D11)</f>
        <v>169748</v>
      </c>
      <c r="F13" s="224" t="s">
        <v>124</v>
      </c>
      <c r="G13" s="225"/>
      <c r="H13" s="511"/>
      <c r="I13" s="575">
        <v>158431</v>
      </c>
      <c r="J13" s="576"/>
      <c r="K13" s="511"/>
      <c r="L13" s="225"/>
    </row>
    <row r="14" spans="1:12" ht="15.9" customHeight="1">
      <c r="A14" s="224"/>
      <c r="B14" s="225"/>
      <c r="C14" s="511"/>
      <c r="D14" s="226"/>
      <c r="E14" s="511"/>
      <c r="F14" s="224" t="s">
        <v>125</v>
      </c>
      <c r="G14" s="225"/>
      <c r="H14" s="511"/>
      <c r="I14" s="577" t="s">
        <v>351</v>
      </c>
      <c r="J14" s="578"/>
      <c r="K14" s="511"/>
      <c r="L14" s="225"/>
    </row>
    <row r="15" spans="1:12" ht="15.9" customHeight="1">
      <c r="A15" s="224" t="s">
        <v>117</v>
      </c>
      <c r="B15" s="225"/>
      <c r="C15" s="511"/>
      <c r="D15" s="521"/>
      <c r="E15" s="523">
        <v>0</v>
      </c>
      <c r="F15" s="224"/>
      <c r="G15" s="225"/>
      <c r="H15" s="511"/>
      <c r="I15" s="224"/>
      <c r="J15" s="511"/>
      <c r="K15" s="226"/>
      <c r="L15" s="225"/>
    </row>
    <row r="16" spans="1:12" ht="15.9" customHeight="1">
      <c r="A16" s="224"/>
      <c r="B16" s="225"/>
      <c r="C16" s="511"/>
      <c r="D16" s="226"/>
      <c r="E16" s="511"/>
      <c r="F16" s="224" t="s">
        <v>126</v>
      </c>
      <c r="G16" s="225"/>
      <c r="H16" s="511"/>
      <c r="I16" s="522"/>
      <c r="J16" s="523"/>
      <c r="K16" s="524">
        <v>86083</v>
      </c>
      <c r="L16" s="225"/>
    </row>
    <row r="17" spans="1:12" ht="15.9" customHeight="1">
      <c r="A17" s="224"/>
      <c r="B17" s="225"/>
      <c r="C17" s="511"/>
      <c r="D17" s="226"/>
      <c r="E17" s="511"/>
      <c r="F17" s="224"/>
      <c r="G17" s="225"/>
      <c r="H17" s="511"/>
      <c r="I17" s="224"/>
      <c r="J17" s="511"/>
      <c r="K17" s="511"/>
      <c r="L17" s="225"/>
    </row>
    <row r="18" spans="1:12" ht="15.9" customHeight="1">
      <c r="A18" s="522"/>
      <c r="B18" s="227"/>
      <c r="C18" s="523" t="s">
        <v>118</v>
      </c>
      <c r="D18" s="521"/>
      <c r="E18" s="523">
        <f>SUM(E13)</f>
        <v>169748</v>
      </c>
      <c r="F18" s="522" t="s">
        <v>127</v>
      </c>
      <c r="G18" s="227"/>
      <c r="H18" s="523"/>
      <c r="I18" s="522"/>
      <c r="J18" s="523"/>
      <c r="K18" s="523">
        <f>SUM(K9:K16)</f>
        <v>169748</v>
      </c>
      <c r="L18" s="225"/>
    </row>
    <row r="19" spans="1:12" ht="45" customHeight="1"/>
    <row r="20" spans="1:12" ht="26.4">
      <c r="D20" s="228" t="s">
        <v>350</v>
      </c>
    </row>
    <row r="21" spans="1:12" ht="15.9" customHeight="1">
      <c r="A21" s="231" t="s">
        <v>128</v>
      </c>
      <c r="B21" s="225"/>
      <c r="C21" s="225"/>
      <c r="D21" s="225"/>
      <c r="E21" s="225"/>
      <c r="F21" s="225"/>
      <c r="G21" s="225"/>
      <c r="H21" s="225"/>
      <c r="I21" s="225" t="s">
        <v>349</v>
      </c>
      <c r="J21" s="225"/>
    </row>
    <row r="22" spans="1:12" ht="15.9" customHeight="1">
      <c r="A22" s="582" t="s">
        <v>129</v>
      </c>
      <c r="B22" s="583"/>
      <c r="C22" s="583"/>
      <c r="D22" s="583"/>
      <c r="E22" s="584"/>
      <c r="F22" s="582" t="s">
        <v>130</v>
      </c>
      <c r="G22" s="583"/>
      <c r="H22" s="583"/>
      <c r="I22" s="583"/>
      <c r="J22" s="583"/>
      <c r="K22" s="584"/>
    </row>
    <row r="23" spans="1:12" ht="15.9" customHeight="1">
      <c r="A23" s="229" t="s">
        <v>131</v>
      </c>
      <c r="B23" s="225"/>
      <c r="C23" s="225"/>
      <c r="D23" s="225"/>
      <c r="E23" s="511"/>
      <c r="F23" s="220"/>
      <c r="G23" s="520"/>
      <c r="H23" s="220"/>
      <c r="I23" s="520"/>
      <c r="J23" s="225"/>
      <c r="K23" s="511"/>
    </row>
    <row r="24" spans="1:12" ht="15.9" customHeight="1">
      <c r="A24" s="229" t="s">
        <v>132</v>
      </c>
      <c r="B24" s="225"/>
      <c r="C24" s="225"/>
      <c r="D24" s="225"/>
      <c r="E24" s="511"/>
      <c r="F24" s="224"/>
      <c r="G24" s="511"/>
      <c r="H24" s="224"/>
      <c r="I24" s="511"/>
      <c r="J24" s="225"/>
      <c r="K24" s="511"/>
    </row>
    <row r="25" spans="1:12" ht="15.9" customHeight="1">
      <c r="A25" s="229"/>
      <c r="B25" s="225" t="s">
        <v>133</v>
      </c>
      <c r="C25" s="225"/>
      <c r="D25" s="225" t="s">
        <v>134</v>
      </c>
      <c r="E25" s="511"/>
      <c r="F25" s="224"/>
      <c r="G25" s="511">
        <v>2557</v>
      </c>
      <c r="H25" s="224"/>
      <c r="I25" s="511"/>
      <c r="J25" s="225"/>
      <c r="K25" s="511"/>
    </row>
    <row r="26" spans="1:12" ht="15.9" customHeight="1">
      <c r="A26" s="229"/>
      <c r="B26" s="225"/>
      <c r="C26" s="225"/>
      <c r="D26" s="573" t="s">
        <v>135</v>
      </c>
      <c r="E26" s="574"/>
      <c r="F26" s="224"/>
      <c r="G26" s="511">
        <v>167191</v>
      </c>
      <c r="H26" s="224"/>
      <c r="I26" s="511"/>
      <c r="J26" s="225"/>
      <c r="K26" s="511"/>
    </row>
    <row r="27" spans="1:12" ht="15.9" customHeight="1">
      <c r="A27" s="229"/>
      <c r="B27" s="225" t="s">
        <v>136</v>
      </c>
      <c r="C27" s="225"/>
      <c r="D27" s="225"/>
      <c r="E27" s="511"/>
      <c r="F27" s="522"/>
      <c r="G27" s="523">
        <v>0</v>
      </c>
      <c r="H27" s="224"/>
      <c r="I27" s="511"/>
      <c r="J27" s="225"/>
      <c r="K27" s="511"/>
    </row>
    <row r="28" spans="1:12" ht="15.9" customHeight="1" thickBot="1">
      <c r="A28" s="229"/>
      <c r="B28" s="225"/>
      <c r="C28" s="225"/>
      <c r="D28" s="225" t="s">
        <v>140</v>
      </c>
      <c r="E28" s="511"/>
      <c r="F28" s="224"/>
      <c r="G28" s="511"/>
      <c r="H28" s="525"/>
      <c r="I28" s="230">
        <f>SUM(F25:G27)</f>
        <v>169748</v>
      </c>
      <c r="J28" s="225"/>
      <c r="K28" s="511"/>
    </row>
    <row r="29" spans="1:12" ht="15.9" customHeight="1" thickTop="1">
      <c r="A29" s="229" t="s">
        <v>137</v>
      </c>
      <c r="B29" s="225"/>
      <c r="C29" s="225"/>
      <c r="D29" s="225"/>
      <c r="E29" s="511"/>
      <c r="F29" s="522"/>
      <c r="G29" s="523">
        <v>0</v>
      </c>
      <c r="H29" s="224"/>
      <c r="I29" s="511"/>
      <c r="J29" s="225"/>
      <c r="K29" s="511"/>
    </row>
    <row r="30" spans="1:12" ht="15.9" customHeight="1" thickBot="1">
      <c r="A30" s="229"/>
      <c r="B30" s="225"/>
      <c r="C30" s="225"/>
      <c r="D30" s="225" t="s">
        <v>139</v>
      </c>
      <c r="E30" s="511"/>
      <c r="F30" s="224"/>
      <c r="G30" s="511"/>
      <c r="H30" s="525"/>
      <c r="I30" s="230">
        <v>0</v>
      </c>
      <c r="J30" s="225"/>
      <c r="K30" s="511"/>
    </row>
    <row r="31" spans="1:12" ht="15.9" customHeight="1" thickTop="1" thickBot="1">
      <c r="A31" s="229"/>
      <c r="B31" s="225"/>
      <c r="C31" s="225"/>
      <c r="D31" s="225" t="s">
        <v>138</v>
      </c>
      <c r="E31" s="511"/>
      <c r="F31" s="224"/>
      <c r="G31" s="511"/>
      <c r="H31" s="224"/>
      <c r="I31" s="511"/>
      <c r="J31" s="525"/>
      <c r="K31" s="230">
        <f>SUM(H28:I30)</f>
        <v>169748</v>
      </c>
    </row>
    <row r="32" spans="1:12" ht="15.9" customHeight="1" thickTop="1">
      <c r="A32" s="229" t="s">
        <v>141</v>
      </c>
      <c r="B32" s="225"/>
      <c r="C32" s="225"/>
      <c r="D32" s="225"/>
      <c r="E32" s="511"/>
      <c r="F32" s="224"/>
      <c r="G32" s="511"/>
      <c r="H32" s="224"/>
      <c r="I32" s="511"/>
      <c r="J32" s="232"/>
      <c r="K32" s="233"/>
    </row>
    <row r="33" spans="1:11" ht="15.9" customHeight="1">
      <c r="A33" s="229" t="s">
        <v>142</v>
      </c>
      <c r="B33" s="225"/>
      <c r="C33" s="225"/>
      <c r="D33" s="225"/>
      <c r="E33" s="511"/>
      <c r="F33" s="224"/>
      <c r="G33" s="511"/>
      <c r="H33" s="224"/>
      <c r="I33" s="511"/>
      <c r="J33" s="224"/>
      <c r="K33" s="511"/>
    </row>
    <row r="34" spans="1:11" ht="15.9" customHeight="1">
      <c r="A34" s="229"/>
      <c r="B34" s="231" t="s">
        <v>315</v>
      </c>
      <c r="C34" s="225"/>
      <c r="D34" s="225"/>
      <c r="E34" s="511"/>
      <c r="F34" s="224"/>
      <c r="G34" s="511">
        <v>13665</v>
      </c>
      <c r="H34" s="224"/>
      <c r="I34" s="511"/>
      <c r="J34" s="224"/>
      <c r="K34" s="511"/>
    </row>
    <row r="35" spans="1:11" ht="15.9" customHeight="1">
      <c r="A35" s="229"/>
      <c r="B35" s="231" t="s">
        <v>143</v>
      </c>
      <c r="C35" s="225"/>
      <c r="D35" s="225"/>
      <c r="E35" s="511"/>
      <c r="F35" s="522"/>
      <c r="G35" s="523">
        <v>70000</v>
      </c>
      <c r="H35" s="224"/>
      <c r="I35" s="511"/>
      <c r="J35" s="224"/>
      <c r="K35" s="511"/>
    </row>
    <row r="36" spans="1:11" ht="15.9" customHeight="1" thickBot="1">
      <c r="A36" s="229"/>
      <c r="B36" s="225"/>
      <c r="C36" s="225"/>
      <c r="D36" s="225" t="s">
        <v>144</v>
      </c>
      <c r="E36" s="511"/>
      <c r="F36" s="224"/>
      <c r="G36" s="511"/>
      <c r="H36" s="525"/>
      <c r="I36" s="230">
        <f>SUM(F33:G35)</f>
        <v>83665</v>
      </c>
      <c r="J36" s="224"/>
      <c r="K36" s="511"/>
    </row>
    <row r="37" spans="1:11" ht="15.9" customHeight="1" thickTop="1">
      <c r="A37" s="229" t="s">
        <v>145</v>
      </c>
      <c r="B37" s="225"/>
      <c r="C37" s="225"/>
      <c r="D37" s="225"/>
      <c r="E37" s="511"/>
      <c r="F37" s="224"/>
      <c r="G37" s="511"/>
      <c r="H37" s="232"/>
      <c r="I37" s="233"/>
      <c r="J37" s="224"/>
      <c r="K37" s="511"/>
    </row>
    <row r="38" spans="1:11" ht="15.9" customHeight="1" thickBot="1">
      <c r="A38" s="224"/>
      <c r="B38" s="225"/>
      <c r="C38" s="225"/>
      <c r="D38" s="225" t="s">
        <v>146</v>
      </c>
      <c r="E38" s="511"/>
      <c r="F38" s="224"/>
      <c r="G38" s="511"/>
      <c r="H38" s="525"/>
      <c r="I38" s="230">
        <v>0</v>
      </c>
      <c r="J38" s="224"/>
      <c r="K38" s="511"/>
    </row>
    <row r="39" spans="1:11" ht="15.9" customHeight="1" thickTop="1" thickBot="1">
      <c r="A39" s="217"/>
      <c r="D39" s="225" t="s">
        <v>147</v>
      </c>
      <c r="E39" s="526"/>
      <c r="F39" s="217"/>
      <c r="G39" s="526"/>
      <c r="H39" s="232"/>
      <c r="I39" s="233"/>
      <c r="J39" s="525"/>
      <c r="K39" s="230">
        <f>SUM(H36:I38)</f>
        <v>83665</v>
      </c>
    </row>
    <row r="40" spans="1:11" ht="15.9" customHeight="1" thickTop="1">
      <c r="A40" s="229"/>
      <c r="B40" s="231"/>
      <c r="C40" s="231"/>
      <c r="D40" s="231"/>
      <c r="E40" s="527"/>
      <c r="F40" s="229"/>
      <c r="G40" s="527"/>
      <c r="H40" s="229"/>
      <c r="I40" s="527"/>
      <c r="J40" s="229"/>
      <c r="K40" s="527"/>
    </row>
    <row r="41" spans="1:11" ht="15.9" customHeight="1">
      <c r="A41" s="229" t="s">
        <v>148</v>
      </c>
      <c r="B41" s="231"/>
      <c r="C41" s="231"/>
      <c r="D41" s="231"/>
      <c r="E41" s="527"/>
      <c r="F41" s="229"/>
      <c r="G41" s="527"/>
      <c r="H41" s="229"/>
      <c r="I41" s="527"/>
      <c r="J41" s="229"/>
      <c r="K41" s="527"/>
    </row>
    <row r="42" spans="1:11" ht="15.9" customHeight="1">
      <c r="A42" s="528"/>
      <c r="B42" s="234"/>
      <c r="C42" s="234"/>
      <c r="D42" s="234" t="s">
        <v>149</v>
      </c>
      <c r="E42" s="529"/>
      <c r="F42" s="528"/>
      <c r="G42" s="529"/>
      <c r="H42" s="528"/>
      <c r="I42" s="529"/>
      <c r="J42" s="528"/>
      <c r="K42" s="530" t="str">
        <f>IMSUB(K31,K39)</f>
        <v>86083</v>
      </c>
    </row>
  </sheetData>
  <mergeCells count="12">
    <mergeCell ref="D26:E26"/>
    <mergeCell ref="I6:J6"/>
    <mergeCell ref="I7:J7"/>
    <mergeCell ref="A3:C3"/>
    <mergeCell ref="D3:E3"/>
    <mergeCell ref="F3:H3"/>
    <mergeCell ref="I3:K3"/>
    <mergeCell ref="A22:E22"/>
    <mergeCell ref="F22:K22"/>
    <mergeCell ref="I14:J14"/>
    <mergeCell ref="G9:H9"/>
    <mergeCell ref="I13:J13"/>
  </mergeCells>
  <phoneticPr fontId="3"/>
  <pageMargins left="0.70866141732283461" right="0.70866141732283461" top="0.74803149606299213" bottom="0.74803149606299213" header="0.31496062992125984" footer="0.31496062992125984"/>
  <pageSetup paperSize="9" orientation="portrait" horizontalDpi="360" verticalDpi="360" r:id="rId1"/>
  <headerFooter>
    <oddFooter xml:space="preserve">&amp;C20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C0F4-E2E6-4A2A-B726-0A76CAC2E4A9}">
  <sheetPr>
    <pageSetUpPr fitToPage="1"/>
  </sheetPr>
  <dimension ref="B1:O59"/>
  <sheetViews>
    <sheetView view="pageLayout" topLeftCell="A47" zoomScaleNormal="100" workbookViewId="0">
      <selection activeCell="G48" sqref="G48"/>
    </sheetView>
  </sheetViews>
  <sheetFormatPr defaultColWidth="2" defaultRowHeight="13.2"/>
  <cols>
    <col min="1" max="1" width="1" style="235" customWidth="1"/>
    <col min="2" max="4" width="2.59765625" style="235" customWidth="1"/>
    <col min="5" max="5" width="11.59765625" style="235" customWidth="1"/>
    <col min="6" max="6" width="3.09765625" style="235" customWidth="1"/>
    <col min="7" max="9" width="9.59765625" style="235" customWidth="1"/>
    <col min="10" max="10" width="9.69921875" style="235" customWidth="1"/>
    <col min="11" max="12" width="9.59765625" style="262" customWidth="1"/>
    <col min="13" max="14" width="9.59765625" style="235" customWidth="1"/>
    <col min="15" max="253" width="8.59765625" style="235" customWidth="1"/>
    <col min="254" max="254" width="2.5" style="235" customWidth="1"/>
    <col min="255" max="258" width="2" style="235"/>
    <col min="259" max="259" width="3.59765625" style="235" customWidth="1"/>
    <col min="260" max="262" width="2.59765625" style="235" customWidth="1"/>
    <col min="263" max="270" width="11.59765625" style="235" customWidth="1"/>
    <col min="271" max="509" width="8.59765625" style="235" customWidth="1"/>
    <col min="510" max="510" width="2.5" style="235" customWidth="1"/>
    <col min="511" max="514" width="2" style="235"/>
    <col min="515" max="515" width="3.59765625" style="235" customWidth="1"/>
    <col min="516" max="518" width="2.59765625" style="235" customWidth="1"/>
    <col min="519" max="526" width="11.59765625" style="235" customWidth="1"/>
    <col min="527" max="765" width="8.59765625" style="235" customWidth="1"/>
    <col min="766" max="766" width="2.5" style="235" customWidth="1"/>
    <col min="767" max="770" width="2" style="235"/>
    <col min="771" max="771" width="3.59765625" style="235" customWidth="1"/>
    <col min="772" max="774" width="2.59765625" style="235" customWidth="1"/>
    <col min="775" max="782" width="11.59765625" style="235" customWidth="1"/>
    <col min="783" max="1021" width="8.59765625" style="235" customWidth="1"/>
    <col min="1022" max="1022" width="2.5" style="235" customWidth="1"/>
    <col min="1023" max="1026" width="2" style="235"/>
    <col min="1027" max="1027" width="3.59765625" style="235" customWidth="1"/>
    <col min="1028" max="1030" width="2.59765625" style="235" customWidth="1"/>
    <col min="1031" max="1038" width="11.59765625" style="235" customWidth="1"/>
    <col min="1039" max="1277" width="8.59765625" style="235" customWidth="1"/>
    <col min="1278" max="1278" width="2.5" style="235" customWidth="1"/>
    <col min="1279" max="1282" width="2" style="235"/>
    <col min="1283" max="1283" width="3.59765625" style="235" customWidth="1"/>
    <col min="1284" max="1286" width="2.59765625" style="235" customWidth="1"/>
    <col min="1287" max="1294" width="11.59765625" style="235" customWidth="1"/>
    <col min="1295" max="1533" width="8.59765625" style="235" customWidth="1"/>
    <col min="1534" max="1534" width="2.5" style="235" customWidth="1"/>
    <col min="1535" max="1538" width="2" style="235"/>
    <col min="1539" max="1539" width="3.59765625" style="235" customWidth="1"/>
    <col min="1540" max="1542" width="2.59765625" style="235" customWidth="1"/>
    <col min="1543" max="1550" width="11.59765625" style="235" customWidth="1"/>
    <col min="1551" max="1789" width="8.59765625" style="235" customWidth="1"/>
    <col min="1790" max="1790" width="2.5" style="235" customWidth="1"/>
    <col min="1791" max="1794" width="2" style="235"/>
    <col min="1795" max="1795" width="3.59765625" style="235" customWidth="1"/>
    <col min="1796" max="1798" width="2.59765625" style="235" customWidth="1"/>
    <col min="1799" max="1806" width="11.59765625" style="235" customWidth="1"/>
    <col min="1807" max="2045" width="8.59765625" style="235" customWidth="1"/>
    <col min="2046" max="2046" width="2.5" style="235" customWidth="1"/>
    <col min="2047" max="2050" width="2" style="235"/>
    <col min="2051" max="2051" width="3.59765625" style="235" customWidth="1"/>
    <col min="2052" max="2054" width="2.59765625" style="235" customWidth="1"/>
    <col min="2055" max="2062" width="11.59765625" style="235" customWidth="1"/>
    <col min="2063" max="2301" width="8.59765625" style="235" customWidth="1"/>
    <col min="2302" max="2302" width="2.5" style="235" customWidth="1"/>
    <col min="2303" max="2306" width="2" style="235"/>
    <col min="2307" max="2307" width="3.59765625" style="235" customWidth="1"/>
    <col min="2308" max="2310" width="2.59765625" style="235" customWidth="1"/>
    <col min="2311" max="2318" width="11.59765625" style="235" customWidth="1"/>
    <col min="2319" max="2557" width="8.59765625" style="235" customWidth="1"/>
    <col min="2558" max="2558" width="2.5" style="235" customWidth="1"/>
    <col min="2559" max="2562" width="2" style="235"/>
    <col min="2563" max="2563" width="3.59765625" style="235" customWidth="1"/>
    <col min="2564" max="2566" width="2.59765625" style="235" customWidth="1"/>
    <col min="2567" max="2574" width="11.59765625" style="235" customWidth="1"/>
    <col min="2575" max="2813" width="8.59765625" style="235" customWidth="1"/>
    <col min="2814" max="2814" width="2.5" style="235" customWidth="1"/>
    <col min="2815" max="2818" width="2" style="235"/>
    <col min="2819" max="2819" width="3.59765625" style="235" customWidth="1"/>
    <col min="2820" max="2822" width="2.59765625" style="235" customWidth="1"/>
    <col min="2823" max="2830" width="11.59765625" style="235" customWidth="1"/>
    <col min="2831" max="3069" width="8.59765625" style="235" customWidth="1"/>
    <col min="3070" max="3070" width="2.5" style="235" customWidth="1"/>
    <col min="3071" max="3074" width="2" style="235"/>
    <col min="3075" max="3075" width="3.59765625" style="235" customWidth="1"/>
    <col min="3076" max="3078" width="2.59765625" style="235" customWidth="1"/>
    <col min="3079" max="3086" width="11.59765625" style="235" customWidth="1"/>
    <col min="3087" max="3325" width="8.59765625" style="235" customWidth="1"/>
    <col min="3326" max="3326" width="2.5" style="235" customWidth="1"/>
    <col min="3327" max="3330" width="2" style="235"/>
    <col min="3331" max="3331" width="3.59765625" style="235" customWidth="1"/>
    <col min="3332" max="3334" width="2.59765625" style="235" customWidth="1"/>
    <col min="3335" max="3342" width="11.59765625" style="235" customWidth="1"/>
    <col min="3343" max="3581" width="8.59765625" style="235" customWidth="1"/>
    <col min="3582" max="3582" width="2.5" style="235" customWidth="1"/>
    <col min="3583" max="3586" width="2" style="235"/>
    <col min="3587" max="3587" width="3.59765625" style="235" customWidth="1"/>
    <col min="3588" max="3590" width="2.59765625" style="235" customWidth="1"/>
    <col min="3591" max="3598" width="11.59765625" style="235" customWidth="1"/>
    <col min="3599" max="3837" width="8.59765625" style="235" customWidth="1"/>
    <col min="3838" max="3838" width="2.5" style="235" customWidth="1"/>
    <col min="3839" max="3842" width="2" style="235"/>
    <col min="3843" max="3843" width="3.59765625" style="235" customWidth="1"/>
    <col min="3844" max="3846" width="2.59765625" style="235" customWidth="1"/>
    <col min="3847" max="3854" width="11.59765625" style="235" customWidth="1"/>
    <col min="3855" max="4093" width="8.59765625" style="235" customWidth="1"/>
    <col min="4094" max="4094" width="2.5" style="235" customWidth="1"/>
    <col min="4095" max="4098" width="2" style="235"/>
    <col min="4099" max="4099" width="3.59765625" style="235" customWidth="1"/>
    <col min="4100" max="4102" width="2.59765625" style="235" customWidth="1"/>
    <col min="4103" max="4110" width="11.59765625" style="235" customWidth="1"/>
    <col min="4111" max="4349" width="8.59765625" style="235" customWidth="1"/>
    <col min="4350" max="4350" width="2.5" style="235" customWidth="1"/>
    <col min="4351" max="4354" width="2" style="235"/>
    <col min="4355" max="4355" width="3.59765625" style="235" customWidth="1"/>
    <col min="4356" max="4358" width="2.59765625" style="235" customWidth="1"/>
    <col min="4359" max="4366" width="11.59765625" style="235" customWidth="1"/>
    <col min="4367" max="4605" width="8.59765625" style="235" customWidth="1"/>
    <col min="4606" max="4606" width="2.5" style="235" customWidth="1"/>
    <col min="4607" max="4610" width="2" style="235"/>
    <col min="4611" max="4611" width="3.59765625" style="235" customWidth="1"/>
    <col min="4612" max="4614" width="2.59765625" style="235" customWidth="1"/>
    <col min="4615" max="4622" width="11.59765625" style="235" customWidth="1"/>
    <col min="4623" max="4861" width="8.59765625" style="235" customWidth="1"/>
    <col min="4862" max="4862" width="2.5" style="235" customWidth="1"/>
    <col min="4863" max="4866" width="2" style="235"/>
    <col min="4867" max="4867" width="3.59765625" style="235" customWidth="1"/>
    <col min="4868" max="4870" width="2.59765625" style="235" customWidth="1"/>
    <col min="4871" max="4878" width="11.59765625" style="235" customWidth="1"/>
    <col min="4879" max="5117" width="8.59765625" style="235" customWidth="1"/>
    <col min="5118" max="5118" width="2.5" style="235" customWidth="1"/>
    <col min="5119" max="5122" width="2" style="235"/>
    <col min="5123" max="5123" width="3.59765625" style="235" customWidth="1"/>
    <col min="5124" max="5126" width="2.59765625" style="235" customWidth="1"/>
    <col min="5127" max="5134" width="11.59765625" style="235" customWidth="1"/>
    <col min="5135" max="5373" width="8.59765625" style="235" customWidth="1"/>
    <col min="5374" max="5374" width="2.5" style="235" customWidth="1"/>
    <col min="5375" max="5378" width="2" style="235"/>
    <col min="5379" max="5379" width="3.59765625" style="235" customWidth="1"/>
    <col min="5380" max="5382" width="2.59765625" style="235" customWidth="1"/>
    <col min="5383" max="5390" width="11.59765625" style="235" customWidth="1"/>
    <col min="5391" max="5629" width="8.59765625" style="235" customWidth="1"/>
    <col min="5630" max="5630" width="2.5" style="235" customWidth="1"/>
    <col min="5631" max="5634" width="2" style="235"/>
    <col min="5635" max="5635" width="3.59765625" style="235" customWidth="1"/>
    <col min="5636" max="5638" width="2.59765625" style="235" customWidth="1"/>
    <col min="5639" max="5646" width="11.59765625" style="235" customWidth="1"/>
    <col min="5647" max="5885" width="8.59765625" style="235" customWidth="1"/>
    <col min="5886" max="5886" width="2.5" style="235" customWidth="1"/>
    <col min="5887" max="5890" width="2" style="235"/>
    <col min="5891" max="5891" width="3.59765625" style="235" customWidth="1"/>
    <col min="5892" max="5894" width="2.59765625" style="235" customWidth="1"/>
    <col min="5895" max="5902" width="11.59765625" style="235" customWidth="1"/>
    <col min="5903" max="6141" width="8.59765625" style="235" customWidth="1"/>
    <col min="6142" max="6142" width="2.5" style="235" customWidth="1"/>
    <col min="6143" max="6146" width="2" style="235"/>
    <col min="6147" max="6147" width="3.59765625" style="235" customWidth="1"/>
    <col min="6148" max="6150" width="2.59765625" style="235" customWidth="1"/>
    <col min="6151" max="6158" width="11.59765625" style="235" customWidth="1"/>
    <col min="6159" max="6397" width="8.59765625" style="235" customWidth="1"/>
    <col min="6398" max="6398" width="2.5" style="235" customWidth="1"/>
    <col min="6399" max="6402" width="2" style="235"/>
    <col min="6403" max="6403" width="3.59765625" style="235" customWidth="1"/>
    <col min="6404" max="6406" width="2.59765625" style="235" customWidth="1"/>
    <col min="6407" max="6414" width="11.59765625" style="235" customWidth="1"/>
    <col min="6415" max="6653" width="8.59765625" style="235" customWidth="1"/>
    <col min="6654" max="6654" width="2.5" style="235" customWidth="1"/>
    <col min="6655" max="6658" width="2" style="235"/>
    <col min="6659" max="6659" width="3.59765625" style="235" customWidth="1"/>
    <col min="6660" max="6662" width="2.59765625" style="235" customWidth="1"/>
    <col min="6663" max="6670" width="11.59765625" style="235" customWidth="1"/>
    <col min="6671" max="6909" width="8.59765625" style="235" customWidth="1"/>
    <col min="6910" max="6910" width="2.5" style="235" customWidth="1"/>
    <col min="6911" max="6914" width="2" style="235"/>
    <col min="6915" max="6915" width="3.59765625" style="235" customWidth="1"/>
    <col min="6916" max="6918" width="2.59765625" style="235" customWidth="1"/>
    <col min="6919" max="6926" width="11.59765625" style="235" customWidth="1"/>
    <col min="6927" max="7165" width="8.59765625" style="235" customWidth="1"/>
    <col min="7166" max="7166" width="2.5" style="235" customWidth="1"/>
    <col min="7167" max="7170" width="2" style="235"/>
    <col min="7171" max="7171" width="3.59765625" style="235" customWidth="1"/>
    <col min="7172" max="7174" width="2.59765625" style="235" customWidth="1"/>
    <col min="7175" max="7182" width="11.59765625" style="235" customWidth="1"/>
    <col min="7183" max="7421" width="8.59765625" style="235" customWidth="1"/>
    <col min="7422" max="7422" width="2.5" style="235" customWidth="1"/>
    <col min="7423" max="7426" width="2" style="235"/>
    <col min="7427" max="7427" width="3.59765625" style="235" customWidth="1"/>
    <col min="7428" max="7430" width="2.59765625" style="235" customWidth="1"/>
    <col min="7431" max="7438" width="11.59765625" style="235" customWidth="1"/>
    <col min="7439" max="7677" width="8.59765625" style="235" customWidth="1"/>
    <col min="7678" max="7678" width="2.5" style="235" customWidth="1"/>
    <col min="7679" max="7682" width="2" style="235"/>
    <col min="7683" max="7683" width="3.59765625" style="235" customWidth="1"/>
    <col min="7684" max="7686" width="2.59765625" style="235" customWidth="1"/>
    <col min="7687" max="7694" width="11.59765625" style="235" customWidth="1"/>
    <col min="7695" max="7933" width="8.59765625" style="235" customWidth="1"/>
    <col min="7934" max="7934" width="2.5" style="235" customWidth="1"/>
    <col min="7935" max="7938" width="2" style="235"/>
    <col min="7939" max="7939" width="3.59765625" style="235" customWidth="1"/>
    <col min="7940" max="7942" width="2.59765625" style="235" customWidth="1"/>
    <col min="7943" max="7950" width="11.59765625" style="235" customWidth="1"/>
    <col min="7951" max="8189" width="8.59765625" style="235" customWidth="1"/>
    <col min="8190" max="8190" width="2.5" style="235" customWidth="1"/>
    <col min="8191" max="8194" width="2" style="235"/>
    <col min="8195" max="8195" width="3.59765625" style="235" customWidth="1"/>
    <col min="8196" max="8198" width="2.59765625" style="235" customWidth="1"/>
    <col min="8199" max="8206" width="11.59765625" style="235" customWidth="1"/>
    <col min="8207" max="8445" width="8.59765625" style="235" customWidth="1"/>
    <col min="8446" max="8446" width="2.5" style="235" customWidth="1"/>
    <col min="8447" max="8450" width="2" style="235"/>
    <col min="8451" max="8451" width="3.59765625" style="235" customWidth="1"/>
    <col min="8452" max="8454" width="2.59765625" style="235" customWidth="1"/>
    <col min="8455" max="8462" width="11.59765625" style="235" customWidth="1"/>
    <col min="8463" max="8701" width="8.59765625" style="235" customWidth="1"/>
    <col min="8702" max="8702" width="2.5" style="235" customWidth="1"/>
    <col min="8703" max="8706" width="2" style="235"/>
    <col min="8707" max="8707" width="3.59765625" style="235" customWidth="1"/>
    <col min="8708" max="8710" width="2.59765625" style="235" customWidth="1"/>
    <col min="8711" max="8718" width="11.59765625" style="235" customWidth="1"/>
    <col min="8719" max="8957" width="8.59765625" style="235" customWidth="1"/>
    <col min="8958" max="8958" width="2.5" style="235" customWidth="1"/>
    <col min="8959" max="8962" width="2" style="235"/>
    <col min="8963" max="8963" width="3.59765625" style="235" customWidth="1"/>
    <col min="8964" max="8966" width="2.59765625" style="235" customWidth="1"/>
    <col min="8967" max="8974" width="11.59765625" style="235" customWidth="1"/>
    <col min="8975" max="9213" width="8.59765625" style="235" customWidth="1"/>
    <col min="9214" max="9214" width="2.5" style="235" customWidth="1"/>
    <col min="9215" max="9218" width="2" style="235"/>
    <col min="9219" max="9219" width="3.59765625" style="235" customWidth="1"/>
    <col min="9220" max="9222" width="2.59765625" style="235" customWidth="1"/>
    <col min="9223" max="9230" width="11.59765625" style="235" customWidth="1"/>
    <col min="9231" max="9469" width="8.59765625" style="235" customWidth="1"/>
    <col min="9470" max="9470" width="2.5" style="235" customWidth="1"/>
    <col min="9471" max="9474" width="2" style="235"/>
    <col min="9475" max="9475" width="3.59765625" style="235" customWidth="1"/>
    <col min="9476" max="9478" width="2.59765625" style="235" customWidth="1"/>
    <col min="9479" max="9486" width="11.59765625" style="235" customWidth="1"/>
    <col min="9487" max="9725" width="8.59765625" style="235" customWidth="1"/>
    <col min="9726" max="9726" width="2.5" style="235" customWidth="1"/>
    <col min="9727" max="9730" width="2" style="235"/>
    <col min="9731" max="9731" width="3.59765625" style="235" customWidth="1"/>
    <col min="9732" max="9734" width="2.59765625" style="235" customWidth="1"/>
    <col min="9735" max="9742" width="11.59765625" style="235" customWidth="1"/>
    <col min="9743" max="9981" width="8.59765625" style="235" customWidth="1"/>
    <col min="9982" max="9982" width="2.5" style="235" customWidth="1"/>
    <col min="9983" max="9986" width="2" style="235"/>
    <col min="9987" max="9987" width="3.59765625" style="235" customWidth="1"/>
    <col min="9988" max="9990" width="2.59765625" style="235" customWidth="1"/>
    <col min="9991" max="9998" width="11.59765625" style="235" customWidth="1"/>
    <col min="9999" max="10237" width="8.59765625" style="235" customWidth="1"/>
    <col min="10238" max="10238" width="2.5" style="235" customWidth="1"/>
    <col min="10239" max="10242" width="2" style="235"/>
    <col min="10243" max="10243" width="3.59765625" style="235" customWidth="1"/>
    <col min="10244" max="10246" width="2.59765625" style="235" customWidth="1"/>
    <col min="10247" max="10254" width="11.59765625" style="235" customWidth="1"/>
    <col min="10255" max="10493" width="8.59765625" style="235" customWidth="1"/>
    <col min="10494" max="10494" width="2.5" style="235" customWidth="1"/>
    <col min="10495" max="10498" width="2" style="235"/>
    <col min="10499" max="10499" width="3.59765625" style="235" customWidth="1"/>
    <col min="10500" max="10502" width="2.59765625" style="235" customWidth="1"/>
    <col min="10503" max="10510" width="11.59765625" style="235" customWidth="1"/>
    <col min="10511" max="10749" width="8.59765625" style="235" customWidth="1"/>
    <col min="10750" max="10750" width="2.5" style="235" customWidth="1"/>
    <col min="10751" max="10754" width="2" style="235"/>
    <col min="10755" max="10755" width="3.59765625" style="235" customWidth="1"/>
    <col min="10756" max="10758" width="2.59765625" style="235" customWidth="1"/>
    <col min="10759" max="10766" width="11.59765625" style="235" customWidth="1"/>
    <col min="10767" max="11005" width="8.59765625" style="235" customWidth="1"/>
    <col min="11006" max="11006" width="2.5" style="235" customWidth="1"/>
    <col min="11007" max="11010" width="2" style="235"/>
    <col min="11011" max="11011" width="3.59765625" style="235" customWidth="1"/>
    <col min="11012" max="11014" width="2.59765625" style="235" customWidth="1"/>
    <col min="11015" max="11022" width="11.59765625" style="235" customWidth="1"/>
    <col min="11023" max="11261" width="8.59765625" style="235" customWidth="1"/>
    <col min="11262" max="11262" width="2.5" style="235" customWidth="1"/>
    <col min="11263" max="11266" width="2" style="235"/>
    <col min="11267" max="11267" width="3.59765625" style="235" customWidth="1"/>
    <col min="11268" max="11270" width="2.59765625" style="235" customWidth="1"/>
    <col min="11271" max="11278" width="11.59765625" style="235" customWidth="1"/>
    <col min="11279" max="11517" width="8.59765625" style="235" customWidth="1"/>
    <col min="11518" max="11518" width="2.5" style="235" customWidth="1"/>
    <col min="11519" max="11522" width="2" style="235"/>
    <col min="11523" max="11523" width="3.59765625" style="235" customWidth="1"/>
    <col min="11524" max="11526" width="2.59765625" style="235" customWidth="1"/>
    <col min="11527" max="11534" width="11.59765625" style="235" customWidth="1"/>
    <col min="11535" max="11773" width="8.59765625" style="235" customWidth="1"/>
    <col min="11774" max="11774" width="2.5" style="235" customWidth="1"/>
    <col min="11775" max="11778" width="2" style="235"/>
    <col min="11779" max="11779" width="3.59765625" style="235" customWidth="1"/>
    <col min="11780" max="11782" width="2.59765625" style="235" customWidth="1"/>
    <col min="11783" max="11790" width="11.59765625" style="235" customWidth="1"/>
    <col min="11791" max="12029" width="8.59765625" style="235" customWidth="1"/>
    <col min="12030" max="12030" width="2.5" style="235" customWidth="1"/>
    <col min="12031" max="12034" width="2" style="235"/>
    <col min="12035" max="12035" width="3.59765625" style="235" customWidth="1"/>
    <col min="12036" max="12038" width="2.59765625" style="235" customWidth="1"/>
    <col min="12039" max="12046" width="11.59765625" style="235" customWidth="1"/>
    <col min="12047" max="12285" width="8.59765625" style="235" customWidth="1"/>
    <col min="12286" max="12286" width="2.5" style="235" customWidth="1"/>
    <col min="12287" max="12290" width="2" style="235"/>
    <col min="12291" max="12291" width="3.59765625" style="235" customWidth="1"/>
    <col min="12292" max="12294" width="2.59765625" style="235" customWidth="1"/>
    <col min="12295" max="12302" width="11.59765625" style="235" customWidth="1"/>
    <col min="12303" max="12541" width="8.59765625" style="235" customWidth="1"/>
    <col min="12542" max="12542" width="2.5" style="235" customWidth="1"/>
    <col min="12543" max="12546" width="2" style="235"/>
    <col min="12547" max="12547" width="3.59765625" style="235" customWidth="1"/>
    <col min="12548" max="12550" width="2.59765625" style="235" customWidth="1"/>
    <col min="12551" max="12558" width="11.59765625" style="235" customWidth="1"/>
    <col min="12559" max="12797" width="8.59765625" style="235" customWidth="1"/>
    <col min="12798" max="12798" width="2.5" style="235" customWidth="1"/>
    <col min="12799" max="12802" width="2" style="235"/>
    <col min="12803" max="12803" width="3.59765625" style="235" customWidth="1"/>
    <col min="12804" max="12806" width="2.59765625" style="235" customWidth="1"/>
    <col min="12807" max="12814" width="11.59765625" style="235" customWidth="1"/>
    <col min="12815" max="13053" width="8.59765625" style="235" customWidth="1"/>
    <col min="13054" max="13054" width="2.5" style="235" customWidth="1"/>
    <col min="13055" max="13058" width="2" style="235"/>
    <col min="13059" max="13059" width="3.59765625" style="235" customWidth="1"/>
    <col min="13060" max="13062" width="2.59765625" style="235" customWidth="1"/>
    <col min="13063" max="13070" width="11.59765625" style="235" customWidth="1"/>
    <col min="13071" max="13309" width="8.59765625" style="235" customWidth="1"/>
    <col min="13310" max="13310" width="2.5" style="235" customWidth="1"/>
    <col min="13311" max="13314" width="2" style="235"/>
    <col min="13315" max="13315" width="3.59765625" style="235" customWidth="1"/>
    <col min="13316" max="13318" width="2.59765625" style="235" customWidth="1"/>
    <col min="13319" max="13326" width="11.59765625" style="235" customWidth="1"/>
    <col min="13327" max="13565" width="8.59765625" style="235" customWidth="1"/>
    <col min="13566" max="13566" width="2.5" style="235" customWidth="1"/>
    <col min="13567" max="13570" width="2" style="235"/>
    <col min="13571" max="13571" width="3.59765625" style="235" customWidth="1"/>
    <col min="13572" max="13574" width="2.59765625" style="235" customWidth="1"/>
    <col min="13575" max="13582" width="11.59765625" style="235" customWidth="1"/>
    <col min="13583" max="13821" width="8.59765625" style="235" customWidth="1"/>
    <col min="13822" max="13822" width="2.5" style="235" customWidth="1"/>
    <col min="13823" max="13826" width="2" style="235"/>
    <col min="13827" max="13827" width="3.59765625" style="235" customWidth="1"/>
    <col min="13828" max="13830" width="2.59765625" style="235" customWidth="1"/>
    <col min="13831" max="13838" width="11.59765625" style="235" customWidth="1"/>
    <col min="13839" max="14077" width="8.59765625" style="235" customWidth="1"/>
    <col min="14078" max="14078" width="2.5" style="235" customWidth="1"/>
    <col min="14079" max="14082" width="2" style="235"/>
    <col min="14083" max="14083" width="3.59765625" style="235" customWidth="1"/>
    <col min="14084" max="14086" width="2.59765625" style="235" customWidth="1"/>
    <col min="14087" max="14094" width="11.59765625" style="235" customWidth="1"/>
    <col min="14095" max="14333" width="8.59765625" style="235" customWidth="1"/>
    <col min="14334" max="14334" width="2.5" style="235" customWidth="1"/>
    <col min="14335" max="14338" width="2" style="235"/>
    <col min="14339" max="14339" width="3.59765625" style="235" customWidth="1"/>
    <col min="14340" max="14342" width="2.59765625" style="235" customWidth="1"/>
    <col min="14343" max="14350" width="11.59765625" style="235" customWidth="1"/>
    <col min="14351" max="14589" width="8.59765625" style="235" customWidth="1"/>
    <col min="14590" max="14590" width="2.5" style="235" customWidth="1"/>
    <col min="14591" max="14594" width="2" style="235"/>
    <col min="14595" max="14595" width="3.59765625" style="235" customWidth="1"/>
    <col min="14596" max="14598" width="2.59765625" style="235" customWidth="1"/>
    <col min="14599" max="14606" width="11.59765625" style="235" customWidth="1"/>
    <col min="14607" max="14845" width="8.59765625" style="235" customWidth="1"/>
    <col min="14846" max="14846" width="2.5" style="235" customWidth="1"/>
    <col min="14847" max="14850" width="2" style="235"/>
    <col min="14851" max="14851" width="3.59765625" style="235" customWidth="1"/>
    <col min="14852" max="14854" width="2.59765625" style="235" customWidth="1"/>
    <col min="14855" max="14862" width="11.59765625" style="235" customWidth="1"/>
    <col min="14863" max="15101" width="8.59765625" style="235" customWidth="1"/>
    <col min="15102" max="15102" width="2.5" style="235" customWidth="1"/>
    <col min="15103" max="15106" width="2" style="235"/>
    <col min="15107" max="15107" width="3.59765625" style="235" customWidth="1"/>
    <col min="15108" max="15110" width="2.59765625" style="235" customWidth="1"/>
    <col min="15111" max="15118" width="11.59765625" style="235" customWidth="1"/>
    <col min="15119" max="15357" width="8.59765625" style="235" customWidth="1"/>
    <col min="15358" max="15358" width="2.5" style="235" customWidth="1"/>
    <col min="15359" max="15362" width="2" style="235"/>
    <col min="15363" max="15363" width="3.59765625" style="235" customWidth="1"/>
    <col min="15364" max="15366" width="2.59765625" style="235" customWidth="1"/>
    <col min="15367" max="15374" width="11.59765625" style="235" customWidth="1"/>
    <col min="15375" max="15613" width="8.59765625" style="235" customWidth="1"/>
    <col min="15614" max="15614" width="2.5" style="235" customWidth="1"/>
    <col min="15615" max="15618" width="2" style="235"/>
    <col min="15619" max="15619" width="3.59765625" style="235" customWidth="1"/>
    <col min="15620" max="15622" width="2.59765625" style="235" customWidth="1"/>
    <col min="15623" max="15630" width="11.59765625" style="235" customWidth="1"/>
    <col min="15631" max="15869" width="8.59765625" style="235" customWidth="1"/>
    <col min="15870" max="15870" width="2.5" style="235" customWidth="1"/>
    <col min="15871" max="15874" width="2" style="235"/>
    <col min="15875" max="15875" width="3.59765625" style="235" customWidth="1"/>
    <col min="15876" max="15878" width="2.59765625" style="235" customWidth="1"/>
    <col min="15879" max="15886" width="11.59765625" style="235" customWidth="1"/>
    <col min="15887" max="16125" width="8.59765625" style="235" customWidth="1"/>
    <col min="16126" max="16126" width="2.5" style="235" customWidth="1"/>
    <col min="16127" max="16130" width="2" style="235"/>
    <col min="16131" max="16131" width="3.59765625" style="235" customWidth="1"/>
    <col min="16132" max="16134" width="2.59765625" style="235" customWidth="1"/>
    <col min="16135" max="16142" width="11.59765625" style="235" customWidth="1"/>
    <col min="16143" max="16381" width="8.59765625" style="235" customWidth="1"/>
    <col min="16382" max="16382" width="2.5" style="235" customWidth="1"/>
    <col min="16383" max="16384" width="2" style="235"/>
  </cols>
  <sheetData>
    <row r="1" spans="2:14" ht="15.75" customHeight="1">
      <c r="B1" s="603" t="s">
        <v>152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4"/>
      <c r="N1" s="604"/>
    </row>
    <row r="2" spans="2:14" ht="21.75" customHeight="1">
      <c r="B2" s="605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</row>
    <row r="3" spans="2:14" ht="15.75" customHeight="1">
      <c r="B3" s="236" t="s">
        <v>153</v>
      </c>
      <c r="C3" s="587" t="s">
        <v>154</v>
      </c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</row>
    <row r="4" spans="2:14" ht="28.5" customHeight="1">
      <c r="B4" s="236" t="s">
        <v>155</v>
      </c>
      <c r="C4" s="607" t="s">
        <v>156</v>
      </c>
      <c r="D4" s="607"/>
      <c r="E4" s="607"/>
      <c r="F4" s="607"/>
      <c r="G4" s="607"/>
      <c r="H4" s="607"/>
      <c r="I4" s="607"/>
      <c r="J4" s="607"/>
      <c r="K4" s="607"/>
      <c r="L4" s="607"/>
      <c r="M4" s="608"/>
      <c r="N4" s="608"/>
    </row>
    <row r="5" spans="2:14" ht="15.75" customHeight="1">
      <c r="B5" s="236"/>
      <c r="C5" s="236"/>
      <c r="D5" s="236"/>
      <c r="E5" s="237"/>
      <c r="F5" s="238"/>
      <c r="G5" s="238"/>
      <c r="H5" s="238"/>
      <c r="I5" s="238"/>
      <c r="J5" s="238"/>
      <c r="K5" s="238"/>
      <c r="L5" s="238"/>
      <c r="M5" s="238"/>
      <c r="N5" s="238"/>
    </row>
    <row r="6" spans="2:14" ht="15.75" customHeight="1">
      <c r="B6" s="236" t="s">
        <v>157</v>
      </c>
      <c r="C6" s="587" t="s">
        <v>158</v>
      </c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</row>
    <row r="7" spans="2:14" ht="15.75" customHeight="1">
      <c r="B7" s="236"/>
      <c r="C7" s="587" t="s">
        <v>159</v>
      </c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</row>
    <row r="8" spans="2:14" ht="15.75" customHeight="1">
      <c r="B8" s="236"/>
      <c r="C8" s="237"/>
      <c r="D8" s="593" t="s">
        <v>160</v>
      </c>
      <c r="E8" s="593"/>
      <c r="F8" s="593"/>
      <c r="G8" s="593"/>
      <c r="H8" s="594"/>
      <c r="I8" s="595"/>
      <c r="J8" s="595"/>
      <c r="K8" s="593"/>
      <c r="L8" s="594"/>
      <c r="M8" s="596"/>
      <c r="N8" s="596"/>
    </row>
    <row r="9" spans="2:14" ht="15.75" customHeight="1">
      <c r="B9" s="236"/>
      <c r="C9" s="597" t="s">
        <v>161</v>
      </c>
      <c r="D9" s="598"/>
      <c r="E9" s="598"/>
      <c r="F9" s="599"/>
      <c r="G9" s="251" t="s">
        <v>193</v>
      </c>
      <c r="H9" s="251" t="s">
        <v>316</v>
      </c>
      <c r="I9" s="531" t="s">
        <v>317</v>
      </c>
      <c r="J9" s="251" t="s">
        <v>318</v>
      </c>
      <c r="K9" s="240" t="s">
        <v>162</v>
      </c>
      <c r="L9" s="265" t="s">
        <v>201</v>
      </c>
      <c r="M9" s="239" t="s">
        <v>163</v>
      </c>
      <c r="N9" s="240" t="s">
        <v>164</v>
      </c>
    </row>
    <row r="10" spans="2:14" ht="15.75" customHeight="1">
      <c r="B10" s="236"/>
      <c r="C10" s="241" t="s">
        <v>165</v>
      </c>
      <c r="D10" s="600" t="s">
        <v>166</v>
      </c>
      <c r="E10" s="601"/>
      <c r="F10" s="602"/>
      <c r="G10" s="242"/>
      <c r="H10" s="242"/>
      <c r="I10" s="242"/>
      <c r="J10" s="242"/>
      <c r="K10" s="243"/>
      <c r="L10" s="243"/>
      <c r="M10" s="242"/>
      <c r="N10" s="243"/>
    </row>
    <row r="11" spans="2:14" ht="15.75" customHeight="1">
      <c r="B11" s="236"/>
      <c r="C11" s="241"/>
      <c r="D11" s="236" t="s">
        <v>167</v>
      </c>
      <c r="E11" s="591" t="s">
        <v>168</v>
      </c>
      <c r="F11" s="592"/>
      <c r="G11" s="242">
        <v>0</v>
      </c>
      <c r="H11" s="242">
        <v>0</v>
      </c>
      <c r="I11" s="242">
        <v>0</v>
      </c>
      <c r="J11" s="242">
        <v>0</v>
      </c>
      <c r="K11" s="243">
        <f>SUM(G11:J11)</f>
        <v>0</v>
      </c>
      <c r="L11" s="243">
        <v>0</v>
      </c>
      <c r="M11" s="242">
        <v>179000</v>
      </c>
      <c r="N11" s="243">
        <f>K11+L11+M11</f>
        <v>179000</v>
      </c>
    </row>
    <row r="12" spans="2:14" ht="15.75" customHeight="1">
      <c r="B12" s="236"/>
      <c r="C12" s="241"/>
      <c r="D12" s="236" t="s">
        <v>169</v>
      </c>
      <c r="E12" s="591" t="s">
        <v>170</v>
      </c>
      <c r="F12" s="592"/>
      <c r="G12" s="242">
        <v>53040</v>
      </c>
      <c r="H12" s="242">
        <v>0</v>
      </c>
      <c r="I12" s="242">
        <v>0</v>
      </c>
      <c r="J12" s="242">
        <v>0</v>
      </c>
      <c r="K12" s="243">
        <f>SUM(G12:J12)</f>
        <v>53040</v>
      </c>
      <c r="L12" s="243">
        <v>0</v>
      </c>
      <c r="M12" s="242">
        <v>58000</v>
      </c>
      <c r="N12" s="243">
        <f>K12+L12+M12</f>
        <v>111040</v>
      </c>
    </row>
    <row r="13" spans="2:14" ht="15.75" customHeight="1">
      <c r="B13" s="236"/>
      <c r="C13" s="241"/>
      <c r="D13" s="236" t="s">
        <v>171</v>
      </c>
      <c r="E13" s="591" t="s">
        <v>172</v>
      </c>
      <c r="F13" s="592"/>
      <c r="G13" s="242">
        <v>0</v>
      </c>
      <c r="H13" s="242">
        <v>0</v>
      </c>
      <c r="I13" s="242">
        <v>0</v>
      </c>
      <c r="J13" s="242">
        <v>0</v>
      </c>
      <c r="K13" s="243">
        <f>SUM(G13:J13)</f>
        <v>0</v>
      </c>
      <c r="L13" s="243">
        <v>735000</v>
      </c>
      <c r="M13" s="242">
        <v>0</v>
      </c>
      <c r="N13" s="243">
        <f>+K13+L13+M13</f>
        <v>735000</v>
      </c>
    </row>
    <row r="14" spans="2:14" ht="15.75" customHeight="1">
      <c r="B14" s="236"/>
      <c r="C14" s="241"/>
      <c r="D14" s="236" t="s">
        <v>173</v>
      </c>
      <c r="E14" s="591" t="s">
        <v>174</v>
      </c>
      <c r="F14" s="592"/>
      <c r="G14" s="242">
        <v>279540</v>
      </c>
      <c r="H14" s="242">
        <v>303200</v>
      </c>
      <c r="I14" s="242">
        <v>5000</v>
      </c>
      <c r="J14" s="242">
        <v>314000</v>
      </c>
      <c r="K14" s="243">
        <f>SUM(G14:J14)</f>
        <v>901740</v>
      </c>
      <c r="L14" s="243">
        <v>9000</v>
      </c>
      <c r="M14" s="242">
        <v>0</v>
      </c>
      <c r="N14" s="243">
        <f>+K14+L14+M14</f>
        <v>910740</v>
      </c>
    </row>
    <row r="15" spans="2:14" ht="15.75" customHeight="1">
      <c r="B15" s="236"/>
      <c r="C15" s="241"/>
      <c r="D15" s="236" t="s">
        <v>175</v>
      </c>
      <c r="E15" s="591" t="s">
        <v>176</v>
      </c>
      <c r="F15" s="592"/>
      <c r="G15" s="244">
        <v>0</v>
      </c>
      <c r="H15" s="244">
        <v>0</v>
      </c>
      <c r="I15" s="532">
        <v>0</v>
      </c>
      <c r="J15" s="532">
        <v>0</v>
      </c>
      <c r="K15" s="245">
        <f>SUM(G15:J15)</f>
        <v>0</v>
      </c>
      <c r="L15" s="245">
        <v>0</v>
      </c>
      <c r="M15" s="244">
        <v>3</v>
      </c>
      <c r="N15" s="243">
        <f>+K15+L15+M15</f>
        <v>3</v>
      </c>
    </row>
    <row r="16" spans="2:14" ht="15.75" customHeight="1">
      <c r="B16" s="236"/>
      <c r="C16" s="609" t="s">
        <v>177</v>
      </c>
      <c r="D16" s="610"/>
      <c r="E16" s="610"/>
      <c r="F16" s="611"/>
      <c r="G16" s="243">
        <f t="shared" ref="G16:M16" si="0">SUM(G11:G15)</f>
        <v>332580</v>
      </c>
      <c r="H16" s="243">
        <f t="shared" si="0"/>
        <v>303200</v>
      </c>
      <c r="I16" s="243">
        <f t="shared" si="0"/>
        <v>5000</v>
      </c>
      <c r="J16" s="243">
        <f t="shared" si="0"/>
        <v>314000</v>
      </c>
      <c r="K16" s="243">
        <f t="shared" si="0"/>
        <v>954780</v>
      </c>
      <c r="L16" s="243">
        <f t="shared" si="0"/>
        <v>744000</v>
      </c>
      <c r="M16" s="243">
        <f t="shared" si="0"/>
        <v>237003</v>
      </c>
      <c r="N16" s="505">
        <f>SUM(N11:N15)</f>
        <v>1935783</v>
      </c>
    </row>
    <row r="17" spans="2:14" ht="15.75" customHeight="1">
      <c r="B17" s="236"/>
      <c r="C17" s="241" t="s">
        <v>178</v>
      </c>
      <c r="D17" s="612" t="s">
        <v>179</v>
      </c>
      <c r="E17" s="588"/>
      <c r="F17" s="613"/>
      <c r="G17" s="242"/>
      <c r="H17" s="242"/>
      <c r="I17" s="242"/>
      <c r="J17" s="242"/>
      <c r="K17" s="243"/>
      <c r="L17" s="243"/>
      <c r="M17" s="242"/>
      <c r="N17" s="243"/>
    </row>
    <row r="18" spans="2:14" ht="15.75" customHeight="1">
      <c r="B18" s="236"/>
      <c r="C18" s="241" t="s">
        <v>180</v>
      </c>
      <c r="D18" s="246"/>
      <c r="E18" s="612" t="s">
        <v>181</v>
      </c>
      <c r="F18" s="613"/>
      <c r="G18" s="242"/>
      <c r="H18" s="242"/>
      <c r="I18" s="242"/>
      <c r="J18" s="242"/>
      <c r="K18" s="243"/>
      <c r="L18" s="243"/>
      <c r="M18" s="242"/>
      <c r="N18" s="243"/>
    </row>
    <row r="19" spans="2:14" ht="15.75" customHeight="1">
      <c r="B19" s="236"/>
      <c r="C19" s="241"/>
      <c r="D19" s="246"/>
      <c r="E19" s="591" t="s">
        <v>221</v>
      </c>
      <c r="F19" s="592"/>
      <c r="G19" s="242">
        <v>36000</v>
      </c>
      <c r="H19" s="242">
        <v>0</v>
      </c>
      <c r="I19" s="242">
        <v>0</v>
      </c>
      <c r="J19" s="242">
        <v>60000</v>
      </c>
      <c r="K19" s="243">
        <f>SUM(G19:J19)</f>
        <v>96000</v>
      </c>
      <c r="L19" s="243">
        <v>0</v>
      </c>
      <c r="M19" s="242">
        <v>102000</v>
      </c>
      <c r="N19" s="243">
        <f>+K19+L19+M19</f>
        <v>198000</v>
      </c>
    </row>
    <row r="20" spans="2:14" ht="15.75" customHeight="1">
      <c r="B20" s="236"/>
      <c r="C20" s="247"/>
      <c r="D20" s="236"/>
      <c r="E20" s="591" t="s">
        <v>199</v>
      </c>
      <c r="F20" s="592"/>
      <c r="G20" s="242">
        <v>0</v>
      </c>
      <c r="H20" s="242">
        <v>214120</v>
      </c>
      <c r="I20" s="242">
        <v>4000</v>
      </c>
      <c r="J20" s="242">
        <v>180000</v>
      </c>
      <c r="K20" s="243">
        <f>SUM(G20:J20)</f>
        <v>398120</v>
      </c>
      <c r="L20" s="243">
        <v>0</v>
      </c>
      <c r="M20" s="242">
        <v>0</v>
      </c>
      <c r="N20" s="243">
        <f>+K20+L20+M20</f>
        <v>398120</v>
      </c>
    </row>
    <row r="21" spans="2:14" ht="15.75" customHeight="1">
      <c r="B21" s="236"/>
      <c r="C21" s="247"/>
      <c r="D21" s="236"/>
      <c r="E21" s="617" t="s">
        <v>182</v>
      </c>
      <c r="F21" s="592"/>
      <c r="G21" s="248">
        <f t="shared" ref="G21:N21" si="1">SUM(G19:G20)</f>
        <v>36000</v>
      </c>
      <c r="H21" s="248">
        <f t="shared" si="1"/>
        <v>214120</v>
      </c>
      <c r="I21" s="248">
        <f t="shared" si="1"/>
        <v>4000</v>
      </c>
      <c r="J21" s="248">
        <f t="shared" si="1"/>
        <v>240000</v>
      </c>
      <c r="K21" s="248">
        <f t="shared" si="1"/>
        <v>494120</v>
      </c>
      <c r="L21" s="248">
        <f t="shared" si="1"/>
        <v>0</v>
      </c>
      <c r="M21" s="248">
        <f t="shared" si="1"/>
        <v>102000</v>
      </c>
      <c r="N21" s="248">
        <f t="shared" si="1"/>
        <v>596120</v>
      </c>
    </row>
    <row r="22" spans="2:14" ht="15.75" customHeight="1">
      <c r="B22" s="236"/>
      <c r="C22" s="241" t="s">
        <v>183</v>
      </c>
      <c r="D22" s="246"/>
      <c r="E22" s="617" t="s">
        <v>184</v>
      </c>
      <c r="F22" s="592"/>
      <c r="G22" s="242"/>
      <c r="H22" s="242"/>
      <c r="I22" s="242"/>
      <c r="J22" s="242"/>
      <c r="K22" s="243"/>
      <c r="L22" s="243"/>
      <c r="M22" s="242"/>
      <c r="N22" s="243"/>
    </row>
    <row r="23" spans="2:14" ht="15.75" customHeight="1">
      <c r="B23" s="236"/>
      <c r="C23" s="247"/>
      <c r="D23" s="236"/>
      <c r="E23" s="591" t="s">
        <v>198</v>
      </c>
      <c r="F23" s="592"/>
      <c r="G23" s="242">
        <v>30000</v>
      </c>
      <c r="H23" s="242">
        <v>0</v>
      </c>
      <c r="I23" s="242">
        <v>0</v>
      </c>
      <c r="J23" s="242">
        <v>0</v>
      </c>
      <c r="K23" s="243">
        <f t="shared" ref="K23:K43" si="2">SUM(G23:J23)</f>
        <v>30000</v>
      </c>
      <c r="L23" s="243">
        <v>710</v>
      </c>
      <c r="M23" s="242">
        <v>13200</v>
      </c>
      <c r="N23" s="243">
        <f>+K23+L23+M23</f>
        <v>43910</v>
      </c>
    </row>
    <row r="24" spans="2:14" ht="15.75" customHeight="1">
      <c r="B24" s="236"/>
      <c r="C24" s="247"/>
      <c r="D24" s="236"/>
      <c r="E24" s="591" t="s">
        <v>197</v>
      </c>
      <c r="F24" s="592"/>
      <c r="G24" s="242">
        <v>0</v>
      </c>
      <c r="H24" s="242">
        <v>8000</v>
      </c>
      <c r="I24" s="242">
        <v>0</v>
      </c>
      <c r="J24" s="242">
        <v>20000</v>
      </c>
      <c r="K24" s="243">
        <f t="shared" si="2"/>
        <v>28000</v>
      </c>
      <c r="L24" s="243">
        <v>30000</v>
      </c>
      <c r="M24" s="242">
        <v>0</v>
      </c>
      <c r="N24" s="243">
        <f t="shared" ref="N24:N39" si="3">+K24+L24+M24</f>
        <v>58000</v>
      </c>
    </row>
    <row r="25" spans="2:14" ht="15.75" customHeight="1">
      <c r="B25" s="236"/>
      <c r="C25" s="247"/>
      <c r="D25" s="236"/>
      <c r="E25" s="591" t="s">
        <v>196</v>
      </c>
      <c r="F25" s="592"/>
      <c r="G25" s="242">
        <v>77375</v>
      </c>
      <c r="H25" s="242">
        <v>28175</v>
      </c>
      <c r="I25" s="242">
        <v>1000</v>
      </c>
      <c r="J25" s="242">
        <v>18000</v>
      </c>
      <c r="K25" s="243">
        <f t="shared" si="2"/>
        <v>124550</v>
      </c>
      <c r="L25" s="243">
        <v>107800</v>
      </c>
      <c r="M25" s="242">
        <v>20750</v>
      </c>
      <c r="N25" s="243">
        <f t="shared" si="3"/>
        <v>253100</v>
      </c>
    </row>
    <row r="26" spans="2:14" ht="15.75" customHeight="1">
      <c r="B26" s="236"/>
      <c r="C26" s="247"/>
      <c r="D26" s="236"/>
      <c r="E26" s="591" t="s">
        <v>185</v>
      </c>
      <c r="F26" s="592"/>
      <c r="G26" s="242">
        <v>66620</v>
      </c>
      <c r="H26" s="242">
        <v>2530</v>
      </c>
      <c r="I26" s="242">
        <v>0</v>
      </c>
      <c r="J26" s="242">
        <v>21089</v>
      </c>
      <c r="K26" s="243">
        <f t="shared" si="2"/>
        <v>90239</v>
      </c>
      <c r="L26" s="243">
        <v>127717</v>
      </c>
      <c r="M26" s="242">
        <v>87893</v>
      </c>
      <c r="N26" s="243">
        <f t="shared" si="3"/>
        <v>305849</v>
      </c>
    </row>
    <row r="27" spans="2:14" ht="15.75" customHeight="1">
      <c r="B27" s="236"/>
      <c r="C27" s="247"/>
      <c r="D27" s="236"/>
      <c r="E27" s="591" t="s">
        <v>319</v>
      </c>
      <c r="F27" s="592"/>
      <c r="G27" s="242">
        <v>0</v>
      </c>
      <c r="H27" s="242">
        <v>0</v>
      </c>
      <c r="I27" s="242">
        <v>0</v>
      </c>
      <c r="J27" s="242">
        <v>0</v>
      </c>
      <c r="K27" s="243">
        <f t="shared" si="2"/>
        <v>0</v>
      </c>
      <c r="L27" s="243">
        <v>185000</v>
      </c>
      <c r="M27" s="242">
        <v>0</v>
      </c>
      <c r="N27" s="243">
        <f t="shared" si="3"/>
        <v>185000</v>
      </c>
    </row>
    <row r="28" spans="2:14" ht="15.75" customHeight="1">
      <c r="B28" s="236"/>
      <c r="C28" s="247"/>
      <c r="D28" s="236"/>
      <c r="E28" s="263" t="s">
        <v>320</v>
      </c>
      <c r="F28" s="264"/>
      <c r="G28" s="242">
        <v>0</v>
      </c>
      <c r="H28" s="242">
        <v>0</v>
      </c>
      <c r="I28" s="242">
        <v>0</v>
      </c>
      <c r="J28" s="242">
        <v>0</v>
      </c>
      <c r="K28" s="243">
        <f t="shared" si="2"/>
        <v>0</v>
      </c>
      <c r="L28" s="243">
        <v>8000</v>
      </c>
      <c r="M28" s="242">
        <v>0</v>
      </c>
      <c r="N28" s="243">
        <f t="shared" si="3"/>
        <v>8000</v>
      </c>
    </row>
    <row r="29" spans="2:14" ht="15.75" customHeight="1">
      <c r="B29" s="236"/>
      <c r="C29" s="247"/>
      <c r="D29" s="236"/>
      <c r="E29" s="591" t="s">
        <v>321</v>
      </c>
      <c r="F29" s="592"/>
      <c r="G29" s="242">
        <v>5100</v>
      </c>
      <c r="H29" s="242">
        <v>0</v>
      </c>
      <c r="I29" s="242">
        <v>0</v>
      </c>
      <c r="J29" s="242">
        <v>0</v>
      </c>
      <c r="K29" s="243">
        <f t="shared" si="2"/>
        <v>5100</v>
      </c>
      <c r="L29" s="243">
        <v>87000</v>
      </c>
      <c r="M29" s="242">
        <v>0</v>
      </c>
      <c r="N29" s="243">
        <f t="shared" si="3"/>
        <v>92100</v>
      </c>
    </row>
    <row r="30" spans="2:14" ht="15.75" customHeight="1">
      <c r="B30" s="236"/>
      <c r="C30" s="247"/>
      <c r="D30" s="236"/>
      <c r="E30" s="591" t="s">
        <v>266</v>
      </c>
      <c r="F30" s="592"/>
      <c r="G30" s="242">
        <v>0</v>
      </c>
      <c r="H30" s="242">
        <v>0</v>
      </c>
      <c r="I30" s="242">
        <v>0</v>
      </c>
      <c r="J30" s="242">
        <v>0</v>
      </c>
      <c r="K30" s="243">
        <f t="shared" si="2"/>
        <v>0</v>
      </c>
      <c r="L30" s="243">
        <v>16714</v>
      </c>
      <c r="M30" s="242">
        <v>0</v>
      </c>
      <c r="N30" s="243">
        <f t="shared" si="3"/>
        <v>16714</v>
      </c>
    </row>
    <row r="31" spans="2:14" ht="15.75" customHeight="1">
      <c r="B31" s="236"/>
      <c r="C31" s="247"/>
      <c r="D31" s="236"/>
      <c r="E31" s="591" t="s">
        <v>224</v>
      </c>
      <c r="F31" s="592"/>
      <c r="G31" s="242">
        <v>2436</v>
      </c>
      <c r="H31" s="242">
        <v>23375</v>
      </c>
      <c r="I31" s="242">
        <v>0</v>
      </c>
      <c r="J31" s="242">
        <v>0</v>
      </c>
      <c r="K31" s="243">
        <f t="shared" si="2"/>
        <v>25811</v>
      </c>
      <c r="L31" s="243">
        <v>0</v>
      </c>
      <c r="M31" s="242">
        <v>6978</v>
      </c>
      <c r="N31" s="243">
        <f t="shared" si="3"/>
        <v>32789</v>
      </c>
    </row>
    <row r="32" spans="2:14" ht="15.75" customHeight="1">
      <c r="B32" s="236"/>
      <c r="C32" s="247"/>
      <c r="D32" s="236"/>
      <c r="E32" s="263" t="s">
        <v>298</v>
      </c>
      <c r="F32" s="264"/>
      <c r="G32" s="242">
        <v>84500</v>
      </c>
      <c r="H32" s="242">
        <v>0</v>
      </c>
      <c r="I32" s="242">
        <v>0</v>
      </c>
      <c r="J32" s="242">
        <v>9300</v>
      </c>
      <c r="K32" s="243">
        <f t="shared" si="2"/>
        <v>93800</v>
      </c>
      <c r="L32" s="243">
        <v>109900</v>
      </c>
      <c r="M32" s="242">
        <v>1200</v>
      </c>
      <c r="N32" s="243">
        <f t="shared" si="3"/>
        <v>204900</v>
      </c>
    </row>
    <row r="33" spans="2:14" ht="15.75" customHeight="1">
      <c r="B33" s="236"/>
      <c r="C33" s="247"/>
      <c r="D33" s="236"/>
      <c r="E33" s="263" t="s">
        <v>294</v>
      </c>
      <c r="F33" s="264"/>
      <c r="G33" s="242">
        <v>2000</v>
      </c>
      <c r="H33" s="242">
        <v>0</v>
      </c>
      <c r="I33" s="242">
        <v>0</v>
      </c>
      <c r="J33" s="242">
        <v>0</v>
      </c>
      <c r="K33" s="243">
        <f t="shared" si="2"/>
        <v>2000</v>
      </c>
      <c r="L33" s="243">
        <v>0</v>
      </c>
      <c r="M33" s="242">
        <v>0</v>
      </c>
      <c r="N33" s="243">
        <f t="shared" si="3"/>
        <v>2000</v>
      </c>
    </row>
    <row r="34" spans="2:14" ht="15.75" customHeight="1">
      <c r="B34" s="236"/>
      <c r="C34" s="247"/>
      <c r="D34" s="236"/>
      <c r="E34" s="589" t="s">
        <v>299</v>
      </c>
      <c r="F34" s="590"/>
      <c r="G34" s="242">
        <v>5100</v>
      </c>
      <c r="H34" s="242">
        <v>0</v>
      </c>
      <c r="I34" s="242">
        <v>0</v>
      </c>
      <c r="J34" s="242">
        <v>0</v>
      </c>
      <c r="K34" s="243">
        <f t="shared" si="2"/>
        <v>5100</v>
      </c>
      <c r="L34" s="243">
        <v>77500</v>
      </c>
      <c r="M34" s="242">
        <v>14000</v>
      </c>
      <c r="N34" s="243">
        <f t="shared" si="3"/>
        <v>96600</v>
      </c>
    </row>
    <row r="35" spans="2:14" ht="15.75" customHeight="1">
      <c r="B35" s="236"/>
      <c r="C35" s="247"/>
      <c r="D35" s="236"/>
      <c r="E35" s="496" t="s">
        <v>44</v>
      </c>
      <c r="F35" s="497"/>
      <c r="G35" s="242">
        <v>3125</v>
      </c>
      <c r="H35" s="242">
        <v>0</v>
      </c>
      <c r="I35" s="242">
        <v>0</v>
      </c>
      <c r="J35" s="242">
        <v>0</v>
      </c>
      <c r="K35" s="243">
        <f t="shared" si="2"/>
        <v>3125</v>
      </c>
      <c r="L35" s="243">
        <v>0</v>
      </c>
      <c r="M35" s="242">
        <v>21100</v>
      </c>
      <c r="N35" s="243">
        <f t="shared" si="3"/>
        <v>24225</v>
      </c>
    </row>
    <row r="36" spans="2:14" ht="15.75" customHeight="1">
      <c r="B36" s="236"/>
      <c r="C36" s="247"/>
      <c r="D36" s="236"/>
      <c r="E36" s="496" t="s">
        <v>290</v>
      </c>
      <c r="F36" s="497"/>
      <c r="G36" s="242">
        <v>0</v>
      </c>
      <c r="H36" s="242">
        <v>0</v>
      </c>
      <c r="I36" s="242">
        <v>0</v>
      </c>
      <c r="J36" s="242">
        <v>0</v>
      </c>
      <c r="K36" s="243">
        <f t="shared" si="2"/>
        <v>0</v>
      </c>
      <c r="L36" s="243">
        <v>0</v>
      </c>
      <c r="M36" s="242">
        <v>0</v>
      </c>
      <c r="N36" s="243">
        <f t="shared" si="3"/>
        <v>0</v>
      </c>
    </row>
    <row r="37" spans="2:14" ht="15.75" customHeight="1">
      <c r="B37" s="236"/>
      <c r="C37" s="247"/>
      <c r="D37" s="236"/>
      <c r="E37" s="589" t="s">
        <v>47</v>
      </c>
      <c r="F37" s="590"/>
      <c r="G37" s="242">
        <v>0</v>
      </c>
      <c r="H37" s="242">
        <v>0</v>
      </c>
      <c r="I37" s="242">
        <v>0</v>
      </c>
      <c r="J37" s="242">
        <v>0</v>
      </c>
      <c r="K37" s="243">
        <f t="shared" si="2"/>
        <v>0</v>
      </c>
      <c r="L37" s="243">
        <v>0</v>
      </c>
      <c r="M37" s="242">
        <v>8000</v>
      </c>
      <c r="N37" s="243">
        <f t="shared" si="3"/>
        <v>8000</v>
      </c>
    </row>
    <row r="38" spans="2:14" ht="15.75" customHeight="1">
      <c r="B38" s="236"/>
      <c r="C38" s="247"/>
      <c r="D38" s="236"/>
      <c r="E38" s="589" t="s">
        <v>295</v>
      </c>
      <c r="F38" s="590"/>
      <c r="G38" s="242">
        <v>0</v>
      </c>
      <c r="H38" s="242">
        <v>0</v>
      </c>
      <c r="I38" s="242">
        <v>0</v>
      </c>
      <c r="J38" s="242">
        <v>0</v>
      </c>
      <c r="K38" s="243">
        <f t="shared" si="2"/>
        <v>0</v>
      </c>
      <c r="L38" s="243">
        <v>0</v>
      </c>
      <c r="M38" s="242">
        <v>1961</v>
      </c>
      <c r="N38" s="243">
        <f t="shared" si="3"/>
        <v>1961</v>
      </c>
    </row>
    <row r="39" spans="2:14" ht="15.75" customHeight="1">
      <c r="B39" s="236"/>
      <c r="C39" s="247"/>
      <c r="D39" s="236"/>
      <c r="E39" s="589" t="s">
        <v>200</v>
      </c>
      <c r="F39" s="590"/>
      <c r="G39" s="242">
        <v>0</v>
      </c>
      <c r="H39" s="242">
        <v>0</v>
      </c>
      <c r="I39" s="242">
        <v>0</v>
      </c>
      <c r="J39" s="242">
        <v>0</v>
      </c>
      <c r="K39" s="243">
        <f t="shared" si="2"/>
        <v>0</v>
      </c>
      <c r="L39" s="243">
        <v>0</v>
      </c>
      <c r="M39" s="242">
        <v>600</v>
      </c>
      <c r="N39" s="243">
        <f t="shared" si="3"/>
        <v>600</v>
      </c>
    </row>
    <row r="40" spans="2:14" ht="15.75" customHeight="1">
      <c r="B40" s="236"/>
      <c r="C40" s="247"/>
      <c r="D40" s="236"/>
      <c r="E40" s="589" t="s">
        <v>322</v>
      </c>
      <c r="F40" s="590"/>
      <c r="G40" s="242">
        <v>1700</v>
      </c>
      <c r="H40" s="242">
        <v>320</v>
      </c>
      <c r="I40" s="242">
        <v>0</v>
      </c>
      <c r="J40" s="242">
        <v>0</v>
      </c>
      <c r="K40" s="243">
        <f t="shared" si="2"/>
        <v>2020</v>
      </c>
      <c r="L40" s="243">
        <v>0</v>
      </c>
      <c r="M40" s="242">
        <v>6243</v>
      </c>
      <c r="N40" s="243">
        <f>+K40+L40+M40</f>
        <v>8263</v>
      </c>
    </row>
    <row r="41" spans="2:14" ht="15.75" customHeight="1">
      <c r="B41" s="236"/>
      <c r="C41" s="247"/>
      <c r="D41" s="236"/>
      <c r="E41" s="496" t="s">
        <v>323</v>
      </c>
      <c r="F41" s="497"/>
      <c r="G41" s="242">
        <v>0</v>
      </c>
      <c r="H41" s="242">
        <v>0</v>
      </c>
      <c r="I41" s="242">
        <v>0</v>
      </c>
      <c r="J41" s="242">
        <v>0</v>
      </c>
      <c r="K41" s="243">
        <f t="shared" si="2"/>
        <v>0</v>
      </c>
      <c r="L41" s="243">
        <v>0</v>
      </c>
      <c r="M41" s="242">
        <v>0</v>
      </c>
      <c r="N41" s="243">
        <f>+K41+L41+M41</f>
        <v>0</v>
      </c>
    </row>
    <row r="42" spans="2:14" ht="15.75" customHeight="1">
      <c r="B42" s="236"/>
      <c r="C42" s="247"/>
      <c r="D42" s="236"/>
      <c r="E42" s="496" t="s">
        <v>324</v>
      </c>
      <c r="F42" s="497"/>
      <c r="G42" s="242">
        <v>0</v>
      </c>
      <c r="H42" s="242">
        <v>0</v>
      </c>
      <c r="I42" s="242">
        <v>0</v>
      </c>
      <c r="J42" s="242">
        <v>0</v>
      </c>
      <c r="K42" s="243">
        <f t="shared" si="2"/>
        <v>0</v>
      </c>
      <c r="L42" s="243">
        <v>0</v>
      </c>
      <c r="M42" s="242">
        <v>0</v>
      </c>
      <c r="N42" s="243">
        <f>+K42+L42+M42</f>
        <v>0</v>
      </c>
    </row>
    <row r="43" spans="2:14" ht="15.75" customHeight="1">
      <c r="B43" s="236"/>
      <c r="C43" s="247"/>
      <c r="D43" s="236"/>
      <c r="E43" s="589" t="s">
        <v>204</v>
      </c>
      <c r="F43" s="590"/>
      <c r="G43" s="242">
        <v>0</v>
      </c>
      <c r="H43" s="242">
        <v>0</v>
      </c>
      <c r="I43" s="242">
        <v>0</v>
      </c>
      <c r="J43" s="242">
        <v>0</v>
      </c>
      <c r="K43" s="243">
        <f t="shared" si="2"/>
        <v>0</v>
      </c>
      <c r="L43" s="243">
        <v>0</v>
      </c>
      <c r="M43" s="242">
        <v>70000</v>
      </c>
      <c r="N43" s="243">
        <f>+K43+L43+M43</f>
        <v>70000</v>
      </c>
    </row>
    <row r="44" spans="2:14" ht="15.75" customHeight="1">
      <c r="B44" s="236"/>
      <c r="C44" s="247"/>
      <c r="D44" s="236"/>
      <c r="E44" s="617" t="s">
        <v>186</v>
      </c>
      <c r="F44" s="592"/>
      <c r="G44" s="243">
        <f t="shared" ref="G44:M44" si="4">SUM(G23:G43)</f>
        <v>277956</v>
      </c>
      <c r="H44" s="243">
        <f t="shared" si="4"/>
        <v>62400</v>
      </c>
      <c r="I44" s="243">
        <f t="shared" si="4"/>
        <v>1000</v>
      </c>
      <c r="J44" s="243">
        <f t="shared" si="4"/>
        <v>68389</v>
      </c>
      <c r="K44" s="243">
        <f t="shared" si="4"/>
        <v>409745</v>
      </c>
      <c r="L44" s="243">
        <f t="shared" si="4"/>
        <v>750341</v>
      </c>
      <c r="M44" s="243">
        <f t="shared" si="4"/>
        <v>251925</v>
      </c>
      <c r="N44" s="243">
        <f>+K44+L44+M44</f>
        <v>1412011</v>
      </c>
    </row>
    <row r="45" spans="2:14" ht="15.75" customHeight="1">
      <c r="B45" s="236"/>
      <c r="C45" s="618" t="s">
        <v>187</v>
      </c>
      <c r="D45" s="619"/>
      <c r="E45" s="619"/>
      <c r="F45" s="620"/>
      <c r="G45" s="249">
        <f t="shared" ref="G45:N45" si="5">+G21+G44</f>
        <v>313956</v>
      </c>
      <c r="H45" s="249">
        <f t="shared" si="5"/>
        <v>276520</v>
      </c>
      <c r="I45" s="249">
        <f t="shared" si="5"/>
        <v>5000</v>
      </c>
      <c r="J45" s="249">
        <f t="shared" si="5"/>
        <v>308389</v>
      </c>
      <c r="K45" s="249">
        <f t="shared" si="5"/>
        <v>903865</v>
      </c>
      <c r="L45" s="249">
        <f t="shared" si="5"/>
        <v>750341</v>
      </c>
      <c r="M45" s="249">
        <f t="shared" si="5"/>
        <v>353925</v>
      </c>
      <c r="N45" s="249">
        <f t="shared" si="5"/>
        <v>2008131</v>
      </c>
    </row>
    <row r="46" spans="2:14" ht="15.75" customHeight="1" thickBot="1">
      <c r="B46" s="236"/>
      <c r="C46" s="621" t="s">
        <v>188</v>
      </c>
      <c r="D46" s="622"/>
      <c r="E46" s="622"/>
      <c r="F46" s="623"/>
      <c r="G46" s="512">
        <f t="shared" ref="G46:M46" si="6">+G16-G45</f>
        <v>18624</v>
      </c>
      <c r="H46" s="512">
        <f t="shared" si="6"/>
        <v>26680</v>
      </c>
      <c r="I46" s="512">
        <f t="shared" si="6"/>
        <v>0</v>
      </c>
      <c r="J46" s="512">
        <f t="shared" si="6"/>
        <v>5611</v>
      </c>
      <c r="K46" s="512">
        <f t="shared" si="6"/>
        <v>50915</v>
      </c>
      <c r="L46" s="512">
        <f t="shared" si="6"/>
        <v>-6341</v>
      </c>
      <c r="M46" s="512">
        <f t="shared" si="6"/>
        <v>-116922</v>
      </c>
      <c r="N46" s="512">
        <f>+N16-N45</f>
        <v>-72348</v>
      </c>
    </row>
    <row r="47" spans="2:14" ht="15.75" customHeight="1" thickTop="1">
      <c r="B47" s="236"/>
      <c r="C47" s="236"/>
      <c r="D47" s="236"/>
      <c r="E47" s="236"/>
      <c r="F47" s="236"/>
      <c r="G47" s="236"/>
      <c r="H47" s="236"/>
      <c r="I47" s="236"/>
      <c r="J47" s="236"/>
      <c r="K47" s="250"/>
      <c r="L47" s="250"/>
      <c r="M47" s="236"/>
      <c r="N47" s="236"/>
    </row>
    <row r="48" spans="2:14" ht="1.2" customHeight="1">
      <c r="B48" s="236"/>
      <c r="C48" s="252"/>
      <c r="D48" s="253"/>
      <c r="E48" s="253"/>
      <c r="F48" s="253"/>
      <c r="G48" s="254"/>
      <c r="H48" s="254"/>
      <c r="I48" s="254"/>
      <c r="J48" s="254"/>
      <c r="K48" s="255"/>
      <c r="L48" s="255"/>
      <c r="M48" s="254"/>
      <c r="N48" s="254"/>
    </row>
    <row r="49" spans="2:15" ht="15.75" customHeight="1">
      <c r="B49" s="236" t="s">
        <v>171</v>
      </c>
      <c r="C49" s="587" t="s">
        <v>189</v>
      </c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588"/>
    </row>
    <row r="50" spans="2:15" ht="15.75" customHeight="1">
      <c r="B50" s="236"/>
      <c r="C50" s="587" t="s">
        <v>190</v>
      </c>
      <c r="D50" s="588"/>
      <c r="E50" s="588"/>
      <c r="F50" s="588"/>
      <c r="G50" s="588"/>
      <c r="H50" s="588"/>
      <c r="I50" s="588"/>
      <c r="J50" s="588"/>
      <c r="K50" s="588"/>
      <c r="L50" s="588"/>
      <c r="M50" s="588"/>
      <c r="N50" s="588"/>
    </row>
    <row r="51" spans="2:15" ht="15.75" customHeight="1">
      <c r="B51" s="236"/>
      <c r="C51" s="624"/>
      <c r="D51" s="625"/>
      <c r="E51" s="625"/>
      <c r="F51" s="625"/>
      <c r="G51" s="625"/>
      <c r="H51" s="625"/>
      <c r="I51" s="626"/>
      <c r="J51" s="626"/>
      <c r="K51" s="238"/>
      <c r="L51" s="238"/>
      <c r="M51" s="238"/>
      <c r="N51" s="238"/>
    </row>
    <row r="52" spans="2:15" ht="36.75" customHeight="1">
      <c r="B52" s="236"/>
      <c r="C52" s="597" t="s">
        <v>191</v>
      </c>
      <c r="D52" s="598"/>
      <c r="E52" s="598"/>
      <c r="F52" s="599"/>
      <c r="G52" s="256" t="s">
        <v>192</v>
      </c>
      <c r="H52" s="256"/>
      <c r="I52" s="533"/>
      <c r="J52" s="533"/>
      <c r="K52" s="250"/>
      <c r="L52" s="250"/>
      <c r="M52" s="250"/>
      <c r="N52" s="236"/>
      <c r="O52" s="236"/>
    </row>
    <row r="53" spans="2:15" ht="15.75" customHeight="1">
      <c r="B53" s="236"/>
      <c r="C53" s="627" t="s">
        <v>287</v>
      </c>
      <c r="D53" s="628"/>
      <c r="E53" s="628"/>
      <c r="F53" s="629"/>
      <c r="G53" s="257"/>
      <c r="H53" s="258"/>
      <c r="I53" s="258"/>
      <c r="J53" s="258"/>
      <c r="K53" s="250"/>
      <c r="L53" s="250"/>
      <c r="M53" s="250"/>
      <c r="N53" s="236"/>
      <c r="O53" s="236"/>
    </row>
    <row r="54" spans="2:15" ht="15.75" customHeight="1">
      <c r="B54" s="236"/>
      <c r="C54" s="627" t="s">
        <v>202</v>
      </c>
      <c r="D54" s="628"/>
      <c r="E54" s="628"/>
      <c r="F54" s="629"/>
      <c r="G54" s="259">
        <v>398120</v>
      </c>
      <c r="H54" s="260"/>
      <c r="I54" s="534"/>
      <c r="J54" s="534"/>
      <c r="K54" s="250"/>
      <c r="L54" s="250"/>
      <c r="M54" s="250"/>
      <c r="N54" s="236"/>
      <c r="O54" s="236"/>
    </row>
    <row r="55" spans="2:15" ht="15.75" customHeight="1" thickBot="1">
      <c r="B55" s="236"/>
      <c r="C55" s="614" t="s">
        <v>203</v>
      </c>
      <c r="D55" s="615"/>
      <c r="E55" s="615"/>
      <c r="F55" s="616"/>
      <c r="G55" s="261">
        <f>SUM(G54)</f>
        <v>398120</v>
      </c>
      <c r="H55" s="261"/>
      <c r="I55" s="261"/>
      <c r="J55" s="261"/>
      <c r="K55" s="250"/>
      <c r="L55" s="250"/>
      <c r="M55" s="250"/>
      <c r="N55" s="236"/>
      <c r="O55" s="236"/>
    </row>
    <row r="56" spans="2:15" ht="15.75" customHeight="1" thickTop="1">
      <c r="C56" s="627" t="s">
        <v>288</v>
      </c>
      <c r="D56" s="628"/>
      <c r="E56" s="628"/>
      <c r="F56" s="629"/>
      <c r="G56" s="489"/>
      <c r="H56" s="489"/>
      <c r="I56" s="489"/>
      <c r="J56" s="489"/>
    </row>
    <row r="57" spans="2:15" ht="15.75" customHeight="1">
      <c r="C57" s="488"/>
      <c r="D57" s="471"/>
      <c r="E57" s="471"/>
      <c r="F57" s="472"/>
      <c r="G57" s="490"/>
      <c r="H57" s="490"/>
      <c r="I57" s="535"/>
      <c r="J57" s="535"/>
    </row>
    <row r="58" spans="2:15" ht="13.8" thickBot="1">
      <c r="C58" s="614" t="s">
        <v>289</v>
      </c>
      <c r="D58" s="615"/>
      <c r="E58" s="615"/>
      <c r="F58" s="616"/>
      <c r="G58" s="261">
        <f>SUM(G56)</f>
        <v>0</v>
      </c>
      <c r="H58" s="261"/>
      <c r="I58" s="261"/>
      <c r="J58" s="261"/>
    </row>
    <row r="59" spans="2:15" ht="13.8" thickTop="1"/>
  </sheetData>
  <mergeCells count="47">
    <mergeCell ref="E26:F26"/>
    <mergeCell ref="E27:F27"/>
    <mergeCell ref="E23:F23"/>
    <mergeCell ref="E24:F24"/>
    <mergeCell ref="E25:F25"/>
    <mergeCell ref="C58:F58"/>
    <mergeCell ref="E19:F19"/>
    <mergeCell ref="C55:F55"/>
    <mergeCell ref="C49:N49"/>
    <mergeCell ref="E44:F44"/>
    <mergeCell ref="C45:F45"/>
    <mergeCell ref="C46:F46"/>
    <mergeCell ref="C50:N50"/>
    <mergeCell ref="C51:J51"/>
    <mergeCell ref="C52:F52"/>
    <mergeCell ref="C53:F53"/>
    <mergeCell ref="C54:F54"/>
    <mergeCell ref="E31:F31"/>
    <mergeCell ref="C56:F56"/>
    <mergeCell ref="E21:F21"/>
    <mergeCell ref="E22:F22"/>
    <mergeCell ref="E14:F14"/>
    <mergeCell ref="E15:F15"/>
    <mergeCell ref="C16:F16"/>
    <mergeCell ref="D17:F17"/>
    <mergeCell ref="E18:F18"/>
    <mergeCell ref="B1:N1"/>
    <mergeCell ref="B2:N2"/>
    <mergeCell ref="C3:N3"/>
    <mergeCell ref="C4:N4"/>
    <mergeCell ref="C6:N6"/>
    <mergeCell ref="C7:N7"/>
    <mergeCell ref="E43:F43"/>
    <mergeCell ref="E40:F40"/>
    <mergeCell ref="E39:F39"/>
    <mergeCell ref="E38:F38"/>
    <mergeCell ref="E37:F37"/>
    <mergeCell ref="E34:F34"/>
    <mergeCell ref="E20:F20"/>
    <mergeCell ref="D8:N8"/>
    <mergeCell ref="C9:F9"/>
    <mergeCell ref="D10:F10"/>
    <mergeCell ref="E11:F11"/>
    <mergeCell ref="E12:F12"/>
    <mergeCell ref="E13:F13"/>
    <mergeCell ref="E29:F29"/>
    <mergeCell ref="E30:F30"/>
  </mergeCells>
  <phoneticPr fontId="3"/>
  <pageMargins left="0.25" right="0.25" top="0.75" bottom="0.75" header="0.3" footer="0.3"/>
  <pageSetup paperSize="9" scale="76" orientation="portrait" horizontalDpi="360" verticalDpi="360" r:id="rId1"/>
  <headerFooter>
    <oddFooter>&amp;C21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DEBAE-E1E9-44AA-AB7D-8956E490606B}">
  <dimension ref="A1:K105"/>
  <sheetViews>
    <sheetView view="pageLayout" topLeftCell="A86" zoomScaleNormal="100" workbookViewId="0">
      <selection activeCell="H107" sqref="H107"/>
    </sheetView>
  </sheetViews>
  <sheetFormatPr defaultRowHeight="18"/>
  <cols>
    <col min="1" max="2" width="2.59765625" style="464" customWidth="1"/>
    <col min="3" max="5" width="2.09765625" style="464" customWidth="1"/>
    <col min="6" max="6" width="22.19921875" style="464" customWidth="1"/>
    <col min="7" max="9" width="11.5" style="269" customWidth="1"/>
    <col min="10" max="10" width="21" style="269" customWidth="1"/>
    <col min="11" max="256" width="9" style="269"/>
    <col min="257" max="258" width="2.59765625" style="269" customWidth="1"/>
    <col min="259" max="261" width="2.09765625" style="269" customWidth="1"/>
    <col min="262" max="262" width="26.59765625" style="269" customWidth="1"/>
    <col min="263" max="265" width="11.5" style="269" customWidth="1"/>
    <col min="266" max="266" width="27.19921875" style="269" customWidth="1"/>
    <col min="267" max="512" width="9" style="269"/>
    <col min="513" max="514" width="2.59765625" style="269" customWidth="1"/>
    <col min="515" max="517" width="2.09765625" style="269" customWidth="1"/>
    <col min="518" max="518" width="26.59765625" style="269" customWidth="1"/>
    <col min="519" max="521" width="11.5" style="269" customWidth="1"/>
    <col min="522" max="522" width="27.19921875" style="269" customWidth="1"/>
    <col min="523" max="768" width="9" style="269"/>
    <col min="769" max="770" width="2.59765625" style="269" customWidth="1"/>
    <col min="771" max="773" width="2.09765625" style="269" customWidth="1"/>
    <col min="774" max="774" width="26.59765625" style="269" customWidth="1"/>
    <col min="775" max="777" width="11.5" style="269" customWidth="1"/>
    <col min="778" max="778" width="27.19921875" style="269" customWidth="1"/>
    <col min="779" max="1024" width="9" style="269"/>
    <col min="1025" max="1026" width="2.59765625" style="269" customWidth="1"/>
    <col min="1027" max="1029" width="2.09765625" style="269" customWidth="1"/>
    <col min="1030" max="1030" width="26.59765625" style="269" customWidth="1"/>
    <col min="1031" max="1033" width="11.5" style="269" customWidth="1"/>
    <col min="1034" max="1034" width="27.19921875" style="269" customWidth="1"/>
    <col min="1035" max="1280" width="9" style="269"/>
    <col min="1281" max="1282" width="2.59765625" style="269" customWidth="1"/>
    <col min="1283" max="1285" width="2.09765625" style="269" customWidth="1"/>
    <col min="1286" max="1286" width="26.59765625" style="269" customWidth="1"/>
    <col min="1287" max="1289" width="11.5" style="269" customWidth="1"/>
    <col min="1290" max="1290" width="27.19921875" style="269" customWidth="1"/>
    <col min="1291" max="1536" width="9" style="269"/>
    <col min="1537" max="1538" width="2.59765625" style="269" customWidth="1"/>
    <col min="1539" max="1541" width="2.09765625" style="269" customWidth="1"/>
    <col min="1542" max="1542" width="26.59765625" style="269" customWidth="1"/>
    <col min="1543" max="1545" width="11.5" style="269" customWidth="1"/>
    <col min="1546" max="1546" width="27.19921875" style="269" customWidth="1"/>
    <col min="1547" max="1792" width="9" style="269"/>
    <col min="1793" max="1794" width="2.59765625" style="269" customWidth="1"/>
    <col min="1795" max="1797" width="2.09765625" style="269" customWidth="1"/>
    <col min="1798" max="1798" width="26.59765625" style="269" customWidth="1"/>
    <col min="1799" max="1801" width="11.5" style="269" customWidth="1"/>
    <col min="1802" max="1802" width="27.19921875" style="269" customWidth="1"/>
    <col min="1803" max="2048" width="9" style="269"/>
    <col min="2049" max="2050" width="2.59765625" style="269" customWidth="1"/>
    <col min="2051" max="2053" width="2.09765625" style="269" customWidth="1"/>
    <col min="2054" max="2054" width="26.59765625" style="269" customWidth="1"/>
    <col min="2055" max="2057" width="11.5" style="269" customWidth="1"/>
    <col min="2058" max="2058" width="27.19921875" style="269" customWidth="1"/>
    <col min="2059" max="2304" width="9" style="269"/>
    <col min="2305" max="2306" width="2.59765625" style="269" customWidth="1"/>
    <col min="2307" max="2309" width="2.09765625" style="269" customWidth="1"/>
    <col min="2310" max="2310" width="26.59765625" style="269" customWidth="1"/>
    <col min="2311" max="2313" width="11.5" style="269" customWidth="1"/>
    <col min="2314" max="2314" width="27.19921875" style="269" customWidth="1"/>
    <col min="2315" max="2560" width="9" style="269"/>
    <col min="2561" max="2562" width="2.59765625" style="269" customWidth="1"/>
    <col min="2563" max="2565" width="2.09765625" style="269" customWidth="1"/>
    <col min="2566" max="2566" width="26.59765625" style="269" customWidth="1"/>
    <col min="2567" max="2569" width="11.5" style="269" customWidth="1"/>
    <col min="2570" max="2570" width="27.19921875" style="269" customWidth="1"/>
    <col min="2571" max="2816" width="9" style="269"/>
    <col min="2817" max="2818" width="2.59765625" style="269" customWidth="1"/>
    <col min="2819" max="2821" width="2.09765625" style="269" customWidth="1"/>
    <col min="2822" max="2822" width="26.59765625" style="269" customWidth="1"/>
    <col min="2823" max="2825" width="11.5" style="269" customWidth="1"/>
    <col min="2826" max="2826" width="27.19921875" style="269" customWidth="1"/>
    <col min="2827" max="3072" width="9" style="269"/>
    <col min="3073" max="3074" width="2.59765625" style="269" customWidth="1"/>
    <col min="3075" max="3077" width="2.09765625" style="269" customWidth="1"/>
    <col min="3078" max="3078" width="26.59765625" style="269" customWidth="1"/>
    <col min="3079" max="3081" width="11.5" style="269" customWidth="1"/>
    <col min="3082" max="3082" width="27.19921875" style="269" customWidth="1"/>
    <col min="3083" max="3328" width="9" style="269"/>
    <col min="3329" max="3330" width="2.59765625" style="269" customWidth="1"/>
    <col min="3331" max="3333" width="2.09765625" style="269" customWidth="1"/>
    <col min="3334" max="3334" width="26.59765625" style="269" customWidth="1"/>
    <col min="3335" max="3337" width="11.5" style="269" customWidth="1"/>
    <col min="3338" max="3338" width="27.19921875" style="269" customWidth="1"/>
    <col min="3339" max="3584" width="9" style="269"/>
    <col min="3585" max="3586" width="2.59765625" style="269" customWidth="1"/>
    <col min="3587" max="3589" width="2.09765625" style="269" customWidth="1"/>
    <col min="3590" max="3590" width="26.59765625" style="269" customWidth="1"/>
    <col min="3591" max="3593" width="11.5" style="269" customWidth="1"/>
    <col min="3594" max="3594" width="27.19921875" style="269" customWidth="1"/>
    <col min="3595" max="3840" width="9" style="269"/>
    <col min="3841" max="3842" width="2.59765625" style="269" customWidth="1"/>
    <col min="3843" max="3845" width="2.09765625" style="269" customWidth="1"/>
    <col min="3846" max="3846" width="26.59765625" style="269" customWidth="1"/>
    <col min="3847" max="3849" width="11.5" style="269" customWidth="1"/>
    <col min="3850" max="3850" width="27.19921875" style="269" customWidth="1"/>
    <col min="3851" max="4096" width="9" style="269"/>
    <col min="4097" max="4098" width="2.59765625" style="269" customWidth="1"/>
    <col min="4099" max="4101" width="2.09765625" style="269" customWidth="1"/>
    <col min="4102" max="4102" width="26.59765625" style="269" customWidth="1"/>
    <col min="4103" max="4105" width="11.5" style="269" customWidth="1"/>
    <col min="4106" max="4106" width="27.19921875" style="269" customWidth="1"/>
    <col min="4107" max="4352" width="9" style="269"/>
    <col min="4353" max="4354" width="2.59765625" style="269" customWidth="1"/>
    <col min="4355" max="4357" width="2.09765625" style="269" customWidth="1"/>
    <col min="4358" max="4358" width="26.59765625" style="269" customWidth="1"/>
    <col min="4359" max="4361" width="11.5" style="269" customWidth="1"/>
    <col min="4362" max="4362" width="27.19921875" style="269" customWidth="1"/>
    <col min="4363" max="4608" width="9" style="269"/>
    <col min="4609" max="4610" width="2.59765625" style="269" customWidth="1"/>
    <col min="4611" max="4613" width="2.09765625" style="269" customWidth="1"/>
    <col min="4614" max="4614" width="26.59765625" style="269" customWidth="1"/>
    <col min="4615" max="4617" width="11.5" style="269" customWidth="1"/>
    <col min="4618" max="4618" width="27.19921875" style="269" customWidth="1"/>
    <col min="4619" max="4864" width="9" style="269"/>
    <col min="4865" max="4866" width="2.59765625" style="269" customWidth="1"/>
    <col min="4867" max="4869" width="2.09765625" style="269" customWidth="1"/>
    <col min="4870" max="4870" width="26.59765625" style="269" customWidth="1"/>
    <col min="4871" max="4873" width="11.5" style="269" customWidth="1"/>
    <col min="4874" max="4874" width="27.19921875" style="269" customWidth="1"/>
    <col min="4875" max="5120" width="9" style="269"/>
    <col min="5121" max="5122" width="2.59765625" style="269" customWidth="1"/>
    <col min="5123" max="5125" width="2.09765625" style="269" customWidth="1"/>
    <col min="5126" max="5126" width="26.59765625" style="269" customWidth="1"/>
    <col min="5127" max="5129" width="11.5" style="269" customWidth="1"/>
    <col min="5130" max="5130" width="27.19921875" style="269" customWidth="1"/>
    <col min="5131" max="5376" width="9" style="269"/>
    <col min="5377" max="5378" width="2.59765625" style="269" customWidth="1"/>
    <col min="5379" max="5381" width="2.09765625" style="269" customWidth="1"/>
    <col min="5382" max="5382" width="26.59765625" style="269" customWidth="1"/>
    <col min="5383" max="5385" width="11.5" style="269" customWidth="1"/>
    <col min="5386" max="5386" width="27.19921875" style="269" customWidth="1"/>
    <col min="5387" max="5632" width="9" style="269"/>
    <col min="5633" max="5634" width="2.59765625" style="269" customWidth="1"/>
    <col min="5635" max="5637" width="2.09765625" style="269" customWidth="1"/>
    <col min="5638" max="5638" width="26.59765625" style="269" customWidth="1"/>
    <col min="5639" max="5641" width="11.5" style="269" customWidth="1"/>
    <col min="5642" max="5642" width="27.19921875" style="269" customWidth="1"/>
    <col min="5643" max="5888" width="9" style="269"/>
    <col min="5889" max="5890" width="2.59765625" style="269" customWidth="1"/>
    <col min="5891" max="5893" width="2.09765625" style="269" customWidth="1"/>
    <col min="5894" max="5894" width="26.59765625" style="269" customWidth="1"/>
    <col min="5895" max="5897" width="11.5" style="269" customWidth="1"/>
    <col min="5898" max="5898" width="27.19921875" style="269" customWidth="1"/>
    <col min="5899" max="6144" width="9" style="269"/>
    <col min="6145" max="6146" width="2.59765625" style="269" customWidth="1"/>
    <col min="6147" max="6149" width="2.09765625" style="269" customWidth="1"/>
    <col min="6150" max="6150" width="26.59765625" style="269" customWidth="1"/>
    <col min="6151" max="6153" width="11.5" style="269" customWidth="1"/>
    <col min="6154" max="6154" width="27.19921875" style="269" customWidth="1"/>
    <col min="6155" max="6400" width="9" style="269"/>
    <col min="6401" max="6402" width="2.59765625" style="269" customWidth="1"/>
    <col min="6403" max="6405" width="2.09765625" style="269" customWidth="1"/>
    <col min="6406" max="6406" width="26.59765625" style="269" customWidth="1"/>
    <col min="6407" max="6409" width="11.5" style="269" customWidth="1"/>
    <col min="6410" max="6410" width="27.19921875" style="269" customWidth="1"/>
    <col min="6411" max="6656" width="9" style="269"/>
    <col min="6657" max="6658" width="2.59765625" style="269" customWidth="1"/>
    <col min="6659" max="6661" width="2.09765625" style="269" customWidth="1"/>
    <col min="6662" max="6662" width="26.59765625" style="269" customWidth="1"/>
    <col min="6663" max="6665" width="11.5" style="269" customWidth="1"/>
    <col min="6666" max="6666" width="27.19921875" style="269" customWidth="1"/>
    <col min="6667" max="6912" width="9" style="269"/>
    <col min="6913" max="6914" width="2.59765625" style="269" customWidth="1"/>
    <col min="6915" max="6917" width="2.09765625" style="269" customWidth="1"/>
    <col min="6918" max="6918" width="26.59765625" style="269" customWidth="1"/>
    <col min="6919" max="6921" width="11.5" style="269" customWidth="1"/>
    <col min="6922" max="6922" width="27.19921875" style="269" customWidth="1"/>
    <col min="6923" max="7168" width="9" style="269"/>
    <col min="7169" max="7170" width="2.59765625" style="269" customWidth="1"/>
    <col min="7171" max="7173" width="2.09765625" style="269" customWidth="1"/>
    <col min="7174" max="7174" width="26.59765625" style="269" customWidth="1"/>
    <col min="7175" max="7177" width="11.5" style="269" customWidth="1"/>
    <col min="7178" max="7178" width="27.19921875" style="269" customWidth="1"/>
    <col min="7179" max="7424" width="9" style="269"/>
    <col min="7425" max="7426" width="2.59765625" style="269" customWidth="1"/>
    <col min="7427" max="7429" width="2.09765625" style="269" customWidth="1"/>
    <col min="7430" max="7430" width="26.59765625" style="269" customWidth="1"/>
    <col min="7431" max="7433" width="11.5" style="269" customWidth="1"/>
    <col min="7434" max="7434" width="27.19921875" style="269" customWidth="1"/>
    <col min="7435" max="7680" width="9" style="269"/>
    <col min="7681" max="7682" width="2.59765625" style="269" customWidth="1"/>
    <col min="7683" max="7685" width="2.09765625" style="269" customWidth="1"/>
    <col min="7686" max="7686" width="26.59765625" style="269" customWidth="1"/>
    <col min="7687" max="7689" width="11.5" style="269" customWidth="1"/>
    <col min="7690" max="7690" width="27.19921875" style="269" customWidth="1"/>
    <col min="7691" max="7936" width="9" style="269"/>
    <col min="7937" max="7938" width="2.59765625" style="269" customWidth="1"/>
    <col min="7939" max="7941" width="2.09765625" style="269" customWidth="1"/>
    <col min="7942" max="7942" width="26.59765625" style="269" customWidth="1"/>
    <col min="7943" max="7945" width="11.5" style="269" customWidth="1"/>
    <col min="7946" max="7946" width="27.19921875" style="269" customWidth="1"/>
    <col min="7947" max="8192" width="9" style="269"/>
    <col min="8193" max="8194" width="2.59765625" style="269" customWidth="1"/>
    <col min="8195" max="8197" width="2.09765625" style="269" customWidth="1"/>
    <col min="8198" max="8198" width="26.59765625" style="269" customWidth="1"/>
    <col min="8199" max="8201" width="11.5" style="269" customWidth="1"/>
    <col min="8202" max="8202" width="27.19921875" style="269" customWidth="1"/>
    <col min="8203" max="8448" width="9" style="269"/>
    <col min="8449" max="8450" width="2.59765625" style="269" customWidth="1"/>
    <col min="8451" max="8453" width="2.09765625" style="269" customWidth="1"/>
    <col min="8454" max="8454" width="26.59765625" style="269" customWidth="1"/>
    <col min="8455" max="8457" width="11.5" style="269" customWidth="1"/>
    <col min="8458" max="8458" width="27.19921875" style="269" customWidth="1"/>
    <col min="8459" max="8704" width="9" style="269"/>
    <col min="8705" max="8706" width="2.59765625" style="269" customWidth="1"/>
    <col min="8707" max="8709" width="2.09765625" style="269" customWidth="1"/>
    <col min="8710" max="8710" width="26.59765625" style="269" customWidth="1"/>
    <col min="8711" max="8713" width="11.5" style="269" customWidth="1"/>
    <col min="8714" max="8714" width="27.19921875" style="269" customWidth="1"/>
    <col min="8715" max="8960" width="9" style="269"/>
    <col min="8961" max="8962" width="2.59765625" style="269" customWidth="1"/>
    <col min="8963" max="8965" width="2.09765625" style="269" customWidth="1"/>
    <col min="8966" max="8966" width="26.59765625" style="269" customWidth="1"/>
    <col min="8967" max="8969" width="11.5" style="269" customWidth="1"/>
    <col min="8970" max="8970" width="27.19921875" style="269" customWidth="1"/>
    <col min="8971" max="9216" width="9" style="269"/>
    <col min="9217" max="9218" width="2.59765625" style="269" customWidth="1"/>
    <col min="9219" max="9221" width="2.09765625" style="269" customWidth="1"/>
    <col min="9222" max="9222" width="26.59765625" style="269" customWidth="1"/>
    <col min="9223" max="9225" width="11.5" style="269" customWidth="1"/>
    <col min="9226" max="9226" width="27.19921875" style="269" customWidth="1"/>
    <col min="9227" max="9472" width="9" style="269"/>
    <col min="9473" max="9474" width="2.59765625" style="269" customWidth="1"/>
    <col min="9475" max="9477" width="2.09765625" style="269" customWidth="1"/>
    <col min="9478" max="9478" width="26.59765625" style="269" customWidth="1"/>
    <col min="9479" max="9481" width="11.5" style="269" customWidth="1"/>
    <col min="9482" max="9482" width="27.19921875" style="269" customWidth="1"/>
    <col min="9483" max="9728" width="9" style="269"/>
    <col min="9729" max="9730" width="2.59765625" style="269" customWidth="1"/>
    <col min="9731" max="9733" width="2.09765625" style="269" customWidth="1"/>
    <col min="9734" max="9734" width="26.59765625" style="269" customWidth="1"/>
    <col min="9735" max="9737" width="11.5" style="269" customWidth="1"/>
    <col min="9738" max="9738" width="27.19921875" style="269" customWidth="1"/>
    <col min="9739" max="9984" width="9" style="269"/>
    <col min="9985" max="9986" width="2.59765625" style="269" customWidth="1"/>
    <col min="9987" max="9989" width="2.09765625" style="269" customWidth="1"/>
    <col min="9990" max="9990" width="26.59765625" style="269" customWidth="1"/>
    <col min="9991" max="9993" width="11.5" style="269" customWidth="1"/>
    <col min="9994" max="9994" width="27.19921875" style="269" customWidth="1"/>
    <col min="9995" max="10240" width="9" style="269"/>
    <col min="10241" max="10242" width="2.59765625" style="269" customWidth="1"/>
    <col min="10243" max="10245" width="2.09765625" style="269" customWidth="1"/>
    <col min="10246" max="10246" width="26.59765625" style="269" customWidth="1"/>
    <col min="10247" max="10249" width="11.5" style="269" customWidth="1"/>
    <col min="10250" max="10250" width="27.19921875" style="269" customWidth="1"/>
    <col min="10251" max="10496" width="9" style="269"/>
    <col min="10497" max="10498" width="2.59765625" style="269" customWidth="1"/>
    <col min="10499" max="10501" width="2.09765625" style="269" customWidth="1"/>
    <col min="10502" max="10502" width="26.59765625" style="269" customWidth="1"/>
    <col min="10503" max="10505" width="11.5" style="269" customWidth="1"/>
    <col min="10506" max="10506" width="27.19921875" style="269" customWidth="1"/>
    <col min="10507" max="10752" width="9" style="269"/>
    <col min="10753" max="10754" width="2.59765625" style="269" customWidth="1"/>
    <col min="10755" max="10757" width="2.09765625" style="269" customWidth="1"/>
    <col min="10758" max="10758" width="26.59765625" style="269" customWidth="1"/>
    <col min="10759" max="10761" width="11.5" style="269" customWidth="1"/>
    <col min="10762" max="10762" width="27.19921875" style="269" customWidth="1"/>
    <col min="10763" max="11008" width="9" style="269"/>
    <col min="11009" max="11010" width="2.59765625" style="269" customWidth="1"/>
    <col min="11011" max="11013" width="2.09765625" style="269" customWidth="1"/>
    <col min="11014" max="11014" width="26.59765625" style="269" customWidth="1"/>
    <col min="11015" max="11017" width="11.5" style="269" customWidth="1"/>
    <col min="11018" max="11018" width="27.19921875" style="269" customWidth="1"/>
    <col min="11019" max="11264" width="9" style="269"/>
    <col min="11265" max="11266" width="2.59765625" style="269" customWidth="1"/>
    <col min="11267" max="11269" width="2.09765625" style="269" customWidth="1"/>
    <col min="11270" max="11270" width="26.59765625" style="269" customWidth="1"/>
    <col min="11271" max="11273" width="11.5" style="269" customWidth="1"/>
    <col min="11274" max="11274" width="27.19921875" style="269" customWidth="1"/>
    <col min="11275" max="11520" width="9" style="269"/>
    <col min="11521" max="11522" width="2.59765625" style="269" customWidth="1"/>
    <col min="11523" max="11525" width="2.09765625" style="269" customWidth="1"/>
    <col min="11526" max="11526" width="26.59765625" style="269" customWidth="1"/>
    <col min="11527" max="11529" width="11.5" style="269" customWidth="1"/>
    <col min="11530" max="11530" width="27.19921875" style="269" customWidth="1"/>
    <col min="11531" max="11776" width="9" style="269"/>
    <col min="11777" max="11778" width="2.59765625" style="269" customWidth="1"/>
    <col min="11779" max="11781" width="2.09765625" style="269" customWidth="1"/>
    <col min="11782" max="11782" width="26.59765625" style="269" customWidth="1"/>
    <col min="11783" max="11785" width="11.5" style="269" customWidth="1"/>
    <col min="11786" max="11786" width="27.19921875" style="269" customWidth="1"/>
    <col min="11787" max="12032" width="9" style="269"/>
    <col min="12033" max="12034" width="2.59765625" style="269" customWidth="1"/>
    <col min="12035" max="12037" width="2.09765625" style="269" customWidth="1"/>
    <col min="12038" max="12038" width="26.59765625" style="269" customWidth="1"/>
    <col min="12039" max="12041" width="11.5" style="269" customWidth="1"/>
    <col min="12042" max="12042" width="27.19921875" style="269" customWidth="1"/>
    <col min="12043" max="12288" width="9" style="269"/>
    <col min="12289" max="12290" width="2.59765625" style="269" customWidth="1"/>
    <col min="12291" max="12293" width="2.09765625" style="269" customWidth="1"/>
    <col min="12294" max="12294" width="26.59765625" style="269" customWidth="1"/>
    <col min="12295" max="12297" width="11.5" style="269" customWidth="1"/>
    <col min="12298" max="12298" width="27.19921875" style="269" customWidth="1"/>
    <col min="12299" max="12544" width="9" style="269"/>
    <col min="12545" max="12546" width="2.59765625" style="269" customWidth="1"/>
    <col min="12547" max="12549" width="2.09765625" style="269" customWidth="1"/>
    <col min="12550" max="12550" width="26.59765625" style="269" customWidth="1"/>
    <col min="12551" max="12553" width="11.5" style="269" customWidth="1"/>
    <col min="12554" max="12554" width="27.19921875" style="269" customWidth="1"/>
    <col min="12555" max="12800" width="9" style="269"/>
    <col min="12801" max="12802" width="2.59765625" style="269" customWidth="1"/>
    <col min="12803" max="12805" width="2.09765625" style="269" customWidth="1"/>
    <col min="12806" max="12806" width="26.59765625" style="269" customWidth="1"/>
    <col min="12807" max="12809" width="11.5" style="269" customWidth="1"/>
    <col min="12810" max="12810" width="27.19921875" style="269" customWidth="1"/>
    <col min="12811" max="13056" width="9" style="269"/>
    <col min="13057" max="13058" width="2.59765625" style="269" customWidth="1"/>
    <col min="13059" max="13061" width="2.09765625" style="269" customWidth="1"/>
    <col min="13062" max="13062" width="26.59765625" style="269" customWidth="1"/>
    <col min="13063" max="13065" width="11.5" style="269" customWidth="1"/>
    <col min="13066" max="13066" width="27.19921875" style="269" customWidth="1"/>
    <col min="13067" max="13312" width="9" style="269"/>
    <col min="13313" max="13314" width="2.59765625" style="269" customWidth="1"/>
    <col min="13315" max="13317" width="2.09765625" style="269" customWidth="1"/>
    <col min="13318" max="13318" width="26.59765625" style="269" customWidth="1"/>
    <col min="13319" max="13321" width="11.5" style="269" customWidth="1"/>
    <col min="13322" max="13322" width="27.19921875" style="269" customWidth="1"/>
    <col min="13323" max="13568" width="9" style="269"/>
    <col min="13569" max="13570" width="2.59765625" style="269" customWidth="1"/>
    <col min="13571" max="13573" width="2.09765625" style="269" customWidth="1"/>
    <col min="13574" max="13574" width="26.59765625" style="269" customWidth="1"/>
    <col min="13575" max="13577" width="11.5" style="269" customWidth="1"/>
    <col min="13578" max="13578" width="27.19921875" style="269" customWidth="1"/>
    <col min="13579" max="13824" width="9" style="269"/>
    <col min="13825" max="13826" width="2.59765625" style="269" customWidth="1"/>
    <col min="13827" max="13829" width="2.09765625" style="269" customWidth="1"/>
    <col min="13830" max="13830" width="26.59765625" style="269" customWidth="1"/>
    <col min="13831" max="13833" width="11.5" style="269" customWidth="1"/>
    <col min="13834" max="13834" width="27.19921875" style="269" customWidth="1"/>
    <col min="13835" max="14080" width="9" style="269"/>
    <col min="14081" max="14082" width="2.59765625" style="269" customWidth="1"/>
    <col min="14083" max="14085" width="2.09765625" style="269" customWidth="1"/>
    <col min="14086" max="14086" width="26.59765625" style="269" customWidth="1"/>
    <col min="14087" max="14089" width="11.5" style="269" customWidth="1"/>
    <col min="14090" max="14090" width="27.19921875" style="269" customWidth="1"/>
    <col min="14091" max="14336" width="9" style="269"/>
    <col min="14337" max="14338" width="2.59765625" style="269" customWidth="1"/>
    <col min="14339" max="14341" width="2.09765625" style="269" customWidth="1"/>
    <col min="14342" max="14342" width="26.59765625" style="269" customWidth="1"/>
    <col min="14343" max="14345" width="11.5" style="269" customWidth="1"/>
    <col min="14346" max="14346" width="27.19921875" style="269" customWidth="1"/>
    <col min="14347" max="14592" width="9" style="269"/>
    <col min="14593" max="14594" width="2.59765625" style="269" customWidth="1"/>
    <col min="14595" max="14597" width="2.09765625" style="269" customWidth="1"/>
    <col min="14598" max="14598" width="26.59765625" style="269" customWidth="1"/>
    <col min="14599" max="14601" width="11.5" style="269" customWidth="1"/>
    <col min="14602" max="14602" width="27.19921875" style="269" customWidth="1"/>
    <col min="14603" max="14848" width="9" style="269"/>
    <col min="14849" max="14850" width="2.59765625" style="269" customWidth="1"/>
    <col min="14851" max="14853" width="2.09765625" style="269" customWidth="1"/>
    <col min="14854" max="14854" width="26.59765625" style="269" customWidth="1"/>
    <col min="14855" max="14857" width="11.5" style="269" customWidth="1"/>
    <col min="14858" max="14858" width="27.19921875" style="269" customWidth="1"/>
    <col min="14859" max="15104" width="9" style="269"/>
    <col min="15105" max="15106" width="2.59765625" style="269" customWidth="1"/>
    <col min="15107" max="15109" width="2.09765625" style="269" customWidth="1"/>
    <col min="15110" max="15110" width="26.59765625" style="269" customWidth="1"/>
    <col min="15111" max="15113" width="11.5" style="269" customWidth="1"/>
    <col min="15114" max="15114" width="27.19921875" style="269" customWidth="1"/>
    <col min="15115" max="15360" width="9" style="269"/>
    <col min="15361" max="15362" width="2.59765625" style="269" customWidth="1"/>
    <col min="15363" max="15365" width="2.09765625" style="269" customWidth="1"/>
    <col min="15366" max="15366" width="26.59765625" style="269" customWidth="1"/>
    <col min="15367" max="15369" width="11.5" style="269" customWidth="1"/>
    <col min="15370" max="15370" width="27.19921875" style="269" customWidth="1"/>
    <col min="15371" max="15616" width="9" style="269"/>
    <col min="15617" max="15618" width="2.59765625" style="269" customWidth="1"/>
    <col min="15619" max="15621" width="2.09765625" style="269" customWidth="1"/>
    <col min="15622" max="15622" width="26.59765625" style="269" customWidth="1"/>
    <col min="15623" max="15625" width="11.5" style="269" customWidth="1"/>
    <col min="15626" max="15626" width="27.19921875" style="269" customWidth="1"/>
    <col min="15627" max="15872" width="9" style="269"/>
    <col min="15873" max="15874" width="2.59765625" style="269" customWidth="1"/>
    <col min="15875" max="15877" width="2.09765625" style="269" customWidth="1"/>
    <col min="15878" max="15878" width="26.59765625" style="269" customWidth="1"/>
    <col min="15879" max="15881" width="11.5" style="269" customWidth="1"/>
    <col min="15882" max="15882" width="27.19921875" style="269" customWidth="1"/>
    <col min="15883" max="16128" width="9" style="269"/>
    <col min="16129" max="16130" width="2.59765625" style="269" customWidth="1"/>
    <col min="16131" max="16133" width="2.09765625" style="269" customWidth="1"/>
    <col min="16134" max="16134" width="26.59765625" style="269" customWidth="1"/>
    <col min="16135" max="16137" width="11.5" style="269" customWidth="1"/>
    <col min="16138" max="16138" width="27.19921875" style="269" customWidth="1"/>
    <col min="16139" max="16384" width="9" style="269"/>
  </cols>
  <sheetData>
    <row r="1" spans="1:11" ht="33.450000000000003" customHeight="1">
      <c r="A1" s="632" t="s">
        <v>352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 s="333" customFormat="1" ht="13.2">
      <c r="A2" s="633" t="s">
        <v>353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s="333" customFormat="1" ht="13.2">
      <c r="A3" s="334"/>
      <c r="B3" s="334"/>
      <c r="C3" s="334"/>
      <c r="D3" s="334"/>
      <c r="E3" s="334"/>
      <c r="F3" s="335"/>
      <c r="J3" s="336" t="s">
        <v>232</v>
      </c>
    </row>
    <row r="4" spans="1:11" s="334" customFormat="1" ht="13.2">
      <c r="J4" s="337"/>
    </row>
    <row r="5" spans="1:11" s="333" customFormat="1" ht="13.2">
      <c r="A5" s="338" t="s">
        <v>233</v>
      </c>
      <c r="B5" s="339"/>
      <c r="C5" s="339"/>
      <c r="D5" s="339"/>
      <c r="E5" s="339"/>
      <c r="F5" s="340"/>
      <c r="G5" s="634" t="s">
        <v>234</v>
      </c>
      <c r="H5" s="635"/>
      <c r="I5" s="341"/>
      <c r="J5" s="342"/>
    </row>
    <row r="6" spans="1:11" s="333" customFormat="1" ht="13.8" thickBot="1">
      <c r="A6" s="465"/>
      <c r="B6" s="343"/>
      <c r="C6" s="343"/>
      <c r="D6" s="343"/>
      <c r="E6" s="343"/>
      <c r="F6" s="344"/>
      <c r="G6" s="345" t="s">
        <v>235</v>
      </c>
      <c r="H6" s="346" t="s">
        <v>236</v>
      </c>
      <c r="I6" s="347" t="s">
        <v>237</v>
      </c>
      <c r="J6" s="347" t="s">
        <v>238</v>
      </c>
    </row>
    <row r="7" spans="1:11" s="333" customFormat="1" ht="13.8" thickTop="1">
      <c r="A7" s="348" t="s">
        <v>239</v>
      </c>
      <c r="B7" s="349" t="s">
        <v>240</v>
      </c>
      <c r="C7" s="349"/>
      <c r="D7" s="349"/>
      <c r="E7" s="349"/>
      <c r="F7" s="350"/>
      <c r="G7" s="351"/>
      <c r="H7" s="352"/>
      <c r="I7" s="352"/>
      <c r="J7" s="352"/>
    </row>
    <row r="8" spans="1:11" s="333" customFormat="1" ht="13.2">
      <c r="A8" s="353"/>
      <c r="B8" s="354" t="s">
        <v>241</v>
      </c>
      <c r="C8" s="355" t="s">
        <v>79</v>
      </c>
      <c r="D8" s="355"/>
      <c r="E8" s="355"/>
      <c r="F8" s="356"/>
      <c r="G8" s="357"/>
      <c r="H8" s="358"/>
      <c r="I8" s="359"/>
      <c r="J8" s="360"/>
    </row>
    <row r="9" spans="1:11" s="333" customFormat="1" ht="13.2">
      <c r="A9" s="353"/>
      <c r="B9" s="353"/>
      <c r="C9" s="361" t="s">
        <v>242</v>
      </c>
      <c r="D9" s="362"/>
      <c r="E9" s="362"/>
      <c r="F9" s="363"/>
      <c r="G9" s="364">
        <v>200000</v>
      </c>
      <c r="H9" s="365">
        <v>89000</v>
      </c>
      <c r="I9" s="366">
        <f t="shared" ref="I9:I13" si="0">0+IMSUB(H9,G9)</f>
        <v>-111000</v>
      </c>
      <c r="J9" s="367"/>
    </row>
    <row r="10" spans="1:11" s="333" customFormat="1" ht="13.2">
      <c r="A10" s="353"/>
      <c r="B10" s="353"/>
      <c r="C10" s="353" t="s">
        <v>243</v>
      </c>
      <c r="D10" s="334"/>
      <c r="E10" s="334"/>
      <c r="F10" s="368"/>
      <c r="G10" s="369">
        <v>100000</v>
      </c>
      <c r="H10" s="370">
        <v>90000</v>
      </c>
      <c r="I10" s="371">
        <f t="shared" si="0"/>
        <v>-10000</v>
      </c>
      <c r="J10" s="372"/>
    </row>
    <row r="11" spans="1:11" s="333" customFormat="1" ht="13.2">
      <c r="A11" s="353"/>
      <c r="B11" s="373" t="s">
        <v>244</v>
      </c>
      <c r="C11" s="374" t="s">
        <v>245</v>
      </c>
      <c r="D11" s="374"/>
      <c r="E11" s="374"/>
      <c r="F11" s="375"/>
      <c r="G11" s="376">
        <v>200000</v>
      </c>
      <c r="H11" s="377">
        <v>111040</v>
      </c>
      <c r="I11" s="378">
        <f t="shared" si="0"/>
        <v>-88960</v>
      </c>
      <c r="J11" s="379"/>
    </row>
    <row r="12" spans="1:11" s="333" customFormat="1" ht="13.2">
      <c r="A12" s="353"/>
      <c r="B12" s="373" t="s">
        <v>246</v>
      </c>
      <c r="C12" s="374" t="s">
        <v>247</v>
      </c>
      <c r="D12" s="374"/>
      <c r="E12" s="374"/>
      <c r="F12" s="375"/>
      <c r="G12" s="380">
        <v>800000</v>
      </c>
      <c r="H12" s="377">
        <v>735000</v>
      </c>
      <c r="I12" s="378">
        <f>0+IMSUB(H12,G12)</f>
        <v>-65000</v>
      </c>
      <c r="J12" s="379"/>
    </row>
    <row r="13" spans="1:11" s="333" customFormat="1" ht="13.2">
      <c r="A13" s="353"/>
      <c r="B13" s="373" t="s">
        <v>248</v>
      </c>
      <c r="C13" s="374" t="s">
        <v>249</v>
      </c>
      <c r="D13" s="374"/>
      <c r="E13" s="374"/>
      <c r="F13" s="375"/>
      <c r="G13" s="380">
        <v>900000</v>
      </c>
      <c r="H13" s="377">
        <v>910740</v>
      </c>
      <c r="I13" s="378">
        <f t="shared" si="0"/>
        <v>10740</v>
      </c>
      <c r="J13" s="379"/>
    </row>
    <row r="14" spans="1:11" s="333" customFormat="1" ht="13.2">
      <c r="A14" s="353"/>
      <c r="B14" s="353" t="s">
        <v>250</v>
      </c>
      <c r="C14" s="334" t="s">
        <v>251</v>
      </c>
      <c r="D14" s="334"/>
      <c r="E14" s="334"/>
      <c r="F14" s="368"/>
      <c r="G14" s="336"/>
      <c r="H14" s="381"/>
      <c r="I14" s="378"/>
      <c r="J14" s="382"/>
    </row>
    <row r="15" spans="1:11" s="333" customFormat="1" ht="13.2">
      <c r="A15" s="353"/>
      <c r="B15" s="353"/>
      <c r="C15" s="361" t="s">
        <v>252</v>
      </c>
      <c r="D15" s="362"/>
      <c r="E15" s="362"/>
      <c r="F15" s="363"/>
      <c r="G15" s="383">
        <v>0</v>
      </c>
      <c r="H15" s="365">
        <v>3</v>
      </c>
      <c r="I15" s="366">
        <f>0+IMSUB(H15,G15)</f>
        <v>3</v>
      </c>
      <c r="J15" s="367"/>
    </row>
    <row r="16" spans="1:11" s="333" customFormat="1" ht="13.2">
      <c r="A16" s="353"/>
      <c r="B16" s="384"/>
      <c r="C16" s="385" t="s">
        <v>253</v>
      </c>
      <c r="D16" s="386"/>
      <c r="E16" s="386"/>
      <c r="F16" s="387"/>
      <c r="G16" s="388">
        <v>0</v>
      </c>
      <c r="H16" s="370">
        <v>0</v>
      </c>
      <c r="I16" s="371">
        <f>0+IMSUB(H16,G16)</f>
        <v>0</v>
      </c>
      <c r="J16" s="372"/>
    </row>
    <row r="17" spans="1:10" s="333" customFormat="1" ht="13.8" thickBot="1">
      <c r="A17" s="353"/>
      <c r="B17" s="353" t="s">
        <v>254</v>
      </c>
      <c r="C17" s="334"/>
      <c r="D17" s="334"/>
      <c r="E17" s="334"/>
      <c r="F17" s="368"/>
      <c r="G17" s="389">
        <f>SUM(G9:G16)</f>
        <v>2200000</v>
      </c>
      <c r="H17" s="390">
        <f>SUM(H9:H16)</f>
        <v>1935783</v>
      </c>
      <c r="I17" s="401">
        <f>0+IMSUB(H17,G17)</f>
        <v>-264217</v>
      </c>
      <c r="J17" s="390"/>
    </row>
    <row r="18" spans="1:10" s="333" customFormat="1" ht="13.8" thickTop="1">
      <c r="A18" s="348" t="s">
        <v>178</v>
      </c>
      <c r="B18" s="349" t="s">
        <v>255</v>
      </c>
      <c r="C18" s="349"/>
      <c r="D18" s="349"/>
      <c r="E18" s="349"/>
      <c r="F18" s="350"/>
      <c r="G18" s="391"/>
      <c r="H18" s="392"/>
      <c r="I18" s="393"/>
      <c r="J18" s="393"/>
    </row>
    <row r="19" spans="1:10" s="333" customFormat="1" ht="13.2">
      <c r="A19" s="353"/>
      <c r="B19" s="354" t="s">
        <v>256</v>
      </c>
      <c r="C19" s="355" t="s">
        <v>257</v>
      </c>
      <c r="D19" s="355"/>
      <c r="E19" s="355"/>
      <c r="F19" s="356"/>
      <c r="G19" s="394"/>
      <c r="H19" s="377"/>
      <c r="I19" s="379"/>
      <c r="J19" s="379"/>
    </row>
    <row r="20" spans="1:10" s="333" customFormat="1" ht="13.2">
      <c r="A20" s="353"/>
      <c r="B20" s="410"/>
      <c r="C20" s="630" t="s">
        <v>258</v>
      </c>
      <c r="D20" s="631"/>
      <c r="E20" s="355" t="s">
        <v>262</v>
      </c>
      <c r="F20" s="356"/>
      <c r="G20" s="383"/>
      <c r="H20" s="365"/>
      <c r="I20" s="367"/>
      <c r="J20" s="367"/>
    </row>
    <row r="21" spans="1:10" s="333" customFormat="1" ht="13.2">
      <c r="A21" s="353"/>
      <c r="B21" s="353"/>
      <c r="C21" s="410"/>
      <c r="D21" s="412"/>
      <c r="E21" s="397" t="s">
        <v>199</v>
      </c>
      <c r="F21" s="398"/>
      <c r="G21" s="399">
        <v>30000</v>
      </c>
      <c r="H21" s="400">
        <v>0</v>
      </c>
      <c r="I21" s="401">
        <f t="shared" ref="I21" si="1">0+IMSUB(H21,G21)</f>
        <v>-30000</v>
      </c>
      <c r="J21" s="402"/>
    </row>
    <row r="22" spans="1:10" s="333" customFormat="1" ht="13.2">
      <c r="A22" s="353"/>
      <c r="B22" s="353"/>
      <c r="C22" s="410"/>
      <c r="D22" s="414"/>
      <c r="E22" s="334" t="s">
        <v>259</v>
      </c>
      <c r="F22" s="368"/>
      <c r="G22" s="407"/>
      <c r="H22" s="370"/>
      <c r="I22" s="372"/>
      <c r="J22" s="372"/>
    </row>
    <row r="23" spans="1:10" s="333" customFormat="1" ht="13.2">
      <c r="A23" s="353"/>
      <c r="B23" s="353"/>
      <c r="C23" s="415"/>
      <c r="D23" s="416"/>
      <c r="E23" s="408" t="s">
        <v>263</v>
      </c>
      <c r="F23" s="409"/>
      <c r="G23" s="545">
        <f>SUM(G21:G22)</f>
        <v>30000</v>
      </c>
      <c r="H23" s="545">
        <f>SUM(H21:H22)</f>
        <v>0</v>
      </c>
      <c r="I23" s="546">
        <f>0+IMSUB(H23,G23)</f>
        <v>-30000</v>
      </c>
      <c r="J23" s="547"/>
    </row>
    <row r="24" spans="1:10" s="333" customFormat="1" ht="13.2">
      <c r="A24" s="353"/>
      <c r="B24" s="410"/>
      <c r="C24" s="630" t="s">
        <v>264</v>
      </c>
      <c r="D24" s="631"/>
      <c r="E24" s="334" t="s">
        <v>184</v>
      </c>
      <c r="F24" s="368"/>
      <c r="G24" s="536"/>
      <c r="H24" s="537"/>
      <c r="I24" s="538"/>
      <c r="J24" s="538"/>
    </row>
    <row r="25" spans="1:10" s="333" customFormat="1" ht="13.2">
      <c r="A25" s="353"/>
      <c r="B25" s="353"/>
      <c r="C25" s="395"/>
      <c r="D25" s="396"/>
      <c r="E25" s="397" t="s">
        <v>198</v>
      </c>
      <c r="F25" s="398"/>
      <c r="G25" s="413">
        <v>0</v>
      </c>
      <c r="H25" s="400">
        <v>710</v>
      </c>
      <c r="I25" s="401">
        <f t="shared" ref="I25:I30" si="2">0+IMSUB(H25,G25)</f>
        <v>710</v>
      </c>
      <c r="J25" s="402"/>
    </row>
    <row r="26" spans="1:10" s="333" customFormat="1" ht="13.2">
      <c r="A26" s="353"/>
      <c r="B26" s="353"/>
      <c r="C26" s="353"/>
      <c r="D26" s="403"/>
      <c r="E26" s="397" t="s">
        <v>197</v>
      </c>
      <c r="F26" s="398"/>
      <c r="G26" s="491">
        <v>0</v>
      </c>
      <c r="H26" s="400">
        <v>30000</v>
      </c>
      <c r="I26" s="401">
        <f t="shared" si="2"/>
        <v>30000</v>
      </c>
      <c r="J26" s="402"/>
    </row>
    <row r="27" spans="1:10" s="333" customFormat="1" ht="13.2">
      <c r="A27" s="353"/>
      <c r="B27" s="353"/>
      <c r="C27" s="353"/>
      <c r="D27" s="403"/>
      <c r="E27" s="397" t="s">
        <v>296</v>
      </c>
      <c r="F27" s="398"/>
      <c r="G27" s="413">
        <v>70000</v>
      </c>
      <c r="H27" s="400">
        <v>107800</v>
      </c>
      <c r="I27" s="401">
        <f t="shared" si="2"/>
        <v>37800</v>
      </c>
      <c r="J27" s="402"/>
    </row>
    <row r="28" spans="1:10" s="333" customFormat="1" ht="13.2">
      <c r="A28" s="353"/>
      <c r="B28" s="353"/>
      <c r="C28" s="353"/>
      <c r="D28" s="403"/>
      <c r="E28" s="397" t="s">
        <v>325</v>
      </c>
      <c r="F28" s="398"/>
      <c r="G28" s="413">
        <v>60000</v>
      </c>
      <c r="H28" s="400">
        <v>127717</v>
      </c>
      <c r="I28" s="401">
        <f t="shared" si="2"/>
        <v>67717</v>
      </c>
      <c r="J28" s="402"/>
    </row>
    <row r="29" spans="1:10" s="333" customFormat="1" ht="13.2">
      <c r="A29" s="353"/>
      <c r="B29" s="353"/>
      <c r="C29" s="353"/>
      <c r="D29" s="403"/>
      <c r="E29" s="397" t="s">
        <v>319</v>
      </c>
      <c r="F29" s="398"/>
      <c r="G29" s="491">
        <v>130000</v>
      </c>
      <c r="H29" s="400">
        <v>185000</v>
      </c>
      <c r="I29" s="401">
        <f t="shared" si="2"/>
        <v>55000</v>
      </c>
      <c r="J29" s="402"/>
    </row>
    <row r="30" spans="1:10" s="333" customFormat="1" ht="13.2">
      <c r="A30" s="353"/>
      <c r="B30" s="353"/>
      <c r="C30" s="353"/>
      <c r="D30" s="404"/>
      <c r="E30" s="405" t="s">
        <v>320</v>
      </c>
      <c r="F30" s="406"/>
      <c r="G30" s="491">
        <v>20000</v>
      </c>
      <c r="H30" s="507">
        <v>8000</v>
      </c>
      <c r="I30" s="401">
        <f t="shared" si="2"/>
        <v>-12000</v>
      </c>
      <c r="J30" s="470"/>
    </row>
    <row r="31" spans="1:10" s="333" customFormat="1" ht="13.2">
      <c r="A31" s="353"/>
      <c r="B31" s="353"/>
      <c r="C31" s="353"/>
      <c r="D31" s="404"/>
      <c r="E31" s="405" t="s">
        <v>326</v>
      </c>
      <c r="F31" s="406"/>
      <c r="G31" s="413">
        <v>130000</v>
      </c>
      <c r="H31" s="507">
        <v>87000</v>
      </c>
      <c r="I31" s="401">
        <f t="shared" ref="I31:I39" si="3">0+IMSUB(H31,G31)</f>
        <v>-43000</v>
      </c>
      <c r="J31" s="470"/>
    </row>
    <row r="32" spans="1:10" s="333" customFormat="1" ht="13.2">
      <c r="A32" s="353"/>
      <c r="B32" s="353"/>
      <c r="C32" s="353"/>
      <c r="D32" s="404"/>
      <c r="E32" s="405" t="s">
        <v>297</v>
      </c>
      <c r="F32" s="406"/>
      <c r="G32" s="413">
        <v>60000</v>
      </c>
      <c r="H32" s="507">
        <v>16714</v>
      </c>
      <c r="I32" s="401">
        <f t="shared" si="3"/>
        <v>-43286</v>
      </c>
      <c r="J32" s="470"/>
    </row>
    <row r="33" spans="1:10" s="333" customFormat="1" ht="13.2">
      <c r="A33" s="353"/>
      <c r="B33" s="353"/>
      <c r="C33" s="353"/>
      <c r="D33" s="404"/>
      <c r="E33" s="405" t="s">
        <v>224</v>
      </c>
      <c r="F33" s="406"/>
      <c r="G33" s="491">
        <v>0</v>
      </c>
      <c r="H33" s="507">
        <v>0</v>
      </c>
      <c r="I33" s="401">
        <f t="shared" si="3"/>
        <v>0</v>
      </c>
      <c r="J33" s="470"/>
    </row>
    <row r="34" spans="1:10" s="333" customFormat="1" ht="13.2">
      <c r="A34" s="353"/>
      <c r="B34" s="353"/>
      <c r="C34" s="353"/>
      <c r="D34" s="404"/>
      <c r="E34" s="405" t="s">
        <v>265</v>
      </c>
      <c r="F34" s="406"/>
      <c r="G34" s="491">
        <v>140000</v>
      </c>
      <c r="H34" s="507">
        <v>109900</v>
      </c>
      <c r="I34" s="401">
        <f t="shared" si="3"/>
        <v>-30100</v>
      </c>
      <c r="J34" s="470"/>
    </row>
    <row r="35" spans="1:10" s="333" customFormat="1" ht="13.2">
      <c r="A35" s="353"/>
      <c r="B35" s="353"/>
      <c r="C35" s="353"/>
      <c r="D35" s="404"/>
      <c r="E35" s="405" t="s">
        <v>267</v>
      </c>
      <c r="F35" s="406"/>
      <c r="G35" s="413">
        <v>110000</v>
      </c>
      <c r="H35" s="507">
        <v>77500</v>
      </c>
      <c r="I35" s="508">
        <f t="shared" si="3"/>
        <v>-32500</v>
      </c>
      <c r="J35" s="470"/>
    </row>
    <row r="36" spans="1:10" s="333" customFormat="1" ht="13.2">
      <c r="A36" s="353"/>
      <c r="B36" s="353"/>
      <c r="C36" s="353"/>
      <c r="D36" s="404"/>
      <c r="E36" s="405" t="s">
        <v>290</v>
      </c>
      <c r="F36" s="406"/>
      <c r="G36" s="491">
        <v>40000</v>
      </c>
      <c r="H36" s="507">
        <v>0</v>
      </c>
      <c r="I36" s="508">
        <f t="shared" si="3"/>
        <v>-40000</v>
      </c>
      <c r="J36" s="470"/>
    </row>
    <row r="37" spans="1:10" s="333" customFormat="1" ht="13.2">
      <c r="A37" s="353"/>
      <c r="B37" s="353"/>
      <c r="C37" s="353"/>
      <c r="D37" s="404"/>
      <c r="E37" s="405" t="s">
        <v>327</v>
      </c>
      <c r="F37" s="406"/>
      <c r="G37" s="413">
        <v>2000</v>
      </c>
      <c r="H37" s="507">
        <v>0</v>
      </c>
      <c r="I37" s="508">
        <f t="shared" si="3"/>
        <v>-2000</v>
      </c>
      <c r="J37" s="470"/>
    </row>
    <row r="38" spans="1:10" s="333" customFormat="1" ht="13.2">
      <c r="A38" s="353"/>
      <c r="B38" s="353"/>
      <c r="C38" s="353"/>
      <c r="D38" s="404"/>
      <c r="E38" s="405" t="s">
        <v>328</v>
      </c>
      <c r="F38" s="406"/>
      <c r="G38" s="413">
        <v>2000</v>
      </c>
      <c r="H38" s="507">
        <v>0</v>
      </c>
      <c r="I38" s="508">
        <f t="shared" si="3"/>
        <v>-2000</v>
      </c>
      <c r="J38" s="470"/>
    </row>
    <row r="39" spans="1:10" s="333" customFormat="1" ht="13.2">
      <c r="A39" s="353"/>
      <c r="B39" s="353"/>
      <c r="C39" s="353"/>
      <c r="D39" s="404"/>
      <c r="E39" s="405" t="s">
        <v>330</v>
      </c>
      <c r="F39" s="406"/>
      <c r="G39" s="413">
        <v>10000</v>
      </c>
      <c r="H39" s="507">
        <v>0</v>
      </c>
      <c r="I39" s="508">
        <f t="shared" si="3"/>
        <v>-10000</v>
      </c>
      <c r="J39" s="470"/>
    </row>
    <row r="40" spans="1:10" s="333" customFormat="1" ht="13.2">
      <c r="A40" s="353"/>
      <c r="B40" s="353"/>
      <c r="C40" s="353"/>
      <c r="D40" s="404"/>
      <c r="E40" s="405" t="s">
        <v>259</v>
      </c>
      <c r="F40" s="406"/>
      <c r="G40" s="506"/>
      <c r="H40" s="507"/>
      <c r="I40" s="470"/>
      <c r="J40" s="372"/>
    </row>
    <row r="41" spans="1:10" s="333" customFormat="1" ht="13.2">
      <c r="A41" s="353"/>
      <c r="B41" s="353"/>
      <c r="C41" s="353"/>
      <c r="D41" s="549"/>
      <c r="E41" s="386" t="s">
        <v>268</v>
      </c>
      <c r="F41" s="387"/>
      <c r="G41" s="550">
        <f>SUM(G25:G40)</f>
        <v>774000</v>
      </c>
      <c r="H41" s="370">
        <f>SUM(H25:H40)</f>
        <v>750341</v>
      </c>
      <c r="I41" s="371">
        <f>0+IMSUB(H41,G41)</f>
        <v>-23659</v>
      </c>
      <c r="J41" s="548"/>
    </row>
    <row r="42" spans="1:10" s="333" customFormat="1" ht="13.2">
      <c r="A42" s="353"/>
      <c r="B42" s="384"/>
      <c r="C42" s="384" t="s">
        <v>260</v>
      </c>
      <c r="D42" s="408"/>
      <c r="E42" s="408"/>
      <c r="F42" s="409"/>
      <c r="G42" s="357">
        <f>SUM(G23,G41)</f>
        <v>804000</v>
      </c>
      <c r="H42" s="358">
        <f>SUM(H23,H41)</f>
        <v>750341</v>
      </c>
      <c r="I42" s="359">
        <f>0+IMSUB(H42,G42)</f>
        <v>-53659</v>
      </c>
      <c r="J42" s="379"/>
    </row>
    <row r="43" spans="1:10" s="333" customFormat="1" ht="13.2">
      <c r="A43" s="353"/>
      <c r="B43" s="353" t="s">
        <v>157</v>
      </c>
      <c r="C43" s="334" t="s">
        <v>261</v>
      </c>
      <c r="D43" s="334"/>
      <c r="E43" s="334"/>
      <c r="F43" s="368"/>
      <c r="G43" s="394"/>
      <c r="H43" s="377"/>
      <c r="I43" s="379"/>
      <c r="J43" s="379"/>
    </row>
    <row r="44" spans="1:10" s="333" customFormat="1" ht="13.2">
      <c r="A44" s="353"/>
      <c r="B44" s="410"/>
      <c r="C44" s="630" t="s">
        <v>258</v>
      </c>
      <c r="D44" s="631"/>
      <c r="E44" s="355" t="s">
        <v>262</v>
      </c>
      <c r="F44" s="356"/>
      <c r="G44" s="411"/>
      <c r="H44" s="365"/>
      <c r="I44" s="367"/>
      <c r="J44" s="367"/>
    </row>
    <row r="45" spans="1:10" s="333" customFormat="1" ht="13.2">
      <c r="A45" s="353"/>
      <c r="B45" s="353"/>
      <c r="C45" s="410"/>
      <c r="D45" s="412"/>
      <c r="E45" s="397" t="s">
        <v>221</v>
      </c>
      <c r="F45" s="398"/>
      <c r="G45" s="491">
        <v>100000</v>
      </c>
      <c r="H45" s="466">
        <v>96000</v>
      </c>
      <c r="I45" s="401">
        <f>0+IMSUB(H45,G45)</f>
        <v>-4000</v>
      </c>
      <c r="J45" s="470"/>
    </row>
    <row r="46" spans="1:10" s="333" customFormat="1" ht="13.2">
      <c r="A46" s="353"/>
      <c r="B46" s="353"/>
      <c r="C46" s="410"/>
      <c r="D46" s="412"/>
      <c r="E46" s="397" t="s">
        <v>199</v>
      </c>
      <c r="F46" s="398"/>
      <c r="G46" s="491">
        <v>300000</v>
      </c>
      <c r="H46" s="466">
        <v>398120</v>
      </c>
      <c r="I46" s="401">
        <f>0+IMSUB(H46,G46)</f>
        <v>98120</v>
      </c>
      <c r="J46" s="470"/>
    </row>
    <row r="47" spans="1:10" s="333" customFormat="1" ht="13.2">
      <c r="A47" s="353"/>
      <c r="B47" s="353"/>
      <c r="C47" s="410"/>
      <c r="D47" s="414"/>
      <c r="E47" s="334" t="s">
        <v>259</v>
      </c>
      <c r="F47" s="368"/>
      <c r="G47" s="388"/>
      <c r="H47" s="370"/>
      <c r="I47" s="372"/>
      <c r="J47" s="372"/>
    </row>
    <row r="48" spans="1:10" s="333" customFormat="1" ht="13.2">
      <c r="A48" s="353"/>
      <c r="B48" s="353"/>
      <c r="C48" s="415"/>
      <c r="D48" s="416"/>
      <c r="E48" s="408" t="s">
        <v>263</v>
      </c>
      <c r="F48" s="409"/>
      <c r="G48" s="380">
        <f>SUM(G45:G47)</f>
        <v>400000</v>
      </c>
      <c r="H48" s="380">
        <f>SUM(H45:H47)</f>
        <v>494120</v>
      </c>
      <c r="I48" s="401">
        <f>0+IMSUB(H48,G48)</f>
        <v>94120</v>
      </c>
      <c r="J48" s="379"/>
    </row>
    <row r="49" spans="1:10" s="333" customFormat="1" ht="13.2">
      <c r="A49" s="353"/>
      <c r="B49" s="410"/>
      <c r="C49" s="630" t="s">
        <v>264</v>
      </c>
      <c r="D49" s="631"/>
      <c r="E49" s="334" t="s">
        <v>184</v>
      </c>
      <c r="F49" s="368"/>
      <c r="G49" s="383"/>
      <c r="H49" s="365"/>
      <c r="I49" s="367"/>
      <c r="J49" s="367"/>
    </row>
    <row r="50" spans="1:10" s="333" customFormat="1" ht="13.2">
      <c r="A50" s="353"/>
      <c r="B50" s="410"/>
      <c r="C50" s="395"/>
      <c r="D50" s="396"/>
      <c r="E50" s="397" t="s">
        <v>198</v>
      </c>
      <c r="F50" s="398"/>
      <c r="G50" s="491">
        <v>15000</v>
      </c>
      <c r="H50" s="400">
        <v>30000</v>
      </c>
      <c r="I50" s="401">
        <f t="shared" ref="I50:I65" si="4">0+IMSUB(H50,G50)</f>
        <v>15000</v>
      </c>
      <c r="J50" s="402"/>
    </row>
    <row r="51" spans="1:10" s="333" customFormat="1" ht="13.2">
      <c r="A51" s="353"/>
      <c r="B51" s="353"/>
      <c r="C51" s="410"/>
      <c r="D51" s="403"/>
      <c r="E51" s="397" t="s">
        <v>197</v>
      </c>
      <c r="F51" s="398"/>
      <c r="G51" s="413">
        <v>50000</v>
      </c>
      <c r="H51" s="400">
        <v>28000</v>
      </c>
      <c r="I51" s="401">
        <f t="shared" si="4"/>
        <v>-22000</v>
      </c>
      <c r="J51" s="402"/>
    </row>
    <row r="52" spans="1:10" s="333" customFormat="1" ht="13.2">
      <c r="A52" s="353"/>
      <c r="B52" s="353"/>
      <c r="C52" s="410"/>
      <c r="D52" s="403"/>
      <c r="E52" s="397" t="s">
        <v>296</v>
      </c>
      <c r="F52" s="398"/>
      <c r="G52" s="413">
        <v>200000</v>
      </c>
      <c r="H52" s="400">
        <v>124550</v>
      </c>
      <c r="I52" s="401">
        <f t="shared" si="4"/>
        <v>-75450</v>
      </c>
      <c r="J52" s="402"/>
    </row>
    <row r="53" spans="1:10" s="333" customFormat="1" ht="13.2">
      <c r="A53" s="353"/>
      <c r="B53" s="353"/>
      <c r="C53" s="410"/>
      <c r="D53" s="403"/>
      <c r="E53" s="397" t="s">
        <v>325</v>
      </c>
      <c r="F53" s="398"/>
      <c r="G53" s="413">
        <v>50000</v>
      </c>
      <c r="H53" s="400">
        <v>90239</v>
      </c>
      <c r="I53" s="401">
        <f t="shared" si="4"/>
        <v>40239</v>
      </c>
      <c r="J53" s="402"/>
    </row>
    <row r="54" spans="1:10" s="333" customFormat="1" ht="13.2">
      <c r="A54" s="353"/>
      <c r="B54" s="353"/>
      <c r="C54" s="410"/>
      <c r="D54" s="403"/>
      <c r="E54" s="397" t="s">
        <v>319</v>
      </c>
      <c r="F54" s="398"/>
      <c r="G54" s="413">
        <v>80000</v>
      </c>
      <c r="H54" s="400">
        <v>0</v>
      </c>
      <c r="I54" s="401">
        <f t="shared" si="4"/>
        <v>-80000</v>
      </c>
      <c r="J54" s="402"/>
    </row>
    <row r="55" spans="1:10" s="333" customFormat="1" ht="13.2">
      <c r="A55" s="353"/>
      <c r="B55" s="353"/>
      <c r="C55" s="410"/>
      <c r="D55" s="403"/>
      <c r="E55" s="405" t="s">
        <v>326</v>
      </c>
      <c r="F55" s="398"/>
      <c r="G55" s="413">
        <v>35000</v>
      </c>
      <c r="H55" s="400">
        <v>5100</v>
      </c>
      <c r="I55" s="401">
        <f t="shared" si="4"/>
        <v>-29900</v>
      </c>
      <c r="J55" s="402"/>
    </row>
    <row r="56" spans="1:10" s="333" customFormat="1" ht="13.2">
      <c r="A56" s="353"/>
      <c r="B56" s="353"/>
      <c r="C56" s="410"/>
      <c r="D56" s="403"/>
      <c r="E56" s="405" t="s">
        <v>297</v>
      </c>
      <c r="F56" s="398"/>
      <c r="G56" s="413">
        <v>10000</v>
      </c>
      <c r="H56" s="400">
        <v>0</v>
      </c>
      <c r="I56" s="401">
        <f t="shared" si="4"/>
        <v>-10000</v>
      </c>
      <c r="J56" s="402"/>
    </row>
    <row r="57" spans="1:10" s="333" customFormat="1" ht="13.2">
      <c r="A57" s="353"/>
      <c r="B57" s="353"/>
      <c r="C57" s="410"/>
      <c r="D57" s="403"/>
      <c r="E57" s="405" t="s">
        <v>224</v>
      </c>
      <c r="F57" s="398"/>
      <c r="G57" s="413">
        <v>30000</v>
      </c>
      <c r="H57" s="400">
        <v>25811</v>
      </c>
      <c r="I57" s="401">
        <f t="shared" si="4"/>
        <v>-4189</v>
      </c>
      <c r="J57" s="402"/>
    </row>
    <row r="58" spans="1:10" s="333" customFormat="1" ht="13.2">
      <c r="A58" s="353"/>
      <c r="B58" s="353"/>
      <c r="C58" s="410"/>
      <c r="D58" s="403"/>
      <c r="E58" s="405" t="s">
        <v>265</v>
      </c>
      <c r="F58" s="398"/>
      <c r="G58" s="413">
        <v>130000</v>
      </c>
      <c r="H58" s="400">
        <v>93800</v>
      </c>
      <c r="I58" s="401">
        <f t="shared" si="4"/>
        <v>-36200</v>
      </c>
      <c r="J58" s="402"/>
    </row>
    <row r="59" spans="1:10" s="333" customFormat="1" ht="13.2">
      <c r="A59" s="353"/>
      <c r="B59" s="353"/>
      <c r="C59" s="410"/>
      <c r="D59" s="403"/>
      <c r="E59" s="405" t="s">
        <v>294</v>
      </c>
      <c r="F59" s="398"/>
      <c r="G59" s="413">
        <v>5000</v>
      </c>
      <c r="H59" s="400">
        <v>2000</v>
      </c>
      <c r="I59" s="401">
        <f t="shared" si="4"/>
        <v>-3000</v>
      </c>
      <c r="J59" s="402"/>
    </row>
    <row r="60" spans="1:10" s="333" customFormat="1" ht="13.2">
      <c r="A60" s="353"/>
      <c r="B60" s="353"/>
      <c r="C60" s="410"/>
      <c r="D60" s="403"/>
      <c r="E60" s="405" t="s">
        <v>267</v>
      </c>
      <c r="F60" s="398"/>
      <c r="G60" s="413">
        <v>30000</v>
      </c>
      <c r="H60" s="400">
        <v>5100</v>
      </c>
      <c r="I60" s="401">
        <f t="shared" si="4"/>
        <v>-24900</v>
      </c>
      <c r="J60" s="402"/>
    </row>
    <row r="61" spans="1:10" s="333" customFormat="1" ht="13.2">
      <c r="A61" s="353"/>
      <c r="B61" s="353"/>
      <c r="C61" s="410"/>
      <c r="D61" s="403"/>
      <c r="E61" s="405" t="s">
        <v>217</v>
      </c>
      <c r="F61" s="398"/>
      <c r="G61" s="413">
        <v>5000</v>
      </c>
      <c r="H61" s="400">
        <v>3125</v>
      </c>
      <c r="I61" s="401">
        <f t="shared" si="4"/>
        <v>-1875</v>
      </c>
      <c r="J61" s="402"/>
    </row>
    <row r="62" spans="1:10" s="333" customFormat="1" ht="13.2">
      <c r="A62" s="353"/>
      <c r="B62" s="353"/>
      <c r="C62" s="410"/>
      <c r="D62" s="403"/>
      <c r="E62" s="405" t="s">
        <v>327</v>
      </c>
      <c r="F62" s="398"/>
      <c r="G62" s="413">
        <v>2000</v>
      </c>
      <c r="H62" s="400">
        <v>0</v>
      </c>
      <c r="I62" s="401">
        <f t="shared" si="4"/>
        <v>-2000</v>
      </c>
      <c r="J62" s="402"/>
    </row>
    <row r="63" spans="1:10" s="333" customFormat="1" ht="13.2">
      <c r="A63" s="353"/>
      <c r="B63" s="353"/>
      <c r="C63" s="410"/>
      <c r="D63" s="403"/>
      <c r="E63" s="398" t="s">
        <v>332</v>
      </c>
      <c r="F63" s="398"/>
      <c r="G63" s="413">
        <v>0</v>
      </c>
      <c r="H63" s="400">
        <v>0</v>
      </c>
      <c r="I63" s="401">
        <f t="shared" si="4"/>
        <v>0</v>
      </c>
      <c r="J63" s="402"/>
    </row>
    <row r="64" spans="1:10" s="333" customFormat="1" ht="13.2">
      <c r="A64" s="353"/>
      <c r="B64" s="353"/>
      <c r="C64" s="410"/>
      <c r="D64" s="403"/>
      <c r="E64" s="405" t="s">
        <v>328</v>
      </c>
      <c r="F64" s="398"/>
      <c r="G64" s="413">
        <v>5000</v>
      </c>
      <c r="H64" s="400">
        <v>2020</v>
      </c>
      <c r="I64" s="401">
        <f t="shared" si="4"/>
        <v>-2980</v>
      </c>
      <c r="J64" s="402"/>
    </row>
    <row r="65" spans="1:10" s="333" customFormat="1" ht="13.2">
      <c r="A65" s="353"/>
      <c r="B65" s="353"/>
      <c r="C65" s="410"/>
      <c r="D65" s="403"/>
      <c r="E65" s="405" t="s">
        <v>331</v>
      </c>
      <c r="F65" s="398"/>
      <c r="G65" s="413">
        <v>5000</v>
      </c>
      <c r="H65" s="400">
        <v>0</v>
      </c>
      <c r="I65" s="401">
        <f t="shared" si="4"/>
        <v>-5000</v>
      </c>
      <c r="J65" s="402"/>
    </row>
    <row r="66" spans="1:10" s="333" customFormat="1" ht="13.2">
      <c r="A66" s="353"/>
      <c r="B66" s="353"/>
      <c r="C66" s="410"/>
      <c r="D66" s="404"/>
      <c r="E66" s="334" t="s">
        <v>259</v>
      </c>
      <c r="F66" s="368"/>
      <c r="G66" s="407"/>
      <c r="H66" s="372"/>
      <c r="I66" s="372"/>
      <c r="J66" s="372"/>
    </row>
    <row r="67" spans="1:10" s="333" customFormat="1" ht="13.2">
      <c r="A67" s="353"/>
      <c r="B67" s="353"/>
      <c r="C67" s="415"/>
      <c r="D67" s="417"/>
      <c r="E67" s="408" t="s">
        <v>268</v>
      </c>
      <c r="F67" s="409"/>
      <c r="G67" s="380">
        <f>SUM(G50:G66)</f>
        <v>652000</v>
      </c>
      <c r="H67" s="377">
        <f>SUM(H50:H66)</f>
        <v>409745</v>
      </c>
      <c r="I67" s="359">
        <f>0+IMSUB(H67,G67)</f>
        <v>-242255</v>
      </c>
      <c r="J67" s="379"/>
    </row>
    <row r="68" spans="1:10" s="333" customFormat="1" ht="13.2">
      <c r="A68" s="353"/>
      <c r="B68" s="384"/>
      <c r="C68" s="418" t="s">
        <v>269</v>
      </c>
      <c r="D68" s="408"/>
      <c r="E68" s="408"/>
      <c r="F68" s="409"/>
      <c r="G68" s="357">
        <f>SUM(G48,G67)</f>
        <v>1052000</v>
      </c>
      <c r="H68" s="358">
        <f>SUM(H48,H67)</f>
        <v>903865</v>
      </c>
      <c r="I68" s="359">
        <f>0+IMSUB(H68,G68)</f>
        <v>-148135</v>
      </c>
      <c r="J68" s="360"/>
    </row>
    <row r="69" spans="1:10" s="333" customFormat="1" ht="13.2">
      <c r="A69" s="353"/>
      <c r="B69" s="353" t="s">
        <v>171</v>
      </c>
      <c r="C69" s="334" t="s">
        <v>270</v>
      </c>
      <c r="D69" s="334"/>
      <c r="E69" s="334"/>
      <c r="F69" s="368"/>
      <c r="G69" s="419"/>
      <c r="H69" s="379"/>
      <c r="I69" s="379"/>
      <c r="J69" s="379"/>
    </row>
    <row r="70" spans="1:10" s="333" customFormat="1" ht="13.2">
      <c r="A70" s="353"/>
      <c r="B70" s="353"/>
      <c r="C70" s="630" t="s">
        <v>258</v>
      </c>
      <c r="D70" s="631"/>
      <c r="E70" s="355" t="s">
        <v>262</v>
      </c>
      <c r="F70" s="356"/>
      <c r="G70" s="420"/>
      <c r="H70" s="421"/>
      <c r="I70" s="421"/>
      <c r="J70" s="367"/>
    </row>
    <row r="71" spans="1:10" s="333" customFormat="1" ht="13.2">
      <c r="A71" s="353"/>
      <c r="B71" s="353"/>
      <c r="C71" s="395"/>
      <c r="D71" s="403"/>
      <c r="E71" s="397" t="s">
        <v>271</v>
      </c>
      <c r="F71" s="398"/>
      <c r="G71" s="425">
        <v>80000</v>
      </c>
      <c r="H71" s="426">
        <v>102000</v>
      </c>
      <c r="I71" s="401">
        <f>0+IMSUB(H71,G71)</f>
        <v>22000</v>
      </c>
      <c r="J71" s="382"/>
    </row>
    <row r="72" spans="1:10" s="333" customFormat="1" ht="13.2">
      <c r="A72" s="353"/>
      <c r="B72" s="353"/>
      <c r="C72" s="410"/>
      <c r="D72" s="473"/>
      <c r="E72" s="334" t="s">
        <v>259</v>
      </c>
      <c r="F72" s="368"/>
      <c r="G72" s="422"/>
      <c r="H72" s="423"/>
      <c r="I72" s="423"/>
      <c r="J72" s="372"/>
    </row>
    <row r="73" spans="1:10" s="333" customFormat="1" ht="13.2">
      <c r="A73" s="353"/>
      <c r="B73" s="353"/>
      <c r="C73" s="415"/>
      <c r="D73" s="417"/>
      <c r="E73" s="408" t="s">
        <v>263</v>
      </c>
      <c r="F73" s="409"/>
      <c r="G73" s="380">
        <f>SUM(G70:G72)</f>
        <v>80000</v>
      </c>
      <c r="H73" s="377">
        <f>SUM(H70:H72)</f>
        <v>102000</v>
      </c>
      <c r="I73" s="401">
        <f>0+IMSUB(H73,G73)</f>
        <v>22000</v>
      </c>
      <c r="J73" s="379"/>
    </row>
    <row r="74" spans="1:10" s="333" customFormat="1" ht="13.2">
      <c r="A74" s="353"/>
      <c r="B74" s="353"/>
      <c r="C74" s="630" t="s">
        <v>264</v>
      </c>
      <c r="D74" s="631"/>
      <c r="E74" s="355" t="s">
        <v>184</v>
      </c>
      <c r="F74" s="356"/>
      <c r="G74" s="411"/>
      <c r="H74" s="367"/>
      <c r="I74" s="367"/>
      <c r="J74" s="367"/>
    </row>
    <row r="75" spans="1:10" s="333" customFormat="1" ht="13.2">
      <c r="A75" s="353"/>
      <c r="B75" s="353"/>
      <c r="C75" s="395"/>
      <c r="D75" s="396"/>
      <c r="E75" s="397" t="s">
        <v>198</v>
      </c>
      <c r="F75" s="398"/>
      <c r="G75" s="491">
        <v>60000</v>
      </c>
      <c r="H75" s="400">
        <v>13200</v>
      </c>
      <c r="I75" s="401">
        <f t="shared" ref="I75:I90" si="5">0+IMSUB(H75,G75)</f>
        <v>-46800</v>
      </c>
      <c r="J75" s="402"/>
    </row>
    <row r="76" spans="1:10" s="333" customFormat="1" ht="13.2">
      <c r="A76" s="353"/>
      <c r="B76" s="353"/>
      <c r="C76" s="395"/>
      <c r="D76" s="396"/>
      <c r="E76" s="397" t="s">
        <v>296</v>
      </c>
      <c r="F76" s="398"/>
      <c r="G76" s="491">
        <v>15000</v>
      </c>
      <c r="H76" s="400">
        <v>20750</v>
      </c>
      <c r="I76" s="401">
        <f t="shared" si="5"/>
        <v>5750</v>
      </c>
      <c r="J76" s="402"/>
    </row>
    <row r="77" spans="1:10" s="333" customFormat="1" ht="13.2">
      <c r="A77" s="353"/>
      <c r="B77" s="353"/>
      <c r="C77" s="395"/>
      <c r="D77" s="396"/>
      <c r="E77" s="397" t="s">
        <v>325</v>
      </c>
      <c r="F77" s="398"/>
      <c r="G77" s="491">
        <v>10000</v>
      </c>
      <c r="H77" s="400">
        <v>87893</v>
      </c>
      <c r="I77" s="401">
        <f t="shared" si="5"/>
        <v>77893</v>
      </c>
      <c r="J77" s="402"/>
    </row>
    <row r="78" spans="1:10" s="333" customFormat="1" ht="13.2">
      <c r="A78" s="353"/>
      <c r="B78" s="353"/>
      <c r="C78" s="395"/>
      <c r="D78" s="396"/>
      <c r="E78" s="405" t="s">
        <v>297</v>
      </c>
      <c r="F78" s="398"/>
      <c r="G78" s="491">
        <v>10000</v>
      </c>
      <c r="H78" s="400">
        <v>0</v>
      </c>
      <c r="I78" s="401">
        <f t="shared" si="5"/>
        <v>-10000</v>
      </c>
      <c r="J78" s="402"/>
    </row>
    <row r="79" spans="1:10" s="333" customFormat="1" ht="13.2">
      <c r="A79" s="353"/>
      <c r="B79" s="353"/>
      <c r="C79" s="395"/>
      <c r="D79" s="396"/>
      <c r="E79" s="405" t="s">
        <v>224</v>
      </c>
      <c r="F79" s="398"/>
      <c r="G79" s="491">
        <v>7000</v>
      </c>
      <c r="H79" s="400">
        <v>6978</v>
      </c>
      <c r="I79" s="401">
        <f t="shared" si="5"/>
        <v>-22</v>
      </c>
      <c r="J79" s="402"/>
    </row>
    <row r="80" spans="1:10" s="333" customFormat="1" ht="13.2">
      <c r="A80" s="353"/>
      <c r="B80" s="353"/>
      <c r="C80" s="395"/>
      <c r="D80" s="396"/>
      <c r="E80" s="405" t="s">
        <v>265</v>
      </c>
      <c r="F80" s="398"/>
      <c r="G80" s="491">
        <v>5000</v>
      </c>
      <c r="H80" s="400">
        <v>1200</v>
      </c>
      <c r="I80" s="401">
        <f t="shared" si="5"/>
        <v>-3800</v>
      </c>
      <c r="J80" s="402"/>
    </row>
    <row r="81" spans="1:10" s="333" customFormat="1" ht="13.2">
      <c r="A81" s="353"/>
      <c r="B81" s="353"/>
      <c r="C81" s="395"/>
      <c r="D81" s="396"/>
      <c r="E81" s="405" t="s">
        <v>267</v>
      </c>
      <c r="F81" s="398"/>
      <c r="G81" s="491">
        <v>20000</v>
      </c>
      <c r="H81" s="400">
        <v>14000</v>
      </c>
      <c r="I81" s="401">
        <f t="shared" si="5"/>
        <v>-6000</v>
      </c>
      <c r="J81" s="402"/>
    </row>
    <row r="82" spans="1:10" s="333" customFormat="1" ht="13.2">
      <c r="A82" s="353"/>
      <c r="B82" s="353"/>
      <c r="C82" s="395"/>
      <c r="D82" s="396"/>
      <c r="E82" s="405" t="s">
        <v>217</v>
      </c>
      <c r="F82" s="398"/>
      <c r="G82" s="491">
        <v>22000</v>
      </c>
      <c r="H82" s="400">
        <v>21100</v>
      </c>
      <c r="I82" s="401">
        <f t="shared" si="5"/>
        <v>-900</v>
      </c>
      <c r="J82" s="402"/>
    </row>
    <row r="83" spans="1:10" s="333" customFormat="1" ht="13.2">
      <c r="A83" s="353"/>
      <c r="B83" s="353"/>
      <c r="C83" s="410"/>
      <c r="D83" s="403"/>
      <c r="E83" s="405" t="s">
        <v>47</v>
      </c>
      <c r="F83" s="398"/>
      <c r="G83" s="491">
        <v>13000</v>
      </c>
      <c r="H83" s="426">
        <v>8000</v>
      </c>
      <c r="I83" s="401">
        <f t="shared" si="5"/>
        <v>-5000</v>
      </c>
      <c r="J83" s="402"/>
    </row>
    <row r="84" spans="1:10" s="333" customFormat="1" ht="13.2">
      <c r="A84" s="353"/>
      <c r="B84" s="353"/>
      <c r="C84" s="410"/>
      <c r="D84" s="403"/>
      <c r="E84" s="405" t="s">
        <v>295</v>
      </c>
      <c r="F84" s="398"/>
      <c r="G84" s="491">
        <v>3000</v>
      </c>
      <c r="H84" s="426">
        <v>1961</v>
      </c>
      <c r="I84" s="401">
        <f t="shared" si="5"/>
        <v>-1039</v>
      </c>
      <c r="J84" s="402"/>
    </row>
    <row r="85" spans="1:10" s="333" customFormat="1" ht="13.2">
      <c r="A85" s="353"/>
      <c r="B85" s="353"/>
      <c r="C85" s="410"/>
      <c r="D85" s="404"/>
      <c r="E85" s="398" t="s">
        <v>333</v>
      </c>
      <c r="F85" s="368"/>
      <c r="G85" s="491">
        <v>1000</v>
      </c>
      <c r="H85" s="509">
        <v>600</v>
      </c>
      <c r="I85" s="508">
        <f t="shared" si="5"/>
        <v>-400</v>
      </c>
      <c r="J85" s="470"/>
    </row>
    <row r="86" spans="1:10" s="333" customFormat="1" ht="13.2">
      <c r="A86" s="353"/>
      <c r="B86" s="353"/>
      <c r="C86" s="410"/>
      <c r="D86" s="404"/>
      <c r="E86" s="405" t="s">
        <v>322</v>
      </c>
      <c r="F86" s="368"/>
      <c r="G86" s="491">
        <v>15000</v>
      </c>
      <c r="H86" s="509">
        <v>6243</v>
      </c>
      <c r="I86" s="508">
        <f t="shared" si="5"/>
        <v>-8757</v>
      </c>
      <c r="J86" s="470"/>
    </row>
    <row r="87" spans="1:10" s="333" customFormat="1" ht="13.2">
      <c r="A87" s="353"/>
      <c r="B87" s="353"/>
      <c r="C87" s="410"/>
      <c r="D87" s="404"/>
      <c r="E87" s="334" t="s">
        <v>259</v>
      </c>
      <c r="F87" s="368"/>
      <c r="G87" s="422"/>
      <c r="H87" s="423"/>
      <c r="I87" s="371"/>
      <c r="J87" s="372"/>
    </row>
    <row r="88" spans="1:10" s="333" customFormat="1" ht="13.2">
      <c r="A88" s="353"/>
      <c r="B88" s="353"/>
      <c r="C88" s="410"/>
      <c r="D88" s="427"/>
      <c r="E88" s="428" t="s">
        <v>268</v>
      </c>
      <c r="F88" s="429"/>
      <c r="G88" s="430">
        <f>SUM(G75:G87)</f>
        <v>181000</v>
      </c>
      <c r="H88" s="424">
        <f>SUM(H75:H87)</f>
        <v>181925</v>
      </c>
      <c r="I88" s="378">
        <f>0+IMSUB(H88,G88)</f>
        <v>925</v>
      </c>
      <c r="J88" s="379"/>
    </row>
    <row r="89" spans="1:10" s="333" customFormat="1" ht="13.2">
      <c r="A89" s="353"/>
      <c r="B89" s="431"/>
      <c r="C89" s="384" t="s">
        <v>272</v>
      </c>
      <c r="D89" s="408"/>
      <c r="E89" s="418"/>
      <c r="F89" s="409"/>
      <c r="G89" s="432">
        <f>SUM(G73,G88)</f>
        <v>261000</v>
      </c>
      <c r="H89" s="376">
        <f>SUM(H73,H88)</f>
        <v>283925</v>
      </c>
      <c r="I89" s="378">
        <f t="shared" si="5"/>
        <v>22925</v>
      </c>
      <c r="J89" s="379"/>
    </row>
    <row r="90" spans="1:10" s="333" customFormat="1" ht="13.8" thickBot="1">
      <c r="A90" s="433"/>
      <c r="B90" s="474" t="s">
        <v>273</v>
      </c>
      <c r="C90" s="475"/>
      <c r="D90" s="474"/>
      <c r="E90" s="474"/>
      <c r="F90" s="434"/>
      <c r="G90" s="435">
        <f>SUM(G42,G68,G89)</f>
        <v>2117000</v>
      </c>
      <c r="H90" s="436">
        <f>SUM(H42,H68,H89)</f>
        <v>1938131</v>
      </c>
      <c r="I90" s="378">
        <f t="shared" si="5"/>
        <v>-178869</v>
      </c>
      <c r="J90" s="390"/>
    </row>
    <row r="91" spans="1:10" s="333" customFormat="1" ht="13.8" thickTop="1">
      <c r="A91" s="353" t="s">
        <v>274</v>
      </c>
      <c r="C91" s="334" t="s">
        <v>275</v>
      </c>
      <c r="D91" s="334"/>
      <c r="E91" s="334"/>
      <c r="F91" s="368"/>
      <c r="G91" s="336"/>
      <c r="H91" s="437"/>
      <c r="I91" s="437"/>
      <c r="J91" s="382"/>
    </row>
    <row r="92" spans="1:10" s="333" customFormat="1" ht="13.2">
      <c r="A92" s="353"/>
      <c r="B92" s="361" t="s">
        <v>276</v>
      </c>
      <c r="C92" s="362"/>
      <c r="D92" s="362"/>
      <c r="E92" s="362"/>
      <c r="F92" s="363"/>
      <c r="G92" s="383"/>
      <c r="H92" s="367"/>
      <c r="I92" s="367"/>
      <c r="J92" s="367"/>
    </row>
    <row r="93" spans="1:10" s="333" customFormat="1" ht="13.2">
      <c r="A93" s="353"/>
      <c r="B93" s="438" t="s">
        <v>277</v>
      </c>
      <c r="C93" s="397" t="s">
        <v>278</v>
      </c>
      <c r="D93" s="397"/>
      <c r="E93" s="397"/>
      <c r="F93" s="398"/>
      <c r="G93" s="399">
        <v>0</v>
      </c>
      <c r="H93" s="402">
        <v>0</v>
      </c>
      <c r="I93" s="401">
        <f>0+IMSUB(H93,G93)</f>
        <v>0</v>
      </c>
      <c r="J93" s="402"/>
    </row>
    <row r="94" spans="1:10" s="333" customFormat="1" ht="13.8" thickBot="1">
      <c r="A94" s="433"/>
      <c r="B94" s="433"/>
      <c r="C94" s="474" t="s">
        <v>259</v>
      </c>
      <c r="D94" s="474"/>
      <c r="E94" s="474"/>
      <c r="F94" s="434"/>
      <c r="G94" s="439"/>
      <c r="H94" s="440"/>
      <c r="I94" s="440"/>
      <c r="J94" s="440"/>
    </row>
    <row r="95" spans="1:10" s="333" customFormat="1" ht="13.8" thickTop="1">
      <c r="A95" s="353" t="s">
        <v>279</v>
      </c>
      <c r="B95" s="334" t="s">
        <v>280</v>
      </c>
      <c r="D95" s="334"/>
      <c r="E95" s="334"/>
      <c r="F95" s="368"/>
      <c r="G95" s="441"/>
      <c r="H95" s="539"/>
      <c r="I95" s="539"/>
      <c r="J95" s="539"/>
    </row>
    <row r="96" spans="1:10" s="333" customFormat="1" ht="13.2">
      <c r="A96" s="353"/>
      <c r="B96" s="540" t="s">
        <v>281</v>
      </c>
      <c r="C96" s="541"/>
      <c r="D96" s="541"/>
      <c r="E96" s="541"/>
      <c r="F96" s="542"/>
      <c r="G96" s="383"/>
      <c r="H96" s="367"/>
      <c r="I96" s="367"/>
      <c r="J96" s="367"/>
    </row>
    <row r="97" spans="1:10" s="333" customFormat="1" ht="13.2">
      <c r="A97" s="353"/>
      <c r="B97" s="543" t="s">
        <v>277</v>
      </c>
      <c r="C97" s="428" t="s">
        <v>329</v>
      </c>
      <c r="D97" s="428"/>
      <c r="E97" s="428"/>
      <c r="F97" s="429"/>
      <c r="G97" s="399">
        <v>0</v>
      </c>
      <c r="H97" s="402">
        <v>0</v>
      </c>
      <c r="I97" s="401">
        <f>0+IMSUB(H97,G97)</f>
        <v>0</v>
      </c>
      <c r="J97" s="402"/>
    </row>
    <row r="98" spans="1:10" s="333" customFormat="1" ht="13.2">
      <c r="A98" s="353"/>
      <c r="B98" s="353"/>
      <c r="C98" s="334" t="s">
        <v>259</v>
      </c>
      <c r="D98" s="334"/>
      <c r="E98" s="334"/>
      <c r="F98" s="368"/>
      <c r="G98" s="407"/>
      <c r="H98" s="372"/>
      <c r="I98" s="372"/>
      <c r="J98" s="372"/>
    </row>
    <row r="99" spans="1:10" s="333" customFormat="1" ht="13.2">
      <c r="A99" s="353"/>
      <c r="B99" s="540" t="s">
        <v>282</v>
      </c>
      <c r="C99" s="544"/>
      <c r="D99" s="541"/>
      <c r="E99" s="541"/>
      <c r="F99" s="542"/>
      <c r="G99" s="383"/>
      <c r="H99" s="367"/>
      <c r="I99" s="367"/>
      <c r="J99" s="367"/>
    </row>
    <row r="100" spans="1:10" s="333" customFormat="1" ht="13.2">
      <c r="A100" s="353"/>
      <c r="B100" s="353"/>
      <c r="C100" s="412" t="s">
        <v>283</v>
      </c>
      <c r="D100" s="397"/>
      <c r="E100" s="397"/>
      <c r="F100" s="398"/>
      <c r="G100" s="399">
        <v>0</v>
      </c>
      <c r="H100" s="402">
        <v>0</v>
      </c>
      <c r="I100" s="401">
        <f>0+IMSUB(H100,G100)</f>
        <v>0</v>
      </c>
      <c r="J100" s="402"/>
    </row>
    <row r="101" spans="1:10" s="333" customFormat="1" ht="13.8" thickBot="1">
      <c r="A101" s="433"/>
      <c r="B101" s="433"/>
      <c r="C101" s="442" t="s">
        <v>228</v>
      </c>
      <c r="D101" s="443"/>
      <c r="E101" s="443"/>
      <c r="F101" s="444"/>
      <c r="G101" s="445">
        <v>70000</v>
      </c>
      <c r="H101" s="446">
        <v>70000</v>
      </c>
      <c r="I101" s="447">
        <f>0+IMSUB(H101,G101)</f>
        <v>0</v>
      </c>
      <c r="J101" s="440"/>
    </row>
    <row r="102" spans="1:10" s="333" customFormat="1" ht="14.4" thickTop="1" thickBot="1">
      <c r="A102" s="448"/>
      <c r="B102" s="449"/>
      <c r="C102" s="449" t="s">
        <v>284</v>
      </c>
      <c r="D102" s="449"/>
      <c r="E102" s="449"/>
      <c r="F102" s="450"/>
      <c r="G102" s="451">
        <f>SUM(G17-G90-G101)</f>
        <v>13000</v>
      </c>
      <c r="H102" s="565">
        <f>SUM(H17-H90-H101)</f>
        <v>-72348</v>
      </c>
      <c r="I102" s="453">
        <f>0+IMSUB(H102,G102)</f>
        <v>-85348</v>
      </c>
      <c r="J102" s="452"/>
    </row>
    <row r="103" spans="1:10" s="333" customFormat="1" ht="13.8" thickBot="1">
      <c r="A103" s="454"/>
      <c r="B103" s="455"/>
      <c r="C103" s="455" t="s">
        <v>285</v>
      </c>
      <c r="D103" s="455"/>
      <c r="E103" s="455"/>
      <c r="F103" s="456"/>
      <c r="G103" s="457">
        <v>158431</v>
      </c>
      <c r="H103" s="458">
        <v>158431</v>
      </c>
      <c r="I103" s="459">
        <f>0+IMSUB(H103,G103)</f>
        <v>0</v>
      </c>
      <c r="J103" s="460"/>
    </row>
    <row r="104" spans="1:10" s="126" customFormat="1" ht="13.8" thickBot="1">
      <c r="A104" s="461"/>
      <c r="B104" s="455"/>
      <c r="C104" s="455" t="s">
        <v>286</v>
      </c>
      <c r="D104" s="455"/>
      <c r="E104" s="455"/>
      <c r="F104" s="456"/>
      <c r="G104" s="460">
        <f>SUM(G102+G103)</f>
        <v>171431</v>
      </c>
      <c r="H104" s="460">
        <f>SUM(H102+H103)</f>
        <v>86083</v>
      </c>
      <c r="I104" s="459">
        <f>0+IMSUB(H104,G104)</f>
        <v>-85348</v>
      </c>
      <c r="J104" s="460"/>
    </row>
    <row r="105" spans="1:10">
      <c r="A105" s="462"/>
      <c r="B105" s="463"/>
      <c r="C105" s="463"/>
      <c r="D105" s="463"/>
      <c r="E105" s="463"/>
      <c r="F105" s="463"/>
      <c r="G105" s="463"/>
      <c r="H105" s="463"/>
      <c r="I105" s="463"/>
      <c r="J105" s="463"/>
    </row>
  </sheetData>
  <mergeCells count="9">
    <mergeCell ref="C74:D74"/>
    <mergeCell ref="A1:K1"/>
    <mergeCell ref="A2:K2"/>
    <mergeCell ref="G5:H5"/>
    <mergeCell ref="C44:D44"/>
    <mergeCell ref="C49:D49"/>
    <mergeCell ref="C70:D70"/>
    <mergeCell ref="C20:D20"/>
    <mergeCell ref="C24:D24"/>
  </mergeCells>
  <phoneticPr fontId="3"/>
  <pageMargins left="0.25" right="0.25" top="0.75" bottom="0.75" header="0.3" footer="0.3"/>
  <pageSetup paperSize="9" orientation="portrait" horizontalDpi="360" verticalDpi="360" r:id="rId1"/>
  <headerFooter differentFirst="1">
    <oddFooter>&amp;C23</oddFooter>
    <firstFooter>&amp;C22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B3BF-B8AD-4D19-9335-3187D8A6D8CC}">
  <sheetPr>
    <pageSetUpPr fitToPage="1"/>
  </sheetPr>
  <dimension ref="A1:E65"/>
  <sheetViews>
    <sheetView tabSelected="1" view="pageLayout" topLeftCell="A16" zoomScaleNormal="100" zoomScaleSheetLayoutView="100" workbookViewId="0">
      <selection activeCell="A37" sqref="A36:XFD37"/>
    </sheetView>
  </sheetViews>
  <sheetFormatPr defaultRowHeight="18"/>
  <cols>
    <col min="1" max="1" width="20.59765625" style="269" customWidth="1"/>
    <col min="2" max="2" width="14.8984375" style="269" customWidth="1"/>
    <col min="3" max="4" width="16.8984375" style="269" customWidth="1"/>
    <col min="5" max="5" width="19.09765625" style="269" customWidth="1"/>
    <col min="6" max="6" width="5.5" style="269" customWidth="1"/>
    <col min="7" max="256" width="9" style="269"/>
    <col min="257" max="257" width="20.59765625" style="269" customWidth="1"/>
    <col min="258" max="258" width="14.8984375" style="269" customWidth="1"/>
    <col min="259" max="260" width="16.8984375" style="269" customWidth="1"/>
    <col min="261" max="261" width="19.09765625" style="269" customWidth="1"/>
    <col min="262" max="262" width="5.5" style="269" customWidth="1"/>
    <col min="263" max="512" width="9" style="269"/>
    <col min="513" max="513" width="20.59765625" style="269" customWidth="1"/>
    <col min="514" max="514" width="14.8984375" style="269" customWidth="1"/>
    <col min="515" max="516" width="16.8984375" style="269" customWidth="1"/>
    <col min="517" max="517" width="19.09765625" style="269" customWidth="1"/>
    <col min="518" max="518" width="5.5" style="269" customWidth="1"/>
    <col min="519" max="768" width="9" style="269"/>
    <col min="769" max="769" width="20.59765625" style="269" customWidth="1"/>
    <col min="770" max="770" width="14.8984375" style="269" customWidth="1"/>
    <col min="771" max="772" width="16.8984375" style="269" customWidth="1"/>
    <col min="773" max="773" width="19.09765625" style="269" customWidth="1"/>
    <col min="774" max="774" width="5.5" style="269" customWidth="1"/>
    <col min="775" max="1024" width="9" style="269"/>
    <col min="1025" max="1025" width="20.59765625" style="269" customWidth="1"/>
    <col min="1026" max="1026" width="14.8984375" style="269" customWidth="1"/>
    <col min="1027" max="1028" width="16.8984375" style="269" customWidth="1"/>
    <col min="1029" max="1029" width="19.09765625" style="269" customWidth="1"/>
    <col min="1030" max="1030" width="5.5" style="269" customWidth="1"/>
    <col min="1031" max="1280" width="9" style="269"/>
    <col min="1281" max="1281" width="20.59765625" style="269" customWidth="1"/>
    <col min="1282" max="1282" width="14.8984375" style="269" customWidth="1"/>
    <col min="1283" max="1284" width="16.8984375" style="269" customWidth="1"/>
    <col min="1285" max="1285" width="19.09765625" style="269" customWidth="1"/>
    <col min="1286" max="1286" width="5.5" style="269" customWidth="1"/>
    <col min="1287" max="1536" width="9" style="269"/>
    <col min="1537" max="1537" width="20.59765625" style="269" customWidth="1"/>
    <col min="1538" max="1538" width="14.8984375" style="269" customWidth="1"/>
    <col min="1539" max="1540" width="16.8984375" style="269" customWidth="1"/>
    <col min="1541" max="1541" width="19.09765625" style="269" customWidth="1"/>
    <col min="1542" max="1542" width="5.5" style="269" customWidth="1"/>
    <col min="1543" max="1792" width="9" style="269"/>
    <col min="1793" max="1793" width="20.59765625" style="269" customWidth="1"/>
    <col min="1794" max="1794" width="14.8984375" style="269" customWidth="1"/>
    <col min="1795" max="1796" width="16.8984375" style="269" customWidth="1"/>
    <col min="1797" max="1797" width="19.09765625" style="269" customWidth="1"/>
    <col min="1798" max="1798" width="5.5" style="269" customWidth="1"/>
    <col min="1799" max="2048" width="9" style="269"/>
    <col min="2049" max="2049" width="20.59765625" style="269" customWidth="1"/>
    <col min="2050" max="2050" width="14.8984375" style="269" customWidth="1"/>
    <col min="2051" max="2052" width="16.8984375" style="269" customWidth="1"/>
    <col min="2053" max="2053" width="19.09765625" style="269" customWidth="1"/>
    <col min="2054" max="2054" width="5.5" style="269" customWidth="1"/>
    <col min="2055" max="2304" width="9" style="269"/>
    <col min="2305" max="2305" width="20.59765625" style="269" customWidth="1"/>
    <col min="2306" max="2306" width="14.8984375" style="269" customWidth="1"/>
    <col min="2307" max="2308" width="16.8984375" style="269" customWidth="1"/>
    <col min="2309" max="2309" width="19.09765625" style="269" customWidth="1"/>
    <col min="2310" max="2310" width="5.5" style="269" customWidth="1"/>
    <col min="2311" max="2560" width="9" style="269"/>
    <col min="2561" max="2561" width="20.59765625" style="269" customWidth="1"/>
    <col min="2562" max="2562" width="14.8984375" style="269" customWidth="1"/>
    <col min="2563" max="2564" width="16.8984375" style="269" customWidth="1"/>
    <col min="2565" max="2565" width="19.09765625" style="269" customWidth="1"/>
    <col min="2566" max="2566" width="5.5" style="269" customWidth="1"/>
    <col min="2567" max="2816" width="9" style="269"/>
    <col min="2817" max="2817" width="20.59765625" style="269" customWidth="1"/>
    <col min="2818" max="2818" width="14.8984375" style="269" customWidth="1"/>
    <col min="2819" max="2820" width="16.8984375" style="269" customWidth="1"/>
    <col min="2821" max="2821" width="19.09765625" style="269" customWidth="1"/>
    <col min="2822" max="2822" width="5.5" style="269" customWidth="1"/>
    <col min="2823" max="3072" width="9" style="269"/>
    <col min="3073" max="3073" width="20.59765625" style="269" customWidth="1"/>
    <col min="3074" max="3074" width="14.8984375" style="269" customWidth="1"/>
    <col min="3075" max="3076" width="16.8984375" style="269" customWidth="1"/>
    <col min="3077" max="3077" width="19.09765625" style="269" customWidth="1"/>
    <col min="3078" max="3078" width="5.5" style="269" customWidth="1"/>
    <col min="3079" max="3328" width="9" style="269"/>
    <col min="3329" max="3329" width="20.59765625" style="269" customWidth="1"/>
    <col min="3330" max="3330" width="14.8984375" style="269" customWidth="1"/>
    <col min="3331" max="3332" width="16.8984375" style="269" customWidth="1"/>
    <col min="3333" max="3333" width="19.09765625" style="269" customWidth="1"/>
    <col min="3334" max="3334" width="5.5" style="269" customWidth="1"/>
    <col min="3335" max="3584" width="9" style="269"/>
    <col min="3585" max="3585" width="20.59765625" style="269" customWidth="1"/>
    <col min="3586" max="3586" width="14.8984375" style="269" customWidth="1"/>
    <col min="3587" max="3588" width="16.8984375" style="269" customWidth="1"/>
    <col min="3589" max="3589" width="19.09765625" style="269" customWidth="1"/>
    <col min="3590" max="3590" width="5.5" style="269" customWidth="1"/>
    <col min="3591" max="3840" width="9" style="269"/>
    <col min="3841" max="3841" width="20.59765625" style="269" customWidth="1"/>
    <col min="3842" max="3842" width="14.8984375" style="269" customWidth="1"/>
    <col min="3843" max="3844" width="16.8984375" style="269" customWidth="1"/>
    <col min="3845" max="3845" width="19.09765625" style="269" customWidth="1"/>
    <col min="3846" max="3846" width="5.5" style="269" customWidth="1"/>
    <col min="3847" max="4096" width="9" style="269"/>
    <col min="4097" max="4097" width="20.59765625" style="269" customWidth="1"/>
    <col min="4098" max="4098" width="14.8984375" style="269" customWidth="1"/>
    <col min="4099" max="4100" width="16.8984375" style="269" customWidth="1"/>
    <col min="4101" max="4101" width="19.09765625" style="269" customWidth="1"/>
    <col min="4102" max="4102" width="5.5" style="269" customWidth="1"/>
    <col min="4103" max="4352" width="9" style="269"/>
    <col min="4353" max="4353" width="20.59765625" style="269" customWidth="1"/>
    <col min="4354" max="4354" width="14.8984375" style="269" customWidth="1"/>
    <col min="4355" max="4356" width="16.8984375" style="269" customWidth="1"/>
    <col min="4357" max="4357" width="19.09765625" style="269" customWidth="1"/>
    <col min="4358" max="4358" width="5.5" style="269" customWidth="1"/>
    <col min="4359" max="4608" width="9" style="269"/>
    <col min="4609" max="4609" width="20.59765625" style="269" customWidth="1"/>
    <col min="4610" max="4610" width="14.8984375" style="269" customWidth="1"/>
    <col min="4611" max="4612" width="16.8984375" style="269" customWidth="1"/>
    <col min="4613" max="4613" width="19.09765625" style="269" customWidth="1"/>
    <col min="4614" max="4614" width="5.5" style="269" customWidth="1"/>
    <col min="4615" max="4864" width="9" style="269"/>
    <col min="4865" max="4865" width="20.59765625" style="269" customWidth="1"/>
    <col min="4866" max="4866" width="14.8984375" style="269" customWidth="1"/>
    <col min="4867" max="4868" width="16.8984375" style="269" customWidth="1"/>
    <col min="4869" max="4869" width="19.09765625" style="269" customWidth="1"/>
    <col min="4870" max="4870" width="5.5" style="269" customWidth="1"/>
    <col min="4871" max="5120" width="9" style="269"/>
    <col min="5121" max="5121" width="20.59765625" style="269" customWidth="1"/>
    <col min="5122" max="5122" width="14.8984375" style="269" customWidth="1"/>
    <col min="5123" max="5124" width="16.8984375" style="269" customWidth="1"/>
    <col min="5125" max="5125" width="19.09765625" style="269" customWidth="1"/>
    <col min="5126" max="5126" width="5.5" style="269" customWidth="1"/>
    <col min="5127" max="5376" width="9" style="269"/>
    <col min="5377" max="5377" width="20.59765625" style="269" customWidth="1"/>
    <col min="5378" max="5378" width="14.8984375" style="269" customWidth="1"/>
    <col min="5379" max="5380" width="16.8984375" style="269" customWidth="1"/>
    <col min="5381" max="5381" width="19.09765625" style="269" customWidth="1"/>
    <col min="5382" max="5382" width="5.5" style="269" customWidth="1"/>
    <col min="5383" max="5632" width="9" style="269"/>
    <col min="5633" max="5633" width="20.59765625" style="269" customWidth="1"/>
    <col min="5634" max="5634" width="14.8984375" style="269" customWidth="1"/>
    <col min="5635" max="5636" width="16.8984375" style="269" customWidth="1"/>
    <col min="5637" max="5637" width="19.09765625" style="269" customWidth="1"/>
    <col min="5638" max="5638" width="5.5" style="269" customWidth="1"/>
    <col min="5639" max="5888" width="9" style="269"/>
    <col min="5889" max="5889" width="20.59765625" style="269" customWidth="1"/>
    <col min="5890" max="5890" width="14.8984375" style="269" customWidth="1"/>
    <col min="5891" max="5892" width="16.8984375" style="269" customWidth="1"/>
    <col min="5893" max="5893" width="19.09765625" style="269" customWidth="1"/>
    <col min="5894" max="5894" width="5.5" style="269" customWidth="1"/>
    <col min="5895" max="6144" width="9" style="269"/>
    <col min="6145" max="6145" width="20.59765625" style="269" customWidth="1"/>
    <col min="6146" max="6146" width="14.8984375" style="269" customWidth="1"/>
    <col min="6147" max="6148" width="16.8984375" style="269" customWidth="1"/>
    <col min="6149" max="6149" width="19.09765625" style="269" customWidth="1"/>
    <col min="6150" max="6150" width="5.5" style="269" customWidth="1"/>
    <col min="6151" max="6400" width="9" style="269"/>
    <col min="6401" max="6401" width="20.59765625" style="269" customWidth="1"/>
    <col min="6402" max="6402" width="14.8984375" style="269" customWidth="1"/>
    <col min="6403" max="6404" width="16.8984375" style="269" customWidth="1"/>
    <col min="6405" max="6405" width="19.09765625" style="269" customWidth="1"/>
    <col min="6406" max="6406" width="5.5" style="269" customWidth="1"/>
    <col min="6407" max="6656" width="9" style="269"/>
    <col min="6657" max="6657" width="20.59765625" style="269" customWidth="1"/>
    <col min="6658" max="6658" width="14.8984375" style="269" customWidth="1"/>
    <col min="6659" max="6660" width="16.8984375" style="269" customWidth="1"/>
    <col min="6661" max="6661" width="19.09765625" style="269" customWidth="1"/>
    <col min="6662" max="6662" width="5.5" style="269" customWidth="1"/>
    <col min="6663" max="6912" width="9" style="269"/>
    <col min="6913" max="6913" width="20.59765625" style="269" customWidth="1"/>
    <col min="6914" max="6914" width="14.8984375" style="269" customWidth="1"/>
    <col min="6915" max="6916" width="16.8984375" style="269" customWidth="1"/>
    <col min="6917" max="6917" width="19.09765625" style="269" customWidth="1"/>
    <col min="6918" max="6918" width="5.5" style="269" customWidth="1"/>
    <col min="6919" max="7168" width="9" style="269"/>
    <col min="7169" max="7169" width="20.59765625" style="269" customWidth="1"/>
    <col min="7170" max="7170" width="14.8984375" style="269" customWidth="1"/>
    <col min="7171" max="7172" width="16.8984375" style="269" customWidth="1"/>
    <col min="7173" max="7173" width="19.09765625" style="269" customWidth="1"/>
    <col min="7174" max="7174" width="5.5" style="269" customWidth="1"/>
    <col min="7175" max="7424" width="9" style="269"/>
    <col min="7425" max="7425" width="20.59765625" style="269" customWidth="1"/>
    <col min="7426" max="7426" width="14.8984375" style="269" customWidth="1"/>
    <col min="7427" max="7428" width="16.8984375" style="269" customWidth="1"/>
    <col min="7429" max="7429" width="19.09765625" style="269" customWidth="1"/>
    <col min="7430" max="7430" width="5.5" style="269" customWidth="1"/>
    <col min="7431" max="7680" width="9" style="269"/>
    <col min="7681" max="7681" width="20.59765625" style="269" customWidth="1"/>
    <col min="7682" max="7682" width="14.8984375" style="269" customWidth="1"/>
    <col min="7683" max="7684" width="16.8984375" style="269" customWidth="1"/>
    <col min="7685" max="7685" width="19.09765625" style="269" customWidth="1"/>
    <col min="7686" max="7686" width="5.5" style="269" customWidth="1"/>
    <col min="7687" max="7936" width="9" style="269"/>
    <col min="7937" max="7937" width="20.59765625" style="269" customWidth="1"/>
    <col min="7938" max="7938" width="14.8984375" style="269" customWidth="1"/>
    <col min="7939" max="7940" width="16.8984375" style="269" customWidth="1"/>
    <col min="7941" max="7941" width="19.09765625" style="269" customWidth="1"/>
    <col min="7942" max="7942" width="5.5" style="269" customWidth="1"/>
    <col min="7943" max="8192" width="9" style="269"/>
    <col min="8193" max="8193" width="20.59765625" style="269" customWidth="1"/>
    <col min="8194" max="8194" width="14.8984375" style="269" customWidth="1"/>
    <col min="8195" max="8196" width="16.8984375" style="269" customWidth="1"/>
    <col min="8197" max="8197" width="19.09765625" style="269" customWidth="1"/>
    <col min="8198" max="8198" width="5.5" style="269" customWidth="1"/>
    <col min="8199" max="8448" width="9" style="269"/>
    <col min="8449" max="8449" width="20.59765625" style="269" customWidth="1"/>
    <col min="8450" max="8450" width="14.8984375" style="269" customWidth="1"/>
    <col min="8451" max="8452" width="16.8984375" style="269" customWidth="1"/>
    <col min="8453" max="8453" width="19.09765625" style="269" customWidth="1"/>
    <col min="8454" max="8454" width="5.5" style="269" customWidth="1"/>
    <col min="8455" max="8704" width="9" style="269"/>
    <col min="8705" max="8705" width="20.59765625" style="269" customWidth="1"/>
    <col min="8706" max="8706" width="14.8984375" style="269" customWidth="1"/>
    <col min="8707" max="8708" width="16.8984375" style="269" customWidth="1"/>
    <col min="8709" max="8709" width="19.09765625" style="269" customWidth="1"/>
    <col min="8710" max="8710" width="5.5" style="269" customWidth="1"/>
    <col min="8711" max="8960" width="9" style="269"/>
    <col min="8961" max="8961" width="20.59765625" style="269" customWidth="1"/>
    <col min="8962" max="8962" width="14.8984375" style="269" customWidth="1"/>
    <col min="8963" max="8964" width="16.8984375" style="269" customWidth="1"/>
    <col min="8965" max="8965" width="19.09765625" style="269" customWidth="1"/>
    <col min="8966" max="8966" width="5.5" style="269" customWidth="1"/>
    <col min="8967" max="9216" width="9" style="269"/>
    <col min="9217" max="9217" width="20.59765625" style="269" customWidth="1"/>
    <col min="9218" max="9218" width="14.8984375" style="269" customWidth="1"/>
    <col min="9219" max="9220" width="16.8984375" style="269" customWidth="1"/>
    <col min="9221" max="9221" width="19.09765625" style="269" customWidth="1"/>
    <col min="9222" max="9222" width="5.5" style="269" customWidth="1"/>
    <col min="9223" max="9472" width="9" style="269"/>
    <col min="9473" max="9473" width="20.59765625" style="269" customWidth="1"/>
    <col min="9474" max="9474" width="14.8984375" style="269" customWidth="1"/>
    <col min="9475" max="9476" width="16.8984375" style="269" customWidth="1"/>
    <col min="9477" max="9477" width="19.09765625" style="269" customWidth="1"/>
    <col min="9478" max="9478" width="5.5" style="269" customWidth="1"/>
    <col min="9479" max="9728" width="9" style="269"/>
    <col min="9729" max="9729" width="20.59765625" style="269" customWidth="1"/>
    <col min="9730" max="9730" width="14.8984375" style="269" customWidth="1"/>
    <col min="9731" max="9732" width="16.8984375" style="269" customWidth="1"/>
    <col min="9733" max="9733" width="19.09765625" style="269" customWidth="1"/>
    <col min="9734" max="9734" width="5.5" style="269" customWidth="1"/>
    <col min="9735" max="9984" width="9" style="269"/>
    <col min="9985" max="9985" width="20.59765625" style="269" customWidth="1"/>
    <col min="9986" max="9986" width="14.8984375" style="269" customWidth="1"/>
    <col min="9987" max="9988" width="16.8984375" style="269" customWidth="1"/>
    <col min="9989" max="9989" width="19.09765625" style="269" customWidth="1"/>
    <col min="9990" max="9990" width="5.5" style="269" customWidth="1"/>
    <col min="9991" max="10240" width="9" style="269"/>
    <col min="10241" max="10241" width="20.59765625" style="269" customWidth="1"/>
    <col min="10242" max="10242" width="14.8984375" style="269" customWidth="1"/>
    <col min="10243" max="10244" width="16.8984375" style="269" customWidth="1"/>
    <col min="10245" max="10245" width="19.09765625" style="269" customWidth="1"/>
    <col min="10246" max="10246" width="5.5" style="269" customWidth="1"/>
    <col min="10247" max="10496" width="9" style="269"/>
    <col min="10497" max="10497" width="20.59765625" style="269" customWidth="1"/>
    <col min="10498" max="10498" width="14.8984375" style="269" customWidth="1"/>
    <col min="10499" max="10500" width="16.8984375" style="269" customWidth="1"/>
    <col min="10501" max="10501" width="19.09765625" style="269" customWidth="1"/>
    <col min="10502" max="10502" width="5.5" style="269" customWidth="1"/>
    <col min="10503" max="10752" width="9" style="269"/>
    <col min="10753" max="10753" width="20.59765625" style="269" customWidth="1"/>
    <col min="10754" max="10754" width="14.8984375" style="269" customWidth="1"/>
    <col min="10755" max="10756" width="16.8984375" style="269" customWidth="1"/>
    <col min="10757" max="10757" width="19.09765625" style="269" customWidth="1"/>
    <col min="10758" max="10758" width="5.5" style="269" customWidth="1"/>
    <col min="10759" max="11008" width="9" style="269"/>
    <col min="11009" max="11009" width="20.59765625" style="269" customWidth="1"/>
    <col min="11010" max="11010" width="14.8984375" style="269" customWidth="1"/>
    <col min="11011" max="11012" width="16.8984375" style="269" customWidth="1"/>
    <col min="11013" max="11013" width="19.09765625" style="269" customWidth="1"/>
    <col min="11014" max="11014" width="5.5" style="269" customWidth="1"/>
    <col min="11015" max="11264" width="9" style="269"/>
    <col min="11265" max="11265" width="20.59765625" style="269" customWidth="1"/>
    <col min="11266" max="11266" width="14.8984375" style="269" customWidth="1"/>
    <col min="11267" max="11268" width="16.8984375" style="269" customWidth="1"/>
    <col min="11269" max="11269" width="19.09765625" style="269" customWidth="1"/>
    <col min="11270" max="11270" width="5.5" style="269" customWidth="1"/>
    <col min="11271" max="11520" width="9" style="269"/>
    <col min="11521" max="11521" width="20.59765625" style="269" customWidth="1"/>
    <col min="11522" max="11522" width="14.8984375" style="269" customWidth="1"/>
    <col min="11523" max="11524" width="16.8984375" style="269" customWidth="1"/>
    <col min="11525" max="11525" width="19.09765625" style="269" customWidth="1"/>
    <col min="11526" max="11526" width="5.5" style="269" customWidth="1"/>
    <col min="11527" max="11776" width="9" style="269"/>
    <col min="11777" max="11777" width="20.59765625" style="269" customWidth="1"/>
    <col min="11778" max="11778" width="14.8984375" style="269" customWidth="1"/>
    <col min="11779" max="11780" width="16.8984375" style="269" customWidth="1"/>
    <col min="11781" max="11781" width="19.09765625" style="269" customWidth="1"/>
    <col min="11782" max="11782" width="5.5" style="269" customWidth="1"/>
    <col min="11783" max="12032" width="9" style="269"/>
    <col min="12033" max="12033" width="20.59765625" style="269" customWidth="1"/>
    <col min="12034" max="12034" width="14.8984375" style="269" customWidth="1"/>
    <col min="12035" max="12036" width="16.8984375" style="269" customWidth="1"/>
    <col min="12037" max="12037" width="19.09765625" style="269" customWidth="1"/>
    <col min="12038" max="12038" width="5.5" style="269" customWidth="1"/>
    <col min="12039" max="12288" width="9" style="269"/>
    <col min="12289" max="12289" width="20.59765625" style="269" customWidth="1"/>
    <col min="12290" max="12290" width="14.8984375" style="269" customWidth="1"/>
    <col min="12291" max="12292" width="16.8984375" style="269" customWidth="1"/>
    <col min="12293" max="12293" width="19.09765625" style="269" customWidth="1"/>
    <col min="12294" max="12294" width="5.5" style="269" customWidth="1"/>
    <col min="12295" max="12544" width="9" style="269"/>
    <col min="12545" max="12545" width="20.59765625" style="269" customWidth="1"/>
    <col min="12546" max="12546" width="14.8984375" style="269" customWidth="1"/>
    <col min="12547" max="12548" width="16.8984375" style="269" customWidth="1"/>
    <col min="12549" max="12549" width="19.09765625" style="269" customWidth="1"/>
    <col min="12550" max="12550" width="5.5" style="269" customWidth="1"/>
    <col min="12551" max="12800" width="9" style="269"/>
    <col min="12801" max="12801" width="20.59765625" style="269" customWidth="1"/>
    <col min="12802" max="12802" width="14.8984375" style="269" customWidth="1"/>
    <col min="12803" max="12804" width="16.8984375" style="269" customWidth="1"/>
    <col min="12805" max="12805" width="19.09765625" style="269" customWidth="1"/>
    <col min="12806" max="12806" width="5.5" style="269" customWidth="1"/>
    <col min="12807" max="13056" width="9" style="269"/>
    <col min="13057" max="13057" width="20.59765625" style="269" customWidth="1"/>
    <col min="13058" max="13058" width="14.8984375" style="269" customWidth="1"/>
    <col min="13059" max="13060" width="16.8984375" style="269" customWidth="1"/>
    <col min="13061" max="13061" width="19.09765625" style="269" customWidth="1"/>
    <col min="13062" max="13062" width="5.5" style="269" customWidth="1"/>
    <col min="13063" max="13312" width="9" style="269"/>
    <col min="13313" max="13313" width="20.59765625" style="269" customWidth="1"/>
    <col min="13314" max="13314" width="14.8984375" style="269" customWidth="1"/>
    <col min="13315" max="13316" width="16.8984375" style="269" customWidth="1"/>
    <col min="13317" max="13317" width="19.09765625" style="269" customWidth="1"/>
    <col min="13318" max="13318" width="5.5" style="269" customWidth="1"/>
    <col min="13319" max="13568" width="9" style="269"/>
    <col min="13569" max="13569" width="20.59765625" style="269" customWidth="1"/>
    <col min="13570" max="13570" width="14.8984375" style="269" customWidth="1"/>
    <col min="13571" max="13572" width="16.8984375" style="269" customWidth="1"/>
    <col min="13573" max="13573" width="19.09765625" style="269" customWidth="1"/>
    <col min="13574" max="13574" width="5.5" style="269" customWidth="1"/>
    <col min="13575" max="13824" width="9" style="269"/>
    <col min="13825" max="13825" width="20.59765625" style="269" customWidth="1"/>
    <col min="13826" max="13826" width="14.8984375" style="269" customWidth="1"/>
    <col min="13827" max="13828" width="16.8984375" style="269" customWidth="1"/>
    <col min="13829" max="13829" width="19.09765625" style="269" customWidth="1"/>
    <col min="13830" max="13830" width="5.5" style="269" customWidth="1"/>
    <col min="13831" max="14080" width="9" style="269"/>
    <col min="14081" max="14081" width="20.59765625" style="269" customWidth="1"/>
    <col min="14082" max="14082" width="14.8984375" style="269" customWidth="1"/>
    <col min="14083" max="14084" width="16.8984375" style="269" customWidth="1"/>
    <col min="14085" max="14085" width="19.09765625" style="269" customWidth="1"/>
    <col min="14086" max="14086" width="5.5" style="269" customWidth="1"/>
    <col min="14087" max="14336" width="9" style="269"/>
    <col min="14337" max="14337" width="20.59765625" style="269" customWidth="1"/>
    <col min="14338" max="14338" width="14.8984375" style="269" customWidth="1"/>
    <col min="14339" max="14340" width="16.8984375" style="269" customWidth="1"/>
    <col min="14341" max="14341" width="19.09765625" style="269" customWidth="1"/>
    <col min="14342" max="14342" width="5.5" style="269" customWidth="1"/>
    <col min="14343" max="14592" width="9" style="269"/>
    <col min="14593" max="14593" width="20.59765625" style="269" customWidth="1"/>
    <col min="14594" max="14594" width="14.8984375" style="269" customWidth="1"/>
    <col min="14595" max="14596" width="16.8984375" style="269" customWidth="1"/>
    <col min="14597" max="14597" width="19.09765625" style="269" customWidth="1"/>
    <col min="14598" max="14598" width="5.5" style="269" customWidth="1"/>
    <col min="14599" max="14848" width="9" style="269"/>
    <col min="14849" max="14849" width="20.59765625" style="269" customWidth="1"/>
    <col min="14850" max="14850" width="14.8984375" style="269" customWidth="1"/>
    <col min="14851" max="14852" width="16.8984375" style="269" customWidth="1"/>
    <col min="14853" max="14853" width="19.09765625" style="269" customWidth="1"/>
    <col min="14854" max="14854" width="5.5" style="269" customWidth="1"/>
    <col min="14855" max="15104" width="9" style="269"/>
    <col min="15105" max="15105" width="20.59765625" style="269" customWidth="1"/>
    <col min="15106" max="15106" width="14.8984375" style="269" customWidth="1"/>
    <col min="15107" max="15108" width="16.8984375" style="269" customWidth="1"/>
    <col min="15109" max="15109" width="19.09765625" style="269" customWidth="1"/>
    <col min="15110" max="15110" width="5.5" style="269" customWidth="1"/>
    <col min="15111" max="15360" width="9" style="269"/>
    <col min="15361" max="15361" width="20.59765625" style="269" customWidth="1"/>
    <col min="15362" max="15362" width="14.8984375" style="269" customWidth="1"/>
    <col min="15363" max="15364" width="16.8984375" style="269" customWidth="1"/>
    <col min="15365" max="15365" width="19.09765625" style="269" customWidth="1"/>
    <col min="15366" max="15366" width="5.5" style="269" customWidth="1"/>
    <col min="15367" max="15616" width="9" style="269"/>
    <col min="15617" max="15617" width="20.59765625" style="269" customWidth="1"/>
    <col min="15618" max="15618" width="14.8984375" style="269" customWidth="1"/>
    <col min="15619" max="15620" width="16.8984375" style="269" customWidth="1"/>
    <col min="15621" max="15621" width="19.09765625" style="269" customWidth="1"/>
    <col min="15622" max="15622" width="5.5" style="269" customWidth="1"/>
    <col min="15623" max="15872" width="9" style="269"/>
    <col min="15873" max="15873" width="20.59765625" style="269" customWidth="1"/>
    <col min="15874" max="15874" width="14.8984375" style="269" customWidth="1"/>
    <col min="15875" max="15876" width="16.8984375" style="269" customWidth="1"/>
    <col min="15877" max="15877" width="19.09765625" style="269" customWidth="1"/>
    <col min="15878" max="15878" width="5.5" style="269" customWidth="1"/>
    <col min="15879" max="16128" width="9" style="269"/>
    <col min="16129" max="16129" width="20.59765625" style="269" customWidth="1"/>
    <col min="16130" max="16130" width="14.8984375" style="269" customWidth="1"/>
    <col min="16131" max="16132" width="16.8984375" style="269" customWidth="1"/>
    <col min="16133" max="16133" width="19.09765625" style="269" customWidth="1"/>
    <col min="16134" max="16134" width="5.5" style="269" customWidth="1"/>
    <col min="16135" max="16384" width="9" style="269"/>
  </cols>
  <sheetData>
    <row r="1" spans="1:5" ht="19.5" customHeight="1">
      <c r="A1" s="266" t="s">
        <v>205</v>
      </c>
      <c r="B1" s="267"/>
      <c r="C1" s="268"/>
      <c r="D1" s="268"/>
      <c r="E1" s="267"/>
    </row>
    <row r="2" spans="1:5" ht="22.2" thickBot="1">
      <c r="A2" s="270"/>
      <c r="B2" s="271" t="s">
        <v>354</v>
      </c>
      <c r="C2" s="272"/>
      <c r="D2" s="272"/>
      <c r="E2" s="273"/>
    </row>
    <row r="3" spans="1:5" ht="22.5" customHeight="1" thickBot="1">
      <c r="A3" s="274"/>
      <c r="B3" s="275" t="s">
        <v>355</v>
      </c>
      <c r="C3" s="274"/>
      <c r="D3" s="274"/>
      <c r="E3" s="276"/>
    </row>
    <row r="4" spans="1:5" ht="22.5" customHeight="1" thickBot="1">
      <c r="A4" s="277" t="s">
        <v>206</v>
      </c>
      <c r="B4" s="278"/>
      <c r="C4" s="279" t="s">
        <v>207</v>
      </c>
      <c r="D4" s="279"/>
      <c r="E4" s="280"/>
    </row>
    <row r="5" spans="1:5" ht="22.5" customHeight="1">
      <c r="A5" s="281" t="s">
        <v>208</v>
      </c>
      <c r="B5" s="282"/>
      <c r="C5" s="283"/>
      <c r="D5" s="284"/>
      <c r="E5" s="285"/>
    </row>
    <row r="6" spans="1:5" ht="22.5" customHeight="1">
      <c r="A6" s="286" t="s">
        <v>209</v>
      </c>
      <c r="B6" s="287">
        <v>910740</v>
      </c>
      <c r="C6" s="288"/>
      <c r="D6" s="287"/>
      <c r="E6" s="289"/>
    </row>
    <row r="7" spans="1:5" ht="22.5" customHeight="1">
      <c r="A7" s="290" t="s">
        <v>210</v>
      </c>
      <c r="B7" s="287">
        <v>179000</v>
      </c>
      <c r="C7" s="287"/>
      <c r="D7" s="287"/>
      <c r="E7" s="289"/>
    </row>
    <row r="8" spans="1:5" ht="22.5" customHeight="1">
      <c r="A8" s="291" t="s">
        <v>211</v>
      </c>
      <c r="B8" s="287"/>
      <c r="C8" s="292" t="s">
        <v>356</v>
      </c>
      <c r="D8" s="287"/>
      <c r="E8" s="289"/>
    </row>
    <row r="9" spans="1:5" ht="22.5" customHeight="1">
      <c r="A9" s="293" t="s">
        <v>212</v>
      </c>
      <c r="B9" s="287"/>
      <c r="C9" s="292" t="s">
        <v>357</v>
      </c>
      <c r="D9" s="287"/>
      <c r="E9" s="289"/>
    </row>
    <row r="10" spans="1:5" ht="22.5" customHeight="1">
      <c r="A10" s="286" t="s">
        <v>213</v>
      </c>
      <c r="B10" s="287">
        <v>111040</v>
      </c>
      <c r="C10" s="287"/>
      <c r="D10" s="287"/>
      <c r="E10" s="289"/>
    </row>
    <row r="11" spans="1:5" ht="22.5" customHeight="1">
      <c r="A11" s="286" t="s">
        <v>302</v>
      </c>
      <c r="B11" s="294">
        <v>735000</v>
      </c>
      <c r="C11" s="294"/>
      <c r="D11" s="294"/>
      <c r="E11" s="295"/>
    </row>
    <row r="12" spans="1:5" ht="22.5" customHeight="1">
      <c r="A12" s="286" t="s">
        <v>301</v>
      </c>
      <c r="B12" s="294">
        <v>3</v>
      </c>
      <c r="C12" s="288"/>
      <c r="D12" s="294"/>
      <c r="E12" s="295"/>
    </row>
    <row r="13" spans="1:5" ht="22.5" customHeight="1">
      <c r="A13" s="286" t="s">
        <v>334</v>
      </c>
      <c r="B13" s="551">
        <v>0</v>
      </c>
      <c r="C13" s="552"/>
      <c r="D13" s="551"/>
      <c r="E13" s="295"/>
    </row>
    <row r="14" spans="1:5" ht="22.5" customHeight="1">
      <c r="A14" s="296" t="s">
        <v>214</v>
      </c>
      <c r="B14" s="297"/>
      <c r="C14" s="298">
        <f>SUM(B6:B13)</f>
        <v>1935783</v>
      </c>
      <c r="D14" s="299"/>
      <c r="E14" s="300">
        <f>SUM(C14)</f>
        <v>1935783</v>
      </c>
    </row>
    <row r="15" spans="1:5" ht="22.5" customHeight="1">
      <c r="A15" s="303" t="s">
        <v>335</v>
      </c>
      <c r="B15" s="294"/>
      <c r="C15" s="301"/>
      <c r="D15" s="301"/>
      <c r="E15" s="302"/>
    </row>
    <row r="16" spans="1:5" ht="22.5" customHeight="1">
      <c r="A16" s="303" t="s">
        <v>215</v>
      </c>
      <c r="B16" s="294"/>
      <c r="C16" s="301"/>
      <c r="D16" s="301"/>
      <c r="E16" s="302"/>
    </row>
    <row r="17" spans="1:5" ht="22.5" customHeight="1">
      <c r="A17" s="286" t="s">
        <v>198</v>
      </c>
      <c r="B17" s="551">
        <v>710</v>
      </c>
      <c r="C17" s="553"/>
      <c r="D17" s="553"/>
      <c r="E17" s="302"/>
    </row>
    <row r="18" spans="1:5" ht="22.5" customHeight="1">
      <c r="A18" s="286" t="s">
        <v>358</v>
      </c>
      <c r="B18" s="551">
        <v>30000</v>
      </c>
      <c r="C18" s="553"/>
      <c r="D18" s="553"/>
      <c r="E18" s="302"/>
    </row>
    <row r="19" spans="1:5" ht="22.5" customHeight="1">
      <c r="A19" s="286" t="s">
        <v>220</v>
      </c>
      <c r="B19" s="294">
        <v>107800</v>
      </c>
      <c r="C19" s="301"/>
      <c r="D19" s="301"/>
      <c r="E19" s="302"/>
    </row>
    <row r="20" spans="1:5" ht="22.5" customHeight="1">
      <c r="A20" s="286" t="s">
        <v>216</v>
      </c>
      <c r="B20" s="294">
        <v>127717</v>
      </c>
      <c r="C20" s="301"/>
      <c r="D20" s="301"/>
      <c r="E20" s="302"/>
    </row>
    <row r="21" spans="1:5" ht="22.5" customHeight="1">
      <c r="A21" s="286" t="s">
        <v>336</v>
      </c>
      <c r="B21" s="294">
        <v>185000</v>
      </c>
      <c r="C21" s="301"/>
      <c r="D21" s="301"/>
      <c r="E21" s="302"/>
    </row>
    <row r="22" spans="1:5" ht="22.5" customHeight="1">
      <c r="A22" s="286" t="s">
        <v>337</v>
      </c>
      <c r="B22" s="294">
        <v>8000</v>
      </c>
      <c r="C22" s="301"/>
      <c r="D22" s="301"/>
      <c r="E22" s="302"/>
    </row>
    <row r="23" spans="1:5" ht="22.5" customHeight="1">
      <c r="A23" s="286" t="s">
        <v>194</v>
      </c>
      <c r="B23" s="294">
        <v>87000</v>
      </c>
      <c r="C23" s="301"/>
      <c r="D23" s="301"/>
      <c r="E23" s="302"/>
    </row>
    <row r="24" spans="1:5" ht="22.5" customHeight="1">
      <c r="A24" s="286" t="s">
        <v>266</v>
      </c>
      <c r="B24" s="294">
        <v>16714</v>
      </c>
      <c r="C24" s="301"/>
      <c r="D24" s="301"/>
      <c r="E24" s="302"/>
    </row>
    <row r="25" spans="1:5" ht="22.5" customHeight="1">
      <c r="A25" s="286" t="s">
        <v>195</v>
      </c>
      <c r="B25" s="294">
        <v>109900</v>
      </c>
      <c r="C25" s="553"/>
      <c r="D25" s="301"/>
      <c r="E25" s="302"/>
    </row>
    <row r="26" spans="1:5" ht="22.5" customHeight="1">
      <c r="A26" s="286" t="s">
        <v>223</v>
      </c>
      <c r="B26" s="294">
        <v>77500</v>
      </c>
      <c r="C26" s="301"/>
      <c r="D26" s="301"/>
      <c r="E26" s="302"/>
    </row>
    <row r="27" spans="1:5" ht="22.5" customHeight="1">
      <c r="A27" s="290" t="s">
        <v>218</v>
      </c>
      <c r="B27" s="294"/>
      <c r="C27" s="298">
        <f>SUM(B17:B26)</f>
        <v>750341</v>
      </c>
      <c r="D27" s="301"/>
      <c r="E27" s="302"/>
    </row>
    <row r="28" spans="1:5" ht="22.5" customHeight="1">
      <c r="A28" s="303" t="s">
        <v>219</v>
      </c>
      <c r="B28" s="294"/>
      <c r="C28" s="555"/>
      <c r="D28" s="301"/>
      <c r="E28" s="302"/>
    </row>
    <row r="29" spans="1:5" ht="22.5" customHeight="1">
      <c r="A29" s="286" t="s">
        <v>271</v>
      </c>
      <c r="B29" s="306">
        <v>96000</v>
      </c>
      <c r="C29" s="554"/>
      <c r="D29" s="301"/>
      <c r="E29" s="302"/>
    </row>
    <row r="30" spans="1:5" ht="22.5" customHeight="1">
      <c r="A30" s="286" t="s">
        <v>199</v>
      </c>
      <c r="B30" s="294">
        <v>398120</v>
      </c>
      <c r="C30" s="307"/>
      <c r="D30" s="301"/>
      <c r="E30" s="302"/>
    </row>
    <row r="31" spans="1:5" ht="22.5" customHeight="1">
      <c r="A31" s="286" t="s">
        <v>198</v>
      </c>
      <c r="B31" s="294">
        <v>30000</v>
      </c>
      <c r="C31" s="301"/>
      <c r="D31" s="301"/>
      <c r="E31" s="302"/>
    </row>
    <row r="32" spans="1:5" ht="22.5" customHeight="1">
      <c r="A32" s="286" t="s">
        <v>197</v>
      </c>
      <c r="B32" s="294">
        <v>28000</v>
      </c>
      <c r="C32" s="301"/>
      <c r="D32" s="301"/>
      <c r="E32" s="302"/>
    </row>
    <row r="33" spans="1:5" ht="22.5" customHeight="1">
      <c r="A33" s="286" t="s">
        <v>220</v>
      </c>
      <c r="B33" s="294">
        <v>124550</v>
      </c>
      <c r="C33" s="301"/>
      <c r="D33" s="301"/>
      <c r="E33" s="302"/>
    </row>
    <row r="34" spans="1:5" ht="22.5" customHeight="1">
      <c r="A34" s="286" t="s">
        <v>216</v>
      </c>
      <c r="B34" s="294">
        <v>90239</v>
      </c>
      <c r="C34" s="301"/>
      <c r="D34" s="301"/>
      <c r="E34" s="302"/>
    </row>
    <row r="35" spans="1:5" ht="22.2" customHeight="1">
      <c r="A35" s="286" t="s">
        <v>194</v>
      </c>
      <c r="B35" s="294">
        <v>5100</v>
      </c>
      <c r="C35" s="301"/>
      <c r="D35" s="301"/>
      <c r="E35" s="302"/>
    </row>
    <row r="36" spans="1:5" ht="22.8" customHeight="1">
      <c r="A36" s="286" t="s">
        <v>300</v>
      </c>
      <c r="B36" s="551">
        <v>25811</v>
      </c>
      <c r="C36" s="553"/>
      <c r="D36" s="553"/>
      <c r="E36" s="302"/>
    </row>
    <row r="37" spans="1:5" ht="22.5" customHeight="1">
      <c r="A37" s="286" t="s">
        <v>195</v>
      </c>
      <c r="B37" s="551">
        <v>93800</v>
      </c>
      <c r="C37" s="553"/>
      <c r="D37" s="553"/>
      <c r="E37" s="302"/>
    </row>
    <row r="38" spans="1:5" ht="22.5" customHeight="1">
      <c r="A38" s="286" t="s">
        <v>294</v>
      </c>
      <c r="B38" s="551">
        <v>2000</v>
      </c>
      <c r="C38" s="553"/>
      <c r="D38" s="553"/>
      <c r="E38" s="302"/>
    </row>
    <row r="39" spans="1:5" ht="22.5" customHeight="1">
      <c r="A39" s="286" t="s">
        <v>223</v>
      </c>
      <c r="B39" s="551">
        <v>5100</v>
      </c>
      <c r="C39" s="553"/>
      <c r="D39" s="553"/>
      <c r="E39" s="302"/>
    </row>
    <row r="40" spans="1:5" ht="22.5" customHeight="1">
      <c r="A40" s="286" t="s">
        <v>44</v>
      </c>
      <c r="B40" s="551">
        <v>3125</v>
      </c>
      <c r="C40" s="553"/>
      <c r="D40" s="553"/>
      <c r="E40" s="302"/>
    </row>
    <row r="41" spans="1:5" ht="22.5" customHeight="1">
      <c r="A41" s="286" t="s">
        <v>340</v>
      </c>
      <c r="B41" s="551">
        <v>2020</v>
      </c>
      <c r="C41" s="553"/>
      <c r="D41" s="553"/>
      <c r="E41" s="302"/>
    </row>
    <row r="42" spans="1:5" ht="22.5" customHeight="1">
      <c r="A42" s="286" t="s">
        <v>341</v>
      </c>
      <c r="B42" s="551">
        <v>0</v>
      </c>
      <c r="C42" s="553"/>
      <c r="D42" s="553"/>
      <c r="E42" s="302"/>
    </row>
    <row r="43" spans="1:5" ht="22.5" customHeight="1">
      <c r="A43" s="286" t="s">
        <v>98</v>
      </c>
      <c r="B43" s="304"/>
      <c r="C43" s="298">
        <f>SUM(B28:B42)</f>
        <v>903865</v>
      </c>
      <c r="D43" s="301"/>
      <c r="E43" s="302"/>
    </row>
    <row r="44" spans="1:5" ht="22.5" customHeight="1">
      <c r="A44" s="305" t="s">
        <v>222</v>
      </c>
      <c r="B44" s="306"/>
      <c r="C44" s="555"/>
      <c r="D44" s="307"/>
      <c r="E44" s="308"/>
    </row>
    <row r="45" spans="1:5" ht="22.5" customHeight="1">
      <c r="A45" s="286" t="s">
        <v>271</v>
      </c>
      <c r="B45" s="468">
        <v>102000</v>
      </c>
      <c r="C45" s="307"/>
      <c r="D45" s="307"/>
      <c r="E45" s="308"/>
    </row>
    <row r="46" spans="1:5" ht="22.5" customHeight="1">
      <c r="A46" s="286" t="s">
        <v>198</v>
      </c>
      <c r="B46" s="309">
        <v>13200</v>
      </c>
      <c r="C46" s="310"/>
      <c r="D46" s="310"/>
      <c r="E46" s="311"/>
    </row>
    <row r="47" spans="1:5" ht="22.5" customHeight="1">
      <c r="A47" s="286" t="s">
        <v>220</v>
      </c>
      <c r="B47" s="467">
        <v>20750</v>
      </c>
      <c r="C47" s="312"/>
      <c r="D47" s="312"/>
      <c r="E47" s="313"/>
    </row>
    <row r="48" spans="1:5" ht="22.5" customHeight="1">
      <c r="A48" s="286" t="s">
        <v>216</v>
      </c>
      <c r="B48" s="467">
        <v>87893</v>
      </c>
      <c r="C48" s="312"/>
      <c r="D48" s="312"/>
      <c r="E48" s="313"/>
    </row>
    <row r="49" spans="1:5" ht="22.5" customHeight="1">
      <c r="A49" s="286" t="s">
        <v>266</v>
      </c>
      <c r="B49" s="468">
        <v>0</v>
      </c>
      <c r="C49" s="314"/>
      <c r="D49" s="314"/>
      <c r="E49" s="315"/>
    </row>
    <row r="50" spans="1:5" ht="22.5" customHeight="1">
      <c r="A50" s="286" t="s">
        <v>300</v>
      </c>
      <c r="B50" s="468">
        <v>6978</v>
      </c>
      <c r="C50" s="314"/>
      <c r="D50" s="314"/>
      <c r="E50" s="315"/>
    </row>
    <row r="51" spans="1:5" ht="22.5" customHeight="1">
      <c r="A51" s="286" t="s">
        <v>195</v>
      </c>
      <c r="B51" s="468">
        <v>1200</v>
      </c>
      <c r="C51" s="314"/>
      <c r="D51" s="314"/>
      <c r="E51" s="315"/>
    </row>
    <row r="52" spans="1:5" ht="22.5" customHeight="1">
      <c r="A52" s="286" t="s">
        <v>223</v>
      </c>
      <c r="B52" s="468">
        <v>14000</v>
      </c>
      <c r="C52" s="556"/>
      <c r="D52" s="556"/>
      <c r="E52" s="315"/>
    </row>
    <row r="53" spans="1:5" ht="22.5" customHeight="1">
      <c r="A53" s="286" t="s">
        <v>44</v>
      </c>
      <c r="B53" s="468">
        <v>21100</v>
      </c>
      <c r="C53" s="556"/>
      <c r="D53" s="556"/>
      <c r="E53" s="315"/>
    </row>
    <row r="54" spans="1:5" ht="22.5" customHeight="1">
      <c r="A54" s="286" t="s">
        <v>47</v>
      </c>
      <c r="B54" s="468">
        <v>8000</v>
      </c>
      <c r="C54" s="556"/>
      <c r="D54" s="556"/>
      <c r="E54" s="315"/>
    </row>
    <row r="55" spans="1:5" ht="22.5" customHeight="1">
      <c r="A55" s="286" t="s">
        <v>338</v>
      </c>
      <c r="B55" s="468">
        <v>1961</v>
      </c>
      <c r="C55" s="556"/>
      <c r="D55" s="556"/>
      <c r="E55" s="315"/>
    </row>
    <row r="56" spans="1:5" ht="22.5" customHeight="1">
      <c r="A56" s="286" t="s">
        <v>339</v>
      </c>
      <c r="B56" s="468">
        <v>600</v>
      </c>
      <c r="C56" s="556"/>
      <c r="D56" s="556"/>
      <c r="E56" s="315"/>
    </row>
    <row r="57" spans="1:5" ht="22.5" customHeight="1">
      <c r="A57" s="286" t="s">
        <v>340</v>
      </c>
      <c r="B57" s="468">
        <v>6243</v>
      </c>
      <c r="C57" s="556"/>
      <c r="D57" s="556"/>
      <c r="E57" s="315"/>
    </row>
    <row r="58" spans="1:5" ht="22.5" customHeight="1">
      <c r="A58" s="290" t="s">
        <v>228</v>
      </c>
      <c r="B58" s="294">
        <v>70000</v>
      </c>
      <c r="C58" s="314"/>
      <c r="D58" s="314"/>
      <c r="E58" s="315"/>
    </row>
    <row r="59" spans="1:5" ht="22.5" customHeight="1">
      <c r="A59" s="316" t="s">
        <v>225</v>
      </c>
      <c r="B59" s="297"/>
      <c r="C59" s="317">
        <f>SUM(B45:B58)</f>
        <v>353925</v>
      </c>
      <c r="D59" s="317"/>
      <c r="E59" s="318"/>
    </row>
    <row r="60" spans="1:5" ht="22.5" customHeight="1">
      <c r="A60" s="296" t="s">
        <v>226</v>
      </c>
      <c r="B60" s="319"/>
      <c r="C60" s="317"/>
      <c r="D60" s="298">
        <f>SUM(C27,C43,C59)</f>
        <v>2008131</v>
      </c>
      <c r="E60" s="320"/>
    </row>
    <row r="61" spans="1:5" ht="22.5" customHeight="1" thickBot="1">
      <c r="A61" s="286" t="s">
        <v>227</v>
      </c>
      <c r="B61" s="469"/>
      <c r="C61" s="298"/>
      <c r="D61" s="287"/>
      <c r="E61" s="321">
        <f>SUM(IMSUB(E14,D60))</f>
        <v>-72348</v>
      </c>
    </row>
    <row r="62" spans="1:5" ht="22.5" customHeight="1">
      <c r="A62" s="322" t="s">
        <v>229</v>
      </c>
      <c r="B62" s="323"/>
      <c r="C62" s="558"/>
      <c r="D62" s="324"/>
      <c r="E62" s="510">
        <f>SUM(E61)</f>
        <v>-72348</v>
      </c>
    </row>
    <row r="63" spans="1:5" ht="22.5" customHeight="1">
      <c r="A63" s="325" t="s">
        <v>230</v>
      </c>
      <c r="B63" s="326"/>
      <c r="C63" s="557"/>
      <c r="D63" s="327"/>
      <c r="E63" s="328">
        <v>158431</v>
      </c>
    </row>
    <row r="64" spans="1:5" ht="22.5" customHeight="1" thickBot="1">
      <c r="A64" s="329" t="s">
        <v>231</v>
      </c>
      <c r="B64" s="330"/>
      <c r="C64" s="330"/>
      <c r="D64" s="331"/>
      <c r="E64" s="332">
        <f>SUM(E62,E63)</f>
        <v>86083</v>
      </c>
    </row>
    <row r="65" spans="3:3" ht="19.5" customHeight="1">
      <c r="C65" s="559"/>
    </row>
  </sheetData>
  <phoneticPr fontId="3"/>
  <pageMargins left="0.70866141732283472" right="0.70866141732283472" top="0.74803149606299213" bottom="0.74803149606299213" header="0.31496062992125984" footer="0.31496062992125984"/>
  <pageSetup paperSize="9" scale="90" fitToHeight="0" orientation="portrait" horizontalDpi="360" verticalDpi="360" r:id="rId1"/>
  <headerFooter differentFirst="1">
    <oddFooter>&amp;C25</oddFooter>
    <firstFooter>&amp;C24</firstFooter>
  </headerFooter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法人税 </vt:lpstr>
      <vt:lpstr>一覧表</vt:lpstr>
      <vt:lpstr>貸借対照表、財産目録</vt:lpstr>
      <vt:lpstr>財務諸表の注記</vt:lpstr>
      <vt:lpstr>決算報告</vt:lpstr>
      <vt:lpstr>活動計算書</vt:lpstr>
      <vt:lpstr>'法人税 '!ohana</vt:lpstr>
      <vt:lpstr>活動計算書!Print_Area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tpc-win</dc:creator>
  <cp:lastModifiedBy>展生 渡辺</cp:lastModifiedBy>
  <cp:lastPrinted>2024-04-22T04:50:59Z</cp:lastPrinted>
  <dcterms:created xsi:type="dcterms:W3CDTF">2021-03-23T05:38:54Z</dcterms:created>
  <dcterms:modified xsi:type="dcterms:W3CDTF">2024-04-22T04:52:33Z</dcterms:modified>
</cp:coreProperties>
</file>