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65" yWindow="90" windowWidth="14355" windowHeight="11760" tabRatio="648"/>
  </bookViews>
  <sheets>
    <sheet name="変更予算説明資料" sheetId="18" r:id="rId1"/>
  </sheets>
  <calcPr calcId="145621"/>
</workbook>
</file>

<file path=xl/calcChain.xml><?xml version="1.0" encoding="utf-8"?>
<calcChain xmlns="http://schemas.openxmlformats.org/spreadsheetml/2006/main">
  <c r="G42" i="18" l="1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174" i="18"/>
  <c r="G173" i="18"/>
  <c r="G172" i="18"/>
  <c r="G171" i="18"/>
  <c r="G170" i="18"/>
  <c r="G169" i="18"/>
  <c r="G168" i="18"/>
  <c r="G167" i="18"/>
  <c r="G166" i="18"/>
  <c r="G165" i="18"/>
  <c r="G164" i="18"/>
  <c r="G163" i="18"/>
  <c r="G162" i="18"/>
  <c r="G161" i="18"/>
  <c r="G160" i="18"/>
  <c r="G159" i="18"/>
  <c r="G158" i="18"/>
  <c r="G157" i="18"/>
  <c r="G156" i="18"/>
  <c r="G155" i="18"/>
  <c r="G154" i="18"/>
  <c r="G153" i="18"/>
  <c r="G152" i="18"/>
  <c r="G150" i="18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4" i="18"/>
  <c r="G113" i="18"/>
  <c r="G112" i="18"/>
  <c r="G110" i="18"/>
  <c r="G109" i="18"/>
  <c r="G85" i="18"/>
  <c r="G84" i="18"/>
  <c r="G83" i="18"/>
  <c r="G82" i="18"/>
  <c r="G77" i="18"/>
  <c r="G76" i="18"/>
  <c r="G75" i="18"/>
  <c r="G74" i="18"/>
  <c r="G73" i="18"/>
  <c r="G72" i="18"/>
  <c r="G71" i="18"/>
  <c r="G70" i="18"/>
  <c r="G69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1" i="18"/>
  <c r="G50" i="18"/>
  <c r="G49" i="18"/>
  <c r="G48" i="18"/>
  <c r="G47" i="18"/>
  <c r="G46" i="18"/>
  <c r="G45" i="18"/>
  <c r="G44" i="18"/>
  <c r="F8" i="18"/>
  <c r="F10" i="18"/>
  <c r="F14" i="18"/>
  <c r="F16" i="18"/>
  <c r="F18" i="18"/>
  <c r="F21" i="18" l="1"/>
  <c r="G81" i="18" l="1"/>
  <c r="G86" i="18"/>
  <c r="F151" i="18"/>
  <c r="F136" i="18"/>
  <c r="F116" i="18"/>
  <c r="F107" i="18"/>
  <c r="F105" i="18"/>
  <c r="F102" i="18"/>
  <c r="F101" i="18"/>
  <c r="F100" i="18"/>
  <c r="F99" i="18"/>
  <c r="F98" i="18"/>
  <c r="F96" i="18"/>
  <c r="F95" i="18"/>
  <c r="F25" i="18"/>
  <c r="E108" i="18"/>
  <c r="G108" i="18" l="1"/>
  <c r="F115" i="18"/>
  <c r="F87" i="18"/>
  <c r="E107" i="18"/>
  <c r="E105" i="18"/>
  <c r="E101" i="18"/>
  <c r="E98" i="18"/>
  <c r="E99" i="18"/>
  <c r="E96" i="18"/>
  <c r="E102" i="18"/>
  <c r="E100" i="18"/>
  <c r="E95" i="18"/>
  <c r="E25" i="18"/>
  <c r="G25" i="18" s="1"/>
  <c r="F24" i="18" l="1"/>
  <c r="F175" i="18" l="1"/>
  <c r="E151" i="18"/>
  <c r="G151" i="18" s="1"/>
  <c r="E136" i="18"/>
  <c r="G136" i="18" s="1"/>
  <c r="E87" i="18"/>
  <c r="E43" i="18"/>
  <c r="E68" i="18"/>
  <c r="E24" i="18" l="1"/>
  <c r="G24" i="18" s="1"/>
  <c r="E116" i="18"/>
  <c r="E115" i="18" l="1"/>
  <c r="G115" i="18" s="1"/>
  <c r="G116" i="18"/>
  <c r="E175" i="18"/>
  <c r="G175" i="18" s="1"/>
</calcChain>
</file>

<file path=xl/sharedStrings.xml><?xml version="1.0" encoding="utf-8"?>
<sst xmlns="http://schemas.openxmlformats.org/spreadsheetml/2006/main" count="178" uniqueCount="82">
  <si>
    <t xml:space="preserve">  事    業    費</t>
  </si>
  <si>
    <t xml:space="preserve">      通 信 運 搬 費</t>
  </si>
  <si>
    <t xml:space="preserve">      消  耗  品  費</t>
  </si>
  <si>
    <t xml:space="preserve">      賃    借    料</t>
  </si>
  <si>
    <t xml:space="preserve">      保    険    料</t>
  </si>
  <si>
    <t xml:space="preserve">      印 刷 製 本 費</t>
  </si>
  <si>
    <t xml:space="preserve">      広 告 宣 伝 費</t>
  </si>
  <si>
    <t xml:space="preserve">      諸    謝    金</t>
  </si>
  <si>
    <t xml:space="preserve">      委    託    費</t>
  </si>
  <si>
    <t xml:space="preserve">      雑          費</t>
  </si>
  <si>
    <t>科　　　目</t>
    <rPh sb="0" eb="1">
      <t>カ</t>
    </rPh>
    <rPh sb="4" eb="5">
      <t>メ</t>
    </rPh>
    <phoneticPr fontId="2"/>
  </si>
  <si>
    <t>備　考</t>
    <rPh sb="0" eb="1">
      <t>ビン</t>
    </rPh>
    <rPh sb="2" eb="3">
      <t>コウ</t>
    </rPh>
    <phoneticPr fontId="2"/>
  </si>
  <si>
    <t xml:space="preserve">      交    通    費</t>
  </si>
  <si>
    <t xml:space="preserve">      新 聞 図 書 費</t>
  </si>
  <si>
    <t xml:space="preserve">      会    議    費</t>
  </si>
  <si>
    <t xml:space="preserve">      旅          費</t>
  </si>
  <si>
    <t xml:space="preserve">      バ ス 諸 費 用</t>
  </si>
  <si>
    <t xml:space="preserve">      役  員  報  酬</t>
  </si>
  <si>
    <t xml:space="preserve">      給  料  手  当</t>
  </si>
  <si>
    <t xml:space="preserve">      福 利 厚 生 費</t>
  </si>
  <si>
    <t xml:space="preserve">      海 外 交 通 費</t>
  </si>
  <si>
    <t xml:space="preserve">      海  外  旅  費</t>
  </si>
  <si>
    <t xml:space="preserve">   　 福 利 厚 生 費</t>
    <phoneticPr fontId="2"/>
  </si>
  <si>
    <t xml:space="preserve"> 　   会    議    費</t>
    <phoneticPr fontId="2"/>
  </si>
  <si>
    <t xml:space="preserve"> 　   交    通    費</t>
    <phoneticPr fontId="2"/>
  </si>
  <si>
    <t xml:space="preserve">   　 旅          費</t>
    <phoneticPr fontId="2"/>
  </si>
  <si>
    <t>　　　通 信 運 搬 費</t>
    <phoneticPr fontId="2"/>
  </si>
  <si>
    <t>　    消耗什器備品費</t>
    <phoneticPr fontId="2"/>
  </si>
  <si>
    <t xml:space="preserve">   　 消  耗  品  費</t>
    <phoneticPr fontId="2"/>
  </si>
  <si>
    <t>　    修    繕    費</t>
    <phoneticPr fontId="2"/>
  </si>
  <si>
    <t>　　　印 刷 製 本 費</t>
    <phoneticPr fontId="2"/>
  </si>
  <si>
    <t xml:space="preserve"> 　   新 聞 図 書 費</t>
    <phoneticPr fontId="2"/>
  </si>
  <si>
    <t>　    光 熱 水 料 費</t>
    <phoneticPr fontId="2"/>
  </si>
  <si>
    <t xml:space="preserve">    　賃    借    料</t>
    <phoneticPr fontId="2"/>
  </si>
  <si>
    <t xml:space="preserve">  　  保    険    料</t>
    <phoneticPr fontId="2"/>
  </si>
  <si>
    <t>　    租  税  公  課</t>
    <phoneticPr fontId="2"/>
  </si>
  <si>
    <t>　    委    託    費</t>
    <phoneticPr fontId="2"/>
  </si>
  <si>
    <t>　    雑          費</t>
    <phoneticPr fontId="2"/>
  </si>
  <si>
    <t>当初予算額</t>
    <rPh sb="0" eb="2">
      <t>トウショ</t>
    </rPh>
    <rPh sb="2" eb="4">
      <t>ヨサン</t>
    </rPh>
    <rPh sb="4" eb="5">
      <t>ガク</t>
    </rPh>
    <phoneticPr fontId="2"/>
  </si>
  <si>
    <t xml:space="preserve">    ｲﾝﾀｰﾝ     </t>
    <phoneticPr fontId="2"/>
  </si>
  <si>
    <t xml:space="preserve">    大学協働     </t>
    <rPh sb="4" eb="6">
      <t>ダイガク</t>
    </rPh>
    <rPh sb="6" eb="8">
      <t>キョウドウ</t>
    </rPh>
    <phoneticPr fontId="2"/>
  </si>
  <si>
    <t>　    法人税、住民税、事業税</t>
    <rPh sb="5" eb="8">
      <t>ホウジンゼイ</t>
    </rPh>
    <rPh sb="9" eb="12">
      <t>ジュウミンゼイ</t>
    </rPh>
    <rPh sb="13" eb="16">
      <t>ジギョウゼイ</t>
    </rPh>
    <phoneticPr fontId="2"/>
  </si>
  <si>
    <t>　</t>
    <phoneticPr fontId="2"/>
  </si>
  <si>
    <t xml:space="preserve">     予算合計</t>
    <rPh sb="5" eb="7">
      <t>ヨサン</t>
    </rPh>
    <rPh sb="7" eb="9">
      <t>ゴウケイ</t>
    </rPh>
    <phoneticPr fontId="2"/>
  </si>
  <si>
    <t>一般財団法人日本財団学生ボランティアセンター</t>
    <rPh sb="0" eb="2">
      <t>イッパン</t>
    </rPh>
    <rPh sb="2" eb="4">
      <t>ザイダン</t>
    </rPh>
    <rPh sb="4" eb="6">
      <t>ホウジン</t>
    </rPh>
    <rPh sb="8" eb="10">
      <t>ザイダン</t>
    </rPh>
    <phoneticPr fontId="2"/>
  </si>
  <si>
    <t>2015年4月1日から2016年3月31日まで</t>
    <rPh sb="4" eb="5">
      <t>ネン</t>
    </rPh>
    <phoneticPr fontId="2"/>
  </si>
  <si>
    <t xml:space="preserve">    Gakuvo Style Fund    </t>
    <phoneticPr fontId="2"/>
  </si>
  <si>
    <t xml:space="preserve">      予    備    費</t>
    <rPh sb="6" eb="7">
      <t>ヨ</t>
    </rPh>
    <rPh sb="11" eb="12">
      <t>ソナ</t>
    </rPh>
    <phoneticPr fontId="2"/>
  </si>
  <si>
    <t xml:space="preserve">      活　動 支 援 費</t>
    <rPh sb="6" eb="7">
      <t>カツ</t>
    </rPh>
    <rPh sb="8" eb="9">
      <t>ドウ</t>
    </rPh>
    <rPh sb="10" eb="11">
      <t>シ</t>
    </rPh>
    <rPh sb="12" eb="13">
      <t>エン</t>
    </rPh>
    <phoneticPr fontId="2"/>
  </si>
  <si>
    <t xml:space="preserve">      人    件    費</t>
    <rPh sb="6" eb="7">
      <t>ヒト</t>
    </rPh>
    <rPh sb="11" eb="12">
      <t>ケン</t>
    </rPh>
    <phoneticPr fontId="2"/>
  </si>
  <si>
    <t xml:space="preserve">      賃    借    料</t>
    <rPh sb="6" eb="7">
      <t>チン</t>
    </rPh>
    <rPh sb="11" eb="12">
      <t>カ</t>
    </rPh>
    <phoneticPr fontId="2"/>
  </si>
  <si>
    <t xml:space="preserve">      海 外 委 託 費</t>
    <rPh sb="6" eb="7">
      <t>ウミ</t>
    </rPh>
    <rPh sb="8" eb="9">
      <t>ソト</t>
    </rPh>
    <rPh sb="10" eb="11">
      <t>イ</t>
    </rPh>
    <rPh sb="12" eb="13">
      <t>タク</t>
    </rPh>
    <phoneticPr fontId="2"/>
  </si>
  <si>
    <t xml:space="preserve">   学生ﾎﾞﾗﾝﾃｨｱ派遣</t>
    <rPh sb="3" eb="5">
      <t>ガクセイ</t>
    </rPh>
    <rPh sb="12" eb="14">
      <t>ハケン</t>
    </rPh>
    <phoneticPr fontId="2"/>
  </si>
  <si>
    <t xml:space="preserve">   ｾﾐﾅｰ/ｼﾝﾎﾟｼﾞｳﾑの開催</t>
    <rPh sb="17" eb="19">
      <t>カイサイ</t>
    </rPh>
    <phoneticPr fontId="2"/>
  </si>
  <si>
    <t xml:space="preserve">      保    管    料</t>
    <rPh sb="6" eb="7">
      <t>ホ</t>
    </rPh>
    <rPh sb="11" eb="12">
      <t>カン</t>
    </rPh>
    <rPh sb="16" eb="17">
      <t>リョウ</t>
    </rPh>
    <phoneticPr fontId="2"/>
  </si>
  <si>
    <t xml:space="preserve">  運 営 管 理 費</t>
    <rPh sb="2" eb="3">
      <t>ウン</t>
    </rPh>
    <rPh sb="4" eb="5">
      <t>エイ</t>
    </rPh>
    <rPh sb="6" eb="7">
      <t>カン</t>
    </rPh>
    <rPh sb="8" eb="9">
      <t>リ</t>
    </rPh>
    <rPh sb="10" eb="11">
      <t>ヒ</t>
    </rPh>
    <phoneticPr fontId="2"/>
  </si>
  <si>
    <t xml:space="preserve">  一般管理</t>
    <rPh sb="2" eb="4">
      <t>イッパン</t>
    </rPh>
    <rPh sb="4" eb="6">
      <t>カンリ</t>
    </rPh>
    <phoneticPr fontId="2"/>
  </si>
  <si>
    <t xml:space="preserve">    情 報 発 信</t>
    <phoneticPr fontId="2"/>
  </si>
  <si>
    <t xml:space="preserve">      退職 給付 費用</t>
    <rPh sb="6" eb="7">
      <t>タイ</t>
    </rPh>
    <rPh sb="7" eb="8">
      <t>ショク</t>
    </rPh>
    <rPh sb="9" eb="10">
      <t>キュウ</t>
    </rPh>
    <rPh sb="10" eb="11">
      <t>ツキ</t>
    </rPh>
    <rPh sb="12" eb="14">
      <t>ヒヨウ</t>
    </rPh>
    <phoneticPr fontId="2"/>
  </si>
  <si>
    <t xml:space="preserve">      退職 給付 費用</t>
    <rPh sb="6" eb="7">
      <t>タイ</t>
    </rPh>
    <rPh sb="7" eb="8">
      <t>ショク</t>
    </rPh>
    <rPh sb="9" eb="10">
      <t>キュウ</t>
    </rPh>
    <rPh sb="10" eb="11">
      <t>ツキ</t>
    </rPh>
    <phoneticPr fontId="2"/>
  </si>
  <si>
    <t xml:space="preserve">   教育活動支援</t>
    <rPh sb="3" eb="5">
      <t>キョウイク</t>
    </rPh>
    <rPh sb="5" eb="7">
      <t>カツドウ</t>
    </rPh>
    <rPh sb="7" eb="9">
      <t>シエン</t>
    </rPh>
    <phoneticPr fontId="2"/>
  </si>
  <si>
    <t xml:space="preserve">      旅          費</t>
    <phoneticPr fontId="2"/>
  </si>
  <si>
    <t>変更予算書</t>
    <rPh sb="0" eb="2">
      <t>ヘンコウ</t>
    </rPh>
    <rPh sb="2" eb="5">
      <t>ヨサンショ</t>
    </rPh>
    <phoneticPr fontId="2"/>
  </si>
  <si>
    <t>会費収入</t>
    <rPh sb="0" eb="2">
      <t>カイヒ</t>
    </rPh>
    <rPh sb="2" eb="4">
      <t>シュウニュウ</t>
    </rPh>
    <phoneticPr fontId="2"/>
  </si>
  <si>
    <t>ﾎﾞﾗﾝﾃｨｱ特別会費収入</t>
    <rPh sb="7" eb="9">
      <t>トクベツ</t>
    </rPh>
    <rPh sb="9" eb="11">
      <t>カイヒ</t>
    </rPh>
    <rPh sb="11" eb="13">
      <t>シュウニュウ</t>
    </rPh>
    <phoneticPr fontId="2"/>
  </si>
  <si>
    <t>事業収入</t>
    <rPh sb="0" eb="2">
      <t>ジギョウ</t>
    </rPh>
    <rPh sb="2" eb="4">
      <t>シュウニュウ</t>
    </rPh>
    <phoneticPr fontId="2"/>
  </si>
  <si>
    <t>ｲﾝﾀｰﾝ</t>
    <phoneticPr fontId="2"/>
  </si>
  <si>
    <t>PR力ｺﾝﾃｽﾄ</t>
    <rPh sb="2" eb="3">
      <t>チカラ</t>
    </rPh>
    <phoneticPr fontId="2"/>
  </si>
  <si>
    <t>教育活動支援</t>
    <rPh sb="0" eb="2">
      <t>キョウイク</t>
    </rPh>
    <rPh sb="2" eb="4">
      <t>カツドウ</t>
    </rPh>
    <rPh sb="4" eb="6">
      <t>シエン</t>
    </rPh>
    <phoneticPr fontId="2"/>
  </si>
  <si>
    <t>補助金等収入</t>
    <rPh sb="0" eb="3">
      <t>ホジョキン</t>
    </rPh>
    <rPh sb="3" eb="4">
      <t>トウ</t>
    </rPh>
    <rPh sb="4" eb="6">
      <t>シュウニュウ</t>
    </rPh>
    <phoneticPr fontId="2"/>
  </si>
  <si>
    <t>日本財団助成金</t>
    <rPh sb="0" eb="2">
      <t>ニホン</t>
    </rPh>
    <rPh sb="2" eb="4">
      <t>ザイダン</t>
    </rPh>
    <rPh sb="4" eb="6">
      <t>ジョセイ</t>
    </rPh>
    <rPh sb="6" eb="7">
      <t>キン</t>
    </rPh>
    <phoneticPr fontId="2"/>
  </si>
  <si>
    <t>寄付金収入</t>
    <rPh sb="0" eb="3">
      <t>キフキン</t>
    </rPh>
    <rPh sb="3" eb="5">
      <t>シュウニュウ</t>
    </rPh>
    <phoneticPr fontId="2"/>
  </si>
  <si>
    <t>一般寄付金収入</t>
    <rPh sb="0" eb="2">
      <t>イッパン</t>
    </rPh>
    <rPh sb="2" eb="5">
      <t>キフキン</t>
    </rPh>
    <rPh sb="5" eb="7">
      <t>シュウニュウ</t>
    </rPh>
    <phoneticPr fontId="2"/>
  </si>
  <si>
    <t>雑収入</t>
    <rPh sb="0" eb="3">
      <t>ザッシュウニュウ</t>
    </rPh>
    <phoneticPr fontId="2"/>
  </si>
  <si>
    <t>受取利息</t>
    <rPh sb="0" eb="2">
      <t>ウケトリ</t>
    </rPh>
    <rPh sb="2" eb="4">
      <t>リソク</t>
    </rPh>
    <phoneticPr fontId="2"/>
  </si>
  <si>
    <t>経常収入合計</t>
    <rPh sb="0" eb="2">
      <t>ケイジョウ</t>
    </rPh>
    <rPh sb="2" eb="4">
      <t>シュウニュウ</t>
    </rPh>
    <rPh sb="4" eb="6">
      <t>ゴウケイ</t>
    </rPh>
    <phoneticPr fontId="2"/>
  </si>
  <si>
    <t>【経常支出の部】</t>
    <rPh sb="1" eb="3">
      <t>ケイジョウ</t>
    </rPh>
    <rPh sb="3" eb="5">
      <t>シシュツ</t>
    </rPh>
    <rPh sb="6" eb="7">
      <t>ブ</t>
    </rPh>
    <phoneticPr fontId="2"/>
  </si>
  <si>
    <t>【経常収入の部】</t>
    <rPh sb="1" eb="3">
      <t>ケイジョウ</t>
    </rPh>
    <rPh sb="3" eb="5">
      <t>シュウニュウ</t>
    </rPh>
    <rPh sb="6" eb="7">
      <t>ブ</t>
    </rPh>
    <phoneticPr fontId="2"/>
  </si>
  <si>
    <t>差額</t>
    <rPh sb="0" eb="2">
      <t>サガク</t>
    </rPh>
    <phoneticPr fontId="2"/>
  </si>
  <si>
    <t>　</t>
    <phoneticPr fontId="2"/>
  </si>
  <si>
    <t>２０１５年度変更予算書</t>
    <rPh sb="4" eb="5">
      <t>ネン</t>
    </rPh>
    <rPh sb="5" eb="6">
      <t>ド</t>
    </rPh>
    <rPh sb="6" eb="8">
      <t>ヘンコウ</t>
    </rPh>
    <rPh sb="8" eb="11">
      <t>ヨサンショ</t>
    </rPh>
    <phoneticPr fontId="2"/>
  </si>
  <si>
    <t>突発的事象が、遠方で発生することを想定</t>
    <rPh sb="0" eb="3">
      <t>トッパツテキ</t>
    </rPh>
    <rPh sb="3" eb="5">
      <t>ジショウ</t>
    </rPh>
    <rPh sb="7" eb="9">
      <t>エンポウ</t>
    </rPh>
    <rPh sb="10" eb="12">
      <t>ハッセイ</t>
    </rPh>
    <rPh sb="17" eb="19">
      <t>ソウテイ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</si>
</sst>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6" applyNumberFormat="0" applyAlignment="0" applyProtection="0">
      <alignment vertical="center"/>
    </xf>
    <xf numFmtId="0" fontId="11" fillId="6" borderId="17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7" borderId="1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8" borderId="2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11" xfId="0" applyFont="1" applyBorder="1">
      <alignment vertical="center"/>
    </xf>
    <xf numFmtId="0" fontId="20" fillId="0" borderId="12" xfId="0" applyFont="1" applyBorder="1">
      <alignment vertical="center"/>
    </xf>
    <xf numFmtId="38" fontId="20" fillId="0" borderId="0" xfId="1" applyFont="1" applyAlignment="1">
      <alignment vertical="center"/>
    </xf>
    <xf numFmtId="38" fontId="20" fillId="0" borderId="0" xfId="1" applyFont="1">
      <alignment vertical="center"/>
    </xf>
    <xf numFmtId="38" fontId="20" fillId="0" borderId="2" xfId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38" fontId="20" fillId="0" borderId="0" xfId="0" applyNumberFormat="1" applyFont="1">
      <alignment vertical="center"/>
    </xf>
    <xf numFmtId="176" fontId="20" fillId="0" borderId="11" xfId="1" applyNumberFormat="1" applyFont="1" applyBorder="1">
      <alignment vertical="center"/>
    </xf>
    <xf numFmtId="176" fontId="20" fillId="0" borderId="12" xfId="1" applyNumberFormat="1" applyFont="1" applyBorder="1">
      <alignment vertical="center"/>
    </xf>
    <xf numFmtId="176" fontId="20" fillId="0" borderId="10" xfId="1" applyNumberFormat="1" applyFont="1" applyBorder="1">
      <alignment vertical="center"/>
    </xf>
    <xf numFmtId="176" fontId="20" fillId="0" borderId="0" xfId="1" applyNumberFormat="1" applyFont="1">
      <alignment vertical="center"/>
    </xf>
    <xf numFmtId="38" fontId="20" fillId="0" borderId="2" xfId="1" applyFont="1" applyBorder="1" applyAlignment="1">
      <alignment horizontal="center" vertical="center" wrapText="1"/>
    </xf>
    <xf numFmtId="176" fontId="21" fillId="0" borderId="2" xfId="1" applyNumberFormat="1" applyFont="1" applyBorder="1">
      <alignment vertical="center"/>
    </xf>
    <xf numFmtId="0" fontId="21" fillId="0" borderId="2" xfId="0" applyFont="1" applyBorder="1">
      <alignment vertical="center"/>
    </xf>
    <xf numFmtId="38" fontId="21" fillId="0" borderId="0" xfId="0" applyNumberFormat="1" applyFont="1">
      <alignment vertical="center"/>
    </xf>
    <xf numFmtId="0" fontId="21" fillId="0" borderId="0" xfId="0" applyFont="1">
      <alignment vertical="center"/>
    </xf>
    <xf numFmtId="176" fontId="20" fillId="0" borderId="11" xfId="0" applyNumberFormat="1" applyFont="1" applyBorder="1">
      <alignment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6" fontId="23" fillId="0" borderId="12" xfId="1" applyNumberFormat="1" applyFont="1" applyBorder="1">
      <alignment vertical="center"/>
    </xf>
    <xf numFmtId="176" fontId="23" fillId="0" borderId="11" xfId="1" applyNumberFormat="1" applyFont="1" applyBorder="1">
      <alignment vertical="center"/>
    </xf>
    <xf numFmtId="0" fontId="20" fillId="0" borderId="0" xfId="0" applyFont="1" applyBorder="1">
      <alignment vertical="center"/>
    </xf>
    <xf numFmtId="0" fontId="20" fillId="0" borderId="4" xfId="0" applyFont="1" applyBorder="1">
      <alignment vertical="center"/>
    </xf>
    <xf numFmtId="0" fontId="20" fillId="0" borderId="7" xfId="0" applyFont="1" applyBorder="1">
      <alignment vertical="center"/>
    </xf>
    <xf numFmtId="0" fontId="20" fillId="0" borderId="8" xfId="0" applyFont="1" applyBorder="1">
      <alignment vertical="center"/>
    </xf>
    <xf numFmtId="38" fontId="20" fillId="0" borderId="11" xfId="1" applyFont="1" applyBorder="1">
      <alignment vertical="center"/>
    </xf>
    <xf numFmtId="38" fontId="20" fillId="0" borderId="12" xfId="1" applyFont="1" applyBorder="1">
      <alignment vertical="center"/>
    </xf>
    <xf numFmtId="0" fontId="20" fillId="0" borderId="3" xfId="0" applyFont="1" applyBorder="1">
      <alignment vertical="center"/>
    </xf>
    <xf numFmtId="38" fontId="20" fillId="0" borderId="4" xfId="1" applyFont="1" applyBorder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76" fontId="20" fillId="0" borderId="3" xfId="1" applyNumberFormat="1" applyFont="1" applyBorder="1">
      <alignment vertical="center"/>
    </xf>
    <xf numFmtId="38" fontId="20" fillId="0" borderId="8" xfId="1" applyFont="1" applyBorder="1">
      <alignment vertical="center"/>
    </xf>
    <xf numFmtId="176" fontId="20" fillId="0" borderId="4" xfId="1" applyNumberFormat="1" applyFont="1" applyBorder="1">
      <alignment vertical="center"/>
    </xf>
    <xf numFmtId="176" fontId="20" fillId="0" borderId="2" xfId="1" applyNumberFormat="1" applyFont="1" applyBorder="1">
      <alignment vertical="center"/>
    </xf>
    <xf numFmtId="0" fontId="20" fillId="0" borderId="5" xfId="0" applyFont="1" applyBorder="1">
      <alignment vertical="center"/>
    </xf>
    <xf numFmtId="0" fontId="20" fillId="0" borderId="6" xfId="0" applyFont="1" applyBorder="1">
      <alignment vertical="center"/>
    </xf>
    <xf numFmtId="38" fontId="23" fillId="0" borderId="4" xfId="1" applyFont="1" applyBorder="1">
      <alignment vertical="center"/>
    </xf>
    <xf numFmtId="0" fontId="23" fillId="0" borderId="0" xfId="0" applyFont="1" applyBorder="1">
      <alignment vertical="center"/>
    </xf>
    <xf numFmtId="0" fontId="20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49" fontId="21" fillId="33" borderId="5" xfId="0" applyNumberFormat="1" applyFont="1" applyFill="1" applyBorder="1" applyAlignment="1">
      <alignment horizontal="left" vertical="center"/>
    </xf>
    <xf numFmtId="49" fontId="21" fillId="33" borderId="0" xfId="0" applyNumberFormat="1" applyFont="1" applyFill="1" applyBorder="1" applyAlignment="1">
      <alignment horizontal="left" vertical="center"/>
    </xf>
    <xf numFmtId="49" fontId="21" fillId="33" borderId="4" xfId="0" applyNumberFormat="1" applyFont="1" applyFill="1" applyBorder="1" applyAlignment="1">
      <alignment horizontal="left" vertical="center"/>
    </xf>
    <xf numFmtId="49" fontId="20" fillId="0" borderId="5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4" xfId="0" applyNumberFormat="1" applyFont="1" applyBorder="1" applyAlignment="1">
      <alignment horizontal="left" vertical="center"/>
    </xf>
    <xf numFmtId="49" fontId="20" fillId="0" borderId="6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left" vertical="center"/>
    </xf>
    <xf numFmtId="49" fontId="20" fillId="0" borderId="8" xfId="0" applyNumberFormat="1" applyFont="1" applyBorder="1" applyAlignment="1">
      <alignment horizontal="left" vertical="center"/>
    </xf>
    <xf numFmtId="49" fontId="22" fillId="0" borderId="6" xfId="0" applyNumberFormat="1" applyFont="1" applyBorder="1" applyAlignment="1">
      <alignment horizontal="left" vertical="center"/>
    </xf>
    <xf numFmtId="49" fontId="22" fillId="0" borderId="7" xfId="0" applyNumberFormat="1" applyFont="1" applyBorder="1" applyAlignment="1">
      <alignment horizontal="left" vertical="center"/>
    </xf>
    <xf numFmtId="49" fontId="22" fillId="0" borderId="8" xfId="0" applyNumberFormat="1" applyFont="1" applyBorder="1" applyAlignment="1">
      <alignment horizontal="left" vertical="center"/>
    </xf>
    <xf numFmtId="0" fontId="20" fillId="0" borderId="6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49" fontId="21" fillId="0" borderId="9" xfId="0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/>
    </xf>
    <xf numFmtId="49" fontId="21" fillId="34" borderId="5" xfId="0" applyNumberFormat="1" applyFont="1" applyFill="1" applyBorder="1" applyAlignment="1">
      <alignment horizontal="left" vertical="center"/>
    </xf>
    <xf numFmtId="49" fontId="21" fillId="34" borderId="0" xfId="0" applyNumberFormat="1" applyFont="1" applyFill="1" applyBorder="1" applyAlignment="1">
      <alignment horizontal="left" vertical="center"/>
    </xf>
    <xf numFmtId="49" fontId="21" fillId="34" borderId="4" xfId="0" applyNumberFormat="1" applyFont="1" applyFill="1" applyBorder="1" applyAlignment="1">
      <alignment horizontal="left" vertical="center"/>
    </xf>
    <xf numFmtId="0" fontId="20" fillId="0" borderId="11" xfId="0" applyFont="1" applyBorder="1" applyAlignment="1">
      <alignment vertical="center" wrapText="1"/>
    </xf>
    <xf numFmtId="176" fontId="20" fillId="0" borderId="11" xfId="0" applyNumberFormat="1" applyFont="1" applyBorder="1" applyAlignment="1">
      <alignment horizontal="center" vertical="center" wrapText="1"/>
    </xf>
    <xf numFmtId="176" fontId="20" fillId="0" borderId="12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5</xdr:col>
      <xdr:colOff>9525</xdr:colOff>
      <xdr:row>21</xdr:row>
      <xdr:rowOff>9525</xdr:rowOff>
    </xdr:to>
    <xdr:cxnSp macro="">
      <xdr:nvCxnSpPr>
        <xdr:cNvPr id="3" name="直線コネクタ 2"/>
        <xdr:cNvCxnSpPr/>
      </xdr:nvCxnSpPr>
      <xdr:spPr>
        <a:xfrm flipH="1">
          <a:off x="2247900" y="1390650"/>
          <a:ext cx="1819275" cy="25717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workbookViewId="0">
      <pane ySplit="1" topLeftCell="A158" activePane="bottomLeft" state="frozen"/>
      <selection pane="bottomLeft" activeCell="H118" sqref="H118:H123"/>
    </sheetView>
  </sheetViews>
  <sheetFormatPr defaultRowHeight="13.5" x14ac:dyDescent="0.15"/>
  <cols>
    <col min="1" max="1" width="3.25" style="1" customWidth="1"/>
    <col min="2" max="2" width="4.375" style="1" customWidth="1"/>
    <col min="3" max="3" width="15.125" style="1" customWidth="1"/>
    <col min="4" max="4" width="6.625" style="1" customWidth="1"/>
    <col min="5" max="6" width="23.25" style="6" customWidth="1"/>
    <col min="7" max="7" width="12.5" style="6" customWidth="1"/>
    <col min="8" max="8" width="26.25" style="1" customWidth="1"/>
    <col min="9" max="9" width="14.5" style="1" customWidth="1"/>
    <col min="10" max="10" width="10.5" style="1" bestFit="1" customWidth="1"/>
    <col min="11" max="16384" width="9" style="1"/>
  </cols>
  <sheetData>
    <row r="1" spans="1:9" ht="17.25" x14ac:dyDescent="0.15">
      <c r="A1" s="44" t="s">
        <v>80</v>
      </c>
      <c r="B1" s="44"/>
      <c r="C1" s="44"/>
      <c r="D1" s="44"/>
      <c r="E1" s="44"/>
      <c r="F1" s="44"/>
      <c r="G1" s="44"/>
      <c r="H1" s="44"/>
    </row>
    <row r="2" spans="1:9" ht="13.5" customHeight="1" x14ac:dyDescent="0.15">
      <c r="A2" s="45" t="s">
        <v>45</v>
      </c>
      <c r="B2" s="45"/>
      <c r="C2" s="45"/>
      <c r="D2" s="45"/>
      <c r="E2" s="45"/>
      <c r="F2" s="45"/>
      <c r="G2" s="45"/>
      <c r="H2" s="45"/>
    </row>
    <row r="3" spans="1:9" ht="13.5" customHeight="1" x14ac:dyDescent="0.15">
      <c r="A3" s="21"/>
      <c r="B3" s="21"/>
      <c r="C3" s="21"/>
      <c r="D3" s="21"/>
      <c r="E3" s="21"/>
      <c r="F3" s="22"/>
      <c r="G3" s="22"/>
      <c r="H3" s="21"/>
    </row>
    <row r="4" spans="1:9" x14ac:dyDescent="0.15">
      <c r="A4" s="8" t="s">
        <v>44</v>
      </c>
      <c r="B4" s="8"/>
      <c r="C4" s="8"/>
      <c r="D4" s="8"/>
      <c r="E4" s="5"/>
      <c r="F4" s="5"/>
      <c r="G4" s="5"/>
      <c r="H4" s="22"/>
      <c r="I4" s="8"/>
    </row>
    <row r="5" spans="1:9" x14ac:dyDescent="0.15">
      <c r="H5" s="22"/>
    </row>
    <row r="6" spans="1:9" ht="37.5" customHeight="1" x14ac:dyDescent="0.15">
      <c r="A6" s="46" t="s">
        <v>10</v>
      </c>
      <c r="B6" s="47"/>
      <c r="C6" s="47"/>
      <c r="D6" s="48"/>
      <c r="E6" s="7" t="s">
        <v>38</v>
      </c>
      <c r="F6" s="14" t="s">
        <v>62</v>
      </c>
      <c r="G6" s="14" t="s">
        <v>78</v>
      </c>
      <c r="H6" s="2" t="s">
        <v>11</v>
      </c>
    </row>
    <row r="7" spans="1:9" x14ac:dyDescent="0.15">
      <c r="A7" s="68" t="s">
        <v>77</v>
      </c>
      <c r="B7" s="69"/>
      <c r="C7" s="69"/>
      <c r="D7" s="70"/>
      <c r="E7" s="29"/>
      <c r="F7" s="32"/>
      <c r="G7" s="32"/>
      <c r="H7" s="33"/>
    </row>
    <row r="8" spans="1:9" x14ac:dyDescent="0.15">
      <c r="A8" s="39"/>
      <c r="B8" s="25" t="s">
        <v>63</v>
      </c>
      <c r="C8" s="25"/>
      <c r="D8" s="26"/>
      <c r="E8" s="29"/>
      <c r="F8" s="32">
        <f>F9</f>
        <v>500000</v>
      </c>
      <c r="G8" s="32"/>
      <c r="H8" s="33"/>
    </row>
    <row r="9" spans="1:9" x14ac:dyDescent="0.15">
      <c r="A9" s="39"/>
      <c r="B9" s="25"/>
      <c r="C9" s="25" t="s">
        <v>64</v>
      </c>
      <c r="D9" s="26"/>
      <c r="E9" s="29"/>
      <c r="F9" s="32">
        <v>500000</v>
      </c>
      <c r="G9" s="32"/>
      <c r="H9" s="33"/>
    </row>
    <row r="10" spans="1:9" x14ac:dyDescent="0.15">
      <c r="A10" s="39"/>
      <c r="B10" s="25" t="s">
        <v>65</v>
      </c>
      <c r="C10" s="25"/>
      <c r="D10" s="26"/>
      <c r="E10" s="29"/>
      <c r="F10" s="32">
        <f>F11+F12+F13</f>
        <v>1430000</v>
      </c>
      <c r="G10" s="32"/>
      <c r="H10" s="33"/>
    </row>
    <row r="11" spans="1:9" x14ac:dyDescent="0.15">
      <c r="A11" s="39"/>
      <c r="B11" s="25"/>
      <c r="C11" s="25" t="s">
        <v>66</v>
      </c>
      <c r="D11" s="26"/>
      <c r="E11" s="29"/>
      <c r="F11" s="32">
        <v>300000</v>
      </c>
      <c r="G11" s="32"/>
      <c r="H11" s="33"/>
    </row>
    <row r="12" spans="1:9" x14ac:dyDescent="0.15">
      <c r="A12" s="39"/>
      <c r="B12" s="25"/>
      <c r="C12" s="25" t="s">
        <v>67</v>
      </c>
      <c r="D12" s="26"/>
      <c r="E12" s="29"/>
      <c r="F12" s="32">
        <v>50000</v>
      </c>
      <c r="G12" s="32"/>
      <c r="H12" s="33"/>
    </row>
    <row r="13" spans="1:9" x14ac:dyDescent="0.15">
      <c r="A13" s="39"/>
      <c r="B13" s="25"/>
      <c r="C13" s="42" t="s">
        <v>68</v>
      </c>
      <c r="D13" s="26"/>
      <c r="E13" s="29"/>
      <c r="F13" s="41">
        <v>1080000</v>
      </c>
      <c r="G13" s="32"/>
      <c r="H13" s="33"/>
    </row>
    <row r="14" spans="1:9" x14ac:dyDescent="0.15">
      <c r="A14" s="39"/>
      <c r="B14" s="25" t="s">
        <v>69</v>
      </c>
      <c r="C14" s="25"/>
      <c r="D14" s="26"/>
      <c r="E14" s="29"/>
      <c r="F14" s="32">
        <f>F15</f>
        <v>202980000</v>
      </c>
      <c r="G14" s="32"/>
      <c r="H14" s="33"/>
    </row>
    <row r="15" spans="1:9" x14ac:dyDescent="0.15">
      <c r="A15" s="39"/>
      <c r="B15" s="25"/>
      <c r="C15" s="25" t="s">
        <v>70</v>
      </c>
      <c r="D15" s="26"/>
      <c r="E15" s="29"/>
      <c r="F15" s="32">
        <v>202980000</v>
      </c>
      <c r="G15" s="32"/>
      <c r="H15" s="33"/>
    </row>
    <row r="16" spans="1:9" x14ac:dyDescent="0.15">
      <c r="A16" s="39"/>
      <c r="B16" s="25" t="s">
        <v>71</v>
      </c>
      <c r="C16" s="25"/>
      <c r="D16" s="26"/>
      <c r="E16" s="29"/>
      <c r="F16" s="32">
        <f>F17</f>
        <v>20000</v>
      </c>
      <c r="G16" s="32"/>
      <c r="H16" s="33"/>
    </row>
    <row r="17" spans="1:9" x14ac:dyDescent="0.15">
      <c r="A17" s="39"/>
      <c r="B17" s="25"/>
      <c r="C17" s="25" t="s">
        <v>72</v>
      </c>
      <c r="D17" s="26"/>
      <c r="E17" s="29"/>
      <c r="F17" s="32">
        <v>20000</v>
      </c>
      <c r="G17" s="32"/>
      <c r="H17" s="33"/>
    </row>
    <row r="18" spans="1:9" x14ac:dyDescent="0.15">
      <c r="A18" s="39"/>
      <c r="B18" s="25" t="s">
        <v>73</v>
      </c>
      <c r="C18" s="25"/>
      <c r="D18" s="26"/>
      <c r="E18" s="29"/>
      <c r="F18" s="32">
        <f>F19+F20</f>
        <v>70000</v>
      </c>
      <c r="G18" s="32"/>
      <c r="H18" s="33"/>
    </row>
    <row r="19" spans="1:9" x14ac:dyDescent="0.15">
      <c r="A19" s="39"/>
      <c r="B19" s="25"/>
      <c r="C19" s="25" t="s">
        <v>74</v>
      </c>
      <c r="D19" s="26"/>
      <c r="E19" s="29"/>
      <c r="F19" s="32">
        <v>20000</v>
      </c>
      <c r="G19" s="32"/>
      <c r="H19" s="33"/>
    </row>
    <row r="20" spans="1:9" x14ac:dyDescent="0.15">
      <c r="A20" s="40"/>
      <c r="B20" s="27"/>
      <c r="C20" s="27" t="s">
        <v>73</v>
      </c>
      <c r="D20" s="28"/>
      <c r="E20" s="30"/>
      <c r="F20" s="36">
        <v>50000</v>
      </c>
      <c r="G20" s="36"/>
      <c r="H20" s="34"/>
    </row>
    <row r="21" spans="1:9" ht="20.25" customHeight="1" x14ac:dyDescent="0.15">
      <c r="A21" s="40"/>
      <c r="B21" s="27" t="s">
        <v>75</v>
      </c>
      <c r="C21" s="27"/>
      <c r="D21" s="28"/>
      <c r="E21" s="30"/>
      <c r="F21" s="32">
        <f>F8+F10+F14+F16+F18</f>
        <v>205000000</v>
      </c>
      <c r="G21" s="32"/>
      <c r="H21" s="34"/>
    </row>
    <row r="22" spans="1:9" x14ac:dyDescent="0.15">
      <c r="A22" s="49"/>
      <c r="B22" s="50"/>
      <c r="C22" s="50"/>
      <c r="D22" s="51"/>
      <c r="E22" s="12"/>
      <c r="F22" s="12"/>
      <c r="G22" s="35"/>
      <c r="H22" s="31"/>
    </row>
    <row r="23" spans="1:9" x14ac:dyDescent="0.15">
      <c r="A23" s="68" t="s">
        <v>76</v>
      </c>
      <c r="B23" s="69"/>
      <c r="C23" s="69"/>
      <c r="D23" s="70"/>
      <c r="E23" s="10"/>
      <c r="F23" s="10"/>
      <c r="G23" s="37"/>
      <c r="H23" s="26"/>
    </row>
    <row r="24" spans="1:9" x14ac:dyDescent="0.15">
      <c r="A24" s="52" t="s">
        <v>0</v>
      </c>
      <c r="B24" s="53"/>
      <c r="C24" s="53"/>
      <c r="D24" s="54"/>
      <c r="E24" s="10">
        <f>E25+E43+E68+E87</f>
        <v>149592700</v>
      </c>
      <c r="F24" s="10">
        <f>F25+F43+F68+F87+F108</f>
        <v>151612700</v>
      </c>
      <c r="G24" s="10">
        <f t="shared" ref="G24:G55" si="0">F24-E24</f>
        <v>2020000</v>
      </c>
      <c r="H24" s="3"/>
    </row>
    <row r="25" spans="1:9" x14ac:dyDescent="0.15">
      <c r="A25" s="55" t="s">
        <v>46</v>
      </c>
      <c r="B25" s="56"/>
      <c r="C25" s="56"/>
      <c r="D25" s="57"/>
      <c r="E25" s="10">
        <f>SUM(E26:E42)</f>
        <v>22356800</v>
      </c>
      <c r="F25" s="10">
        <f>SUM(F26:F42)</f>
        <v>22356800</v>
      </c>
      <c r="G25" s="10">
        <f t="shared" si="0"/>
        <v>0</v>
      </c>
      <c r="H25" s="3"/>
    </row>
    <row r="26" spans="1:9" ht="18" customHeight="1" x14ac:dyDescent="0.15">
      <c r="A26" s="55" t="s">
        <v>17</v>
      </c>
      <c r="B26" s="56"/>
      <c r="C26" s="56"/>
      <c r="D26" s="57"/>
      <c r="E26" s="10">
        <v>3528800</v>
      </c>
      <c r="F26" s="10">
        <v>3528800</v>
      </c>
      <c r="G26" s="10">
        <f t="shared" si="0"/>
        <v>0</v>
      </c>
      <c r="H26" s="43"/>
    </row>
    <row r="27" spans="1:9" x14ac:dyDescent="0.15">
      <c r="A27" s="55" t="s">
        <v>18</v>
      </c>
      <c r="B27" s="56"/>
      <c r="C27" s="56"/>
      <c r="D27" s="57"/>
      <c r="E27" s="10">
        <v>1190200</v>
      </c>
      <c r="F27" s="10">
        <v>1190200</v>
      </c>
      <c r="G27" s="10">
        <f t="shared" si="0"/>
        <v>0</v>
      </c>
      <c r="H27" s="43"/>
    </row>
    <row r="28" spans="1:9" x14ac:dyDescent="0.15">
      <c r="A28" s="55" t="s">
        <v>19</v>
      </c>
      <c r="B28" s="56"/>
      <c r="C28" s="56"/>
      <c r="D28" s="57"/>
      <c r="E28" s="10">
        <v>579150</v>
      </c>
      <c r="F28" s="10">
        <v>579150</v>
      </c>
      <c r="G28" s="10">
        <f t="shared" si="0"/>
        <v>0</v>
      </c>
      <c r="H28" s="43"/>
    </row>
    <row r="29" spans="1:9" x14ac:dyDescent="0.15">
      <c r="A29" s="55" t="s">
        <v>58</v>
      </c>
      <c r="B29" s="56"/>
      <c r="C29" s="56"/>
      <c r="D29" s="57"/>
      <c r="E29" s="10">
        <v>320650</v>
      </c>
      <c r="F29" s="10">
        <v>320650</v>
      </c>
      <c r="G29" s="10">
        <f t="shared" si="0"/>
        <v>0</v>
      </c>
      <c r="H29" s="43"/>
    </row>
    <row r="30" spans="1:9" x14ac:dyDescent="0.15">
      <c r="A30" s="55" t="s">
        <v>32</v>
      </c>
      <c r="B30" s="56"/>
      <c r="C30" s="56"/>
      <c r="D30" s="57"/>
      <c r="E30" s="10">
        <v>118800</v>
      </c>
      <c r="F30" s="10">
        <v>118800</v>
      </c>
      <c r="G30" s="10">
        <f t="shared" si="0"/>
        <v>0</v>
      </c>
      <c r="H30" s="43"/>
    </row>
    <row r="31" spans="1:9" x14ac:dyDescent="0.15">
      <c r="A31" s="55" t="s">
        <v>33</v>
      </c>
      <c r="B31" s="56"/>
      <c r="C31" s="56"/>
      <c r="D31" s="57"/>
      <c r="E31" s="10">
        <v>1069200</v>
      </c>
      <c r="F31" s="10">
        <v>1069200</v>
      </c>
      <c r="G31" s="10">
        <f t="shared" si="0"/>
        <v>0</v>
      </c>
      <c r="H31" s="43"/>
      <c r="I31" s="9"/>
    </row>
    <row r="32" spans="1:9" x14ac:dyDescent="0.15">
      <c r="A32" s="55" t="s">
        <v>47</v>
      </c>
      <c r="B32" s="56"/>
      <c r="C32" s="56"/>
      <c r="D32" s="57"/>
      <c r="E32" s="10">
        <v>550000</v>
      </c>
      <c r="F32" s="10">
        <v>550000</v>
      </c>
      <c r="G32" s="10">
        <f t="shared" si="0"/>
        <v>0</v>
      </c>
      <c r="H32" s="20"/>
      <c r="I32" s="9"/>
    </row>
    <row r="33" spans="1:9" x14ac:dyDescent="0.15">
      <c r="A33" s="55" t="s">
        <v>48</v>
      </c>
      <c r="B33" s="56"/>
      <c r="C33" s="56"/>
      <c r="D33" s="57"/>
      <c r="E33" s="10">
        <v>10000000</v>
      </c>
      <c r="F33" s="10">
        <v>10000000</v>
      </c>
      <c r="G33" s="10">
        <f t="shared" si="0"/>
        <v>0</v>
      </c>
      <c r="H33" s="20"/>
      <c r="I33" s="9"/>
    </row>
    <row r="34" spans="1:9" x14ac:dyDescent="0.15">
      <c r="A34" s="55" t="s">
        <v>14</v>
      </c>
      <c r="B34" s="56"/>
      <c r="C34" s="56"/>
      <c r="D34" s="57"/>
      <c r="E34" s="10">
        <v>140000</v>
      </c>
      <c r="F34" s="10">
        <v>140000</v>
      </c>
      <c r="G34" s="10">
        <f t="shared" si="0"/>
        <v>0</v>
      </c>
      <c r="H34" s="3"/>
    </row>
    <row r="35" spans="1:9" x14ac:dyDescent="0.15">
      <c r="A35" s="55" t="s">
        <v>12</v>
      </c>
      <c r="B35" s="56"/>
      <c r="C35" s="56"/>
      <c r="D35" s="57"/>
      <c r="E35" s="10">
        <v>10000</v>
      </c>
      <c r="F35" s="10">
        <v>10000</v>
      </c>
      <c r="G35" s="10">
        <f t="shared" si="0"/>
        <v>0</v>
      </c>
      <c r="H35" s="3"/>
    </row>
    <row r="36" spans="1:9" x14ac:dyDescent="0.15">
      <c r="A36" s="55" t="s">
        <v>15</v>
      </c>
      <c r="B36" s="56"/>
      <c r="C36" s="56"/>
      <c r="D36" s="57"/>
      <c r="E36" s="10">
        <v>2856300</v>
      </c>
      <c r="F36" s="10">
        <v>2856300</v>
      </c>
      <c r="G36" s="10">
        <f t="shared" si="0"/>
        <v>0</v>
      </c>
      <c r="H36" s="3"/>
    </row>
    <row r="37" spans="1:9" x14ac:dyDescent="0.15">
      <c r="A37" s="55" t="s">
        <v>49</v>
      </c>
      <c r="B37" s="56"/>
      <c r="C37" s="56"/>
      <c r="D37" s="57"/>
      <c r="E37" s="10">
        <v>63000</v>
      </c>
      <c r="F37" s="10">
        <v>63000</v>
      </c>
      <c r="G37" s="10">
        <f t="shared" si="0"/>
        <v>0</v>
      </c>
      <c r="H37" s="3"/>
    </row>
    <row r="38" spans="1:9" x14ac:dyDescent="0.15">
      <c r="A38" s="55" t="s">
        <v>1</v>
      </c>
      <c r="B38" s="56"/>
      <c r="C38" s="56"/>
      <c r="D38" s="57"/>
      <c r="E38" s="10">
        <v>49200</v>
      </c>
      <c r="F38" s="10">
        <v>49200</v>
      </c>
      <c r="G38" s="10">
        <f t="shared" si="0"/>
        <v>0</v>
      </c>
      <c r="H38" s="3"/>
    </row>
    <row r="39" spans="1:9" x14ac:dyDescent="0.15">
      <c r="A39" s="55" t="s">
        <v>2</v>
      </c>
      <c r="B39" s="56"/>
      <c r="C39" s="56"/>
      <c r="D39" s="57"/>
      <c r="E39" s="10">
        <v>250000</v>
      </c>
      <c r="F39" s="10">
        <v>250000</v>
      </c>
      <c r="G39" s="10">
        <f t="shared" si="0"/>
        <v>0</v>
      </c>
      <c r="H39" s="3"/>
    </row>
    <row r="40" spans="1:9" x14ac:dyDescent="0.15">
      <c r="A40" s="55" t="s">
        <v>5</v>
      </c>
      <c r="B40" s="56"/>
      <c r="C40" s="56"/>
      <c r="D40" s="57"/>
      <c r="E40" s="10">
        <v>900000</v>
      </c>
      <c r="F40" s="10">
        <v>900000</v>
      </c>
      <c r="G40" s="10">
        <f t="shared" si="0"/>
        <v>0</v>
      </c>
      <c r="H40" s="3"/>
    </row>
    <row r="41" spans="1:9" x14ac:dyDescent="0.15">
      <c r="A41" s="55" t="s">
        <v>50</v>
      </c>
      <c r="B41" s="56"/>
      <c r="C41" s="56"/>
      <c r="D41" s="57"/>
      <c r="E41" s="10">
        <v>600000</v>
      </c>
      <c r="F41" s="10">
        <v>600000</v>
      </c>
      <c r="G41" s="10">
        <f t="shared" si="0"/>
        <v>0</v>
      </c>
      <c r="H41" s="3"/>
    </row>
    <row r="42" spans="1:9" x14ac:dyDescent="0.15">
      <c r="A42" s="58" t="s">
        <v>9</v>
      </c>
      <c r="B42" s="59"/>
      <c r="C42" s="59"/>
      <c r="D42" s="60"/>
      <c r="E42" s="11">
        <v>131500</v>
      </c>
      <c r="F42" s="11">
        <v>131500</v>
      </c>
      <c r="G42" s="11">
        <f t="shared" si="0"/>
        <v>0</v>
      </c>
      <c r="H42" s="4"/>
    </row>
    <row r="43" spans="1:9" x14ac:dyDescent="0.15">
      <c r="A43" s="55" t="s">
        <v>40</v>
      </c>
      <c r="B43" s="56"/>
      <c r="C43" s="56"/>
      <c r="D43" s="57"/>
      <c r="E43" s="10">
        <f>SUM(E44:E67)</f>
        <v>60364000</v>
      </c>
      <c r="F43" s="10">
        <v>60364000</v>
      </c>
      <c r="G43" s="10">
        <v>0</v>
      </c>
      <c r="H43" s="19"/>
    </row>
    <row r="44" spans="1:9" x14ac:dyDescent="0.15">
      <c r="A44" s="55" t="s">
        <v>17</v>
      </c>
      <c r="B44" s="56"/>
      <c r="C44" s="56"/>
      <c r="D44" s="57"/>
      <c r="E44" s="10">
        <v>9624000</v>
      </c>
      <c r="F44" s="10">
        <v>9624000</v>
      </c>
      <c r="G44" s="10">
        <f t="shared" si="0"/>
        <v>0</v>
      </c>
      <c r="H44" s="43"/>
    </row>
    <row r="45" spans="1:9" x14ac:dyDescent="0.15">
      <c r="A45" s="55" t="s">
        <v>18</v>
      </c>
      <c r="B45" s="56"/>
      <c r="C45" s="56"/>
      <c r="D45" s="57"/>
      <c r="E45" s="10">
        <v>3246000</v>
      </c>
      <c r="F45" s="10">
        <v>3246000</v>
      </c>
      <c r="G45" s="10">
        <f t="shared" si="0"/>
        <v>0</v>
      </c>
      <c r="H45" s="43"/>
    </row>
    <row r="46" spans="1:9" x14ac:dyDescent="0.15">
      <c r="A46" s="55" t="s">
        <v>19</v>
      </c>
      <c r="B46" s="56"/>
      <c r="C46" s="56"/>
      <c r="D46" s="57"/>
      <c r="E46" s="10">
        <v>1579500</v>
      </c>
      <c r="F46" s="10">
        <v>1579500</v>
      </c>
      <c r="G46" s="10">
        <f t="shared" si="0"/>
        <v>0</v>
      </c>
      <c r="H46" s="43"/>
    </row>
    <row r="47" spans="1:9" x14ac:dyDescent="0.15">
      <c r="A47" s="55" t="s">
        <v>59</v>
      </c>
      <c r="B47" s="56"/>
      <c r="C47" s="56"/>
      <c r="D47" s="57"/>
      <c r="E47" s="10">
        <v>874500</v>
      </c>
      <c r="F47" s="10">
        <v>874500</v>
      </c>
      <c r="G47" s="10">
        <f t="shared" si="0"/>
        <v>0</v>
      </c>
      <c r="H47" s="43"/>
    </row>
    <row r="48" spans="1:9" x14ac:dyDescent="0.15">
      <c r="A48" s="55" t="s">
        <v>32</v>
      </c>
      <c r="B48" s="56"/>
      <c r="C48" s="56"/>
      <c r="D48" s="57"/>
      <c r="E48" s="10">
        <v>324000</v>
      </c>
      <c r="F48" s="10">
        <v>324000</v>
      </c>
      <c r="G48" s="10">
        <f t="shared" si="0"/>
        <v>0</v>
      </c>
      <c r="H48" s="43"/>
    </row>
    <row r="49" spans="1:9" x14ac:dyDescent="0.15">
      <c r="A49" s="55" t="s">
        <v>33</v>
      </c>
      <c r="B49" s="56"/>
      <c r="C49" s="56"/>
      <c r="D49" s="57"/>
      <c r="E49" s="10">
        <v>2916000</v>
      </c>
      <c r="F49" s="10">
        <v>2916000</v>
      </c>
      <c r="G49" s="10">
        <f t="shared" si="0"/>
        <v>0</v>
      </c>
      <c r="H49" s="43"/>
      <c r="I49" s="9"/>
    </row>
    <row r="50" spans="1:9" x14ac:dyDescent="0.15">
      <c r="A50" s="55" t="s">
        <v>47</v>
      </c>
      <c r="B50" s="56"/>
      <c r="C50" s="56"/>
      <c r="D50" s="57"/>
      <c r="E50" s="10">
        <v>1500000</v>
      </c>
      <c r="F50" s="10">
        <v>1500000</v>
      </c>
      <c r="G50" s="10">
        <f t="shared" si="0"/>
        <v>0</v>
      </c>
      <c r="H50" s="20"/>
      <c r="I50" s="9"/>
    </row>
    <row r="51" spans="1:9" x14ac:dyDescent="0.15">
      <c r="A51" s="55" t="s">
        <v>14</v>
      </c>
      <c r="B51" s="56"/>
      <c r="C51" s="56"/>
      <c r="D51" s="57"/>
      <c r="E51" s="10">
        <v>805000</v>
      </c>
      <c r="F51" s="10">
        <v>805000</v>
      </c>
      <c r="G51" s="10">
        <f t="shared" si="0"/>
        <v>0</v>
      </c>
      <c r="H51" s="3"/>
    </row>
    <row r="52" spans="1:9" x14ac:dyDescent="0.15">
      <c r="A52" s="55" t="s">
        <v>16</v>
      </c>
      <c r="B52" s="56"/>
      <c r="C52" s="56"/>
      <c r="D52" s="57"/>
      <c r="E52" s="10">
        <v>11011200</v>
      </c>
      <c r="F52" s="10">
        <v>11011200</v>
      </c>
      <c r="G52" s="10">
        <v>0</v>
      </c>
      <c r="H52" s="3"/>
    </row>
    <row r="53" spans="1:9" x14ac:dyDescent="0.15">
      <c r="A53" s="55" t="s">
        <v>12</v>
      </c>
      <c r="B53" s="56"/>
      <c r="C53" s="56"/>
      <c r="D53" s="57"/>
      <c r="E53" s="10">
        <v>324000</v>
      </c>
      <c r="F53" s="10">
        <v>324000</v>
      </c>
      <c r="G53" s="10">
        <f t="shared" si="0"/>
        <v>0</v>
      </c>
      <c r="H53" s="3"/>
    </row>
    <row r="54" spans="1:9" x14ac:dyDescent="0.15">
      <c r="A54" s="55" t="s">
        <v>20</v>
      </c>
      <c r="B54" s="56"/>
      <c r="C54" s="56"/>
      <c r="D54" s="57"/>
      <c r="E54" s="10">
        <v>254000</v>
      </c>
      <c r="F54" s="10">
        <v>254000</v>
      </c>
      <c r="G54" s="10">
        <f t="shared" si="0"/>
        <v>0</v>
      </c>
      <c r="H54" s="3"/>
      <c r="I54" s="9"/>
    </row>
    <row r="55" spans="1:9" x14ac:dyDescent="0.15">
      <c r="A55" s="55" t="s">
        <v>15</v>
      </c>
      <c r="B55" s="56"/>
      <c r="C55" s="56"/>
      <c r="D55" s="57"/>
      <c r="E55" s="10">
        <v>12862380</v>
      </c>
      <c r="F55" s="10">
        <v>12862380</v>
      </c>
      <c r="G55" s="10">
        <f t="shared" si="0"/>
        <v>0</v>
      </c>
      <c r="H55" s="3"/>
      <c r="I55" s="1" t="s">
        <v>42</v>
      </c>
    </row>
    <row r="56" spans="1:9" x14ac:dyDescent="0.15">
      <c r="A56" s="55" t="s">
        <v>21</v>
      </c>
      <c r="B56" s="56"/>
      <c r="C56" s="56"/>
      <c r="D56" s="57"/>
      <c r="E56" s="10">
        <v>5144300</v>
      </c>
      <c r="F56" s="10">
        <v>5144300</v>
      </c>
      <c r="G56" s="10">
        <f t="shared" ref="G56:G86" si="1">F56-E56</f>
        <v>0</v>
      </c>
      <c r="H56" s="3"/>
    </row>
    <row r="57" spans="1:9" x14ac:dyDescent="0.15">
      <c r="A57" s="55" t="s">
        <v>1</v>
      </c>
      <c r="B57" s="56"/>
      <c r="C57" s="56"/>
      <c r="D57" s="57"/>
      <c r="E57" s="10">
        <v>190000</v>
      </c>
      <c r="F57" s="10">
        <v>190000</v>
      </c>
      <c r="G57" s="10">
        <f t="shared" si="1"/>
        <v>0</v>
      </c>
      <c r="H57" s="3"/>
    </row>
    <row r="58" spans="1:9" x14ac:dyDescent="0.15">
      <c r="A58" s="55" t="s">
        <v>2</v>
      </c>
      <c r="B58" s="56"/>
      <c r="C58" s="56"/>
      <c r="D58" s="57"/>
      <c r="E58" s="10">
        <v>250500</v>
      </c>
      <c r="F58" s="10">
        <v>250500</v>
      </c>
      <c r="G58" s="10">
        <f t="shared" si="1"/>
        <v>0</v>
      </c>
      <c r="H58" s="3"/>
    </row>
    <row r="59" spans="1:9" x14ac:dyDescent="0.15">
      <c r="A59" s="55" t="s">
        <v>5</v>
      </c>
      <c r="B59" s="56"/>
      <c r="C59" s="56"/>
      <c r="D59" s="57"/>
      <c r="E59" s="10">
        <v>50000</v>
      </c>
      <c r="F59" s="10">
        <v>50000</v>
      </c>
      <c r="G59" s="10">
        <f t="shared" si="1"/>
        <v>0</v>
      </c>
      <c r="H59" s="3"/>
    </row>
    <row r="60" spans="1:9" x14ac:dyDescent="0.15">
      <c r="A60" s="55" t="s">
        <v>3</v>
      </c>
      <c r="B60" s="56"/>
      <c r="C60" s="56"/>
      <c r="D60" s="57"/>
      <c r="E60" s="10">
        <v>6000</v>
      </c>
      <c r="F60" s="10">
        <v>6000</v>
      </c>
      <c r="G60" s="10">
        <f t="shared" si="1"/>
        <v>0</v>
      </c>
      <c r="H60" s="3"/>
    </row>
    <row r="61" spans="1:9" x14ac:dyDescent="0.15">
      <c r="A61" s="55" t="s">
        <v>6</v>
      </c>
      <c r="B61" s="56"/>
      <c r="C61" s="56"/>
      <c r="D61" s="57"/>
      <c r="E61" s="10">
        <v>2000000</v>
      </c>
      <c r="F61" s="10">
        <v>2000000</v>
      </c>
      <c r="G61" s="10">
        <f t="shared" si="1"/>
        <v>0</v>
      </c>
      <c r="H61" s="3"/>
    </row>
    <row r="62" spans="1:9" x14ac:dyDescent="0.15">
      <c r="A62" s="55" t="s">
        <v>4</v>
      </c>
      <c r="B62" s="56"/>
      <c r="C62" s="56"/>
      <c r="D62" s="57"/>
      <c r="E62" s="10">
        <v>228500</v>
      </c>
      <c r="F62" s="10">
        <v>228500</v>
      </c>
      <c r="G62" s="10">
        <f t="shared" si="1"/>
        <v>0</v>
      </c>
      <c r="H62" s="3"/>
    </row>
    <row r="63" spans="1:9" x14ac:dyDescent="0.15">
      <c r="A63" s="55" t="s">
        <v>13</v>
      </c>
      <c r="B63" s="56"/>
      <c r="C63" s="56"/>
      <c r="D63" s="57"/>
      <c r="E63" s="10">
        <v>30000</v>
      </c>
      <c r="F63" s="10">
        <v>30000</v>
      </c>
      <c r="G63" s="10">
        <f t="shared" si="1"/>
        <v>0</v>
      </c>
      <c r="H63" s="3"/>
    </row>
    <row r="64" spans="1:9" x14ac:dyDescent="0.15">
      <c r="A64" s="55" t="s">
        <v>7</v>
      </c>
      <c r="B64" s="56"/>
      <c r="C64" s="56"/>
      <c r="D64" s="57"/>
      <c r="E64" s="10">
        <v>4673000</v>
      </c>
      <c r="F64" s="10">
        <v>4673000</v>
      </c>
      <c r="G64" s="10">
        <f t="shared" si="1"/>
        <v>0</v>
      </c>
      <c r="H64" s="3"/>
    </row>
    <row r="65" spans="1:9" x14ac:dyDescent="0.15">
      <c r="A65" s="55" t="s">
        <v>8</v>
      </c>
      <c r="B65" s="56"/>
      <c r="C65" s="56"/>
      <c r="D65" s="57"/>
      <c r="E65" s="10">
        <v>1350000</v>
      </c>
      <c r="F65" s="10">
        <v>1350000</v>
      </c>
      <c r="G65" s="10">
        <f t="shared" si="1"/>
        <v>0</v>
      </c>
      <c r="H65" s="3"/>
    </row>
    <row r="66" spans="1:9" x14ac:dyDescent="0.15">
      <c r="A66" s="55" t="s">
        <v>51</v>
      </c>
      <c r="B66" s="56"/>
      <c r="C66" s="56"/>
      <c r="D66" s="57"/>
      <c r="E66" s="10">
        <v>500000</v>
      </c>
      <c r="F66" s="10">
        <v>500000</v>
      </c>
      <c r="G66" s="10">
        <f t="shared" si="1"/>
        <v>0</v>
      </c>
      <c r="H66" s="3"/>
    </row>
    <row r="67" spans="1:9" x14ac:dyDescent="0.15">
      <c r="A67" s="58" t="s">
        <v>9</v>
      </c>
      <c r="B67" s="59"/>
      <c r="C67" s="59"/>
      <c r="D67" s="60"/>
      <c r="E67" s="11">
        <v>621120</v>
      </c>
      <c r="F67" s="11">
        <v>621120</v>
      </c>
      <c r="G67" s="11">
        <f t="shared" si="1"/>
        <v>0</v>
      </c>
      <c r="H67" s="4"/>
    </row>
    <row r="68" spans="1:9" x14ac:dyDescent="0.15">
      <c r="A68" s="55" t="s">
        <v>52</v>
      </c>
      <c r="B68" s="56"/>
      <c r="C68" s="56"/>
      <c r="D68" s="57"/>
      <c r="E68" s="10">
        <f>SUM(E69:E86)</f>
        <v>40777500</v>
      </c>
      <c r="F68" s="10">
        <v>40777500</v>
      </c>
      <c r="G68" s="10">
        <v>0</v>
      </c>
      <c r="H68" s="19"/>
      <c r="I68" s="6"/>
    </row>
    <row r="69" spans="1:9" x14ac:dyDescent="0.15">
      <c r="A69" s="55" t="s">
        <v>17</v>
      </c>
      <c r="B69" s="56"/>
      <c r="C69" s="56"/>
      <c r="D69" s="57"/>
      <c r="E69" s="10">
        <v>6416000</v>
      </c>
      <c r="F69" s="10">
        <v>6416000</v>
      </c>
      <c r="G69" s="10">
        <f t="shared" si="1"/>
        <v>0</v>
      </c>
      <c r="H69" s="43"/>
      <c r="I69" s="6"/>
    </row>
    <row r="70" spans="1:9" x14ac:dyDescent="0.15">
      <c r="A70" s="55" t="s">
        <v>18</v>
      </c>
      <c r="B70" s="56"/>
      <c r="C70" s="56"/>
      <c r="D70" s="57"/>
      <c r="E70" s="10">
        <v>2164000</v>
      </c>
      <c r="F70" s="10">
        <v>2164000</v>
      </c>
      <c r="G70" s="10">
        <f t="shared" si="1"/>
        <v>0</v>
      </c>
      <c r="H70" s="43"/>
      <c r="I70" s="6"/>
    </row>
    <row r="71" spans="1:9" x14ac:dyDescent="0.15">
      <c r="A71" s="55" t="s">
        <v>19</v>
      </c>
      <c r="B71" s="56"/>
      <c r="C71" s="56"/>
      <c r="D71" s="57"/>
      <c r="E71" s="10">
        <v>1053000</v>
      </c>
      <c r="F71" s="10">
        <v>1053000</v>
      </c>
      <c r="G71" s="10">
        <f t="shared" si="1"/>
        <v>0</v>
      </c>
      <c r="H71" s="43"/>
      <c r="I71" s="6"/>
    </row>
    <row r="72" spans="1:9" x14ac:dyDescent="0.15">
      <c r="A72" s="55" t="s">
        <v>59</v>
      </c>
      <c r="B72" s="56"/>
      <c r="C72" s="56"/>
      <c r="D72" s="57"/>
      <c r="E72" s="10">
        <v>583000</v>
      </c>
      <c r="F72" s="10">
        <v>583000</v>
      </c>
      <c r="G72" s="10">
        <f t="shared" si="1"/>
        <v>0</v>
      </c>
      <c r="H72" s="43"/>
    </row>
    <row r="73" spans="1:9" x14ac:dyDescent="0.15">
      <c r="A73" s="55" t="s">
        <v>32</v>
      </c>
      <c r="B73" s="56"/>
      <c r="C73" s="56"/>
      <c r="D73" s="57"/>
      <c r="E73" s="10">
        <v>216000</v>
      </c>
      <c r="F73" s="10">
        <v>216000</v>
      </c>
      <c r="G73" s="10">
        <f t="shared" si="1"/>
        <v>0</v>
      </c>
      <c r="H73" s="43"/>
    </row>
    <row r="74" spans="1:9" x14ac:dyDescent="0.15">
      <c r="A74" s="55" t="s">
        <v>33</v>
      </c>
      <c r="B74" s="56"/>
      <c r="C74" s="56"/>
      <c r="D74" s="57"/>
      <c r="E74" s="10">
        <v>1944000</v>
      </c>
      <c r="F74" s="10">
        <v>1944000</v>
      </c>
      <c r="G74" s="10">
        <f t="shared" si="1"/>
        <v>0</v>
      </c>
      <c r="H74" s="43"/>
      <c r="I74" s="9"/>
    </row>
    <row r="75" spans="1:9" x14ac:dyDescent="0.15">
      <c r="A75" s="55" t="s">
        <v>47</v>
      </c>
      <c r="B75" s="56"/>
      <c r="C75" s="56"/>
      <c r="D75" s="57"/>
      <c r="E75" s="10">
        <v>1000000</v>
      </c>
      <c r="F75" s="10">
        <v>1000000</v>
      </c>
      <c r="G75" s="10">
        <f t="shared" si="1"/>
        <v>0</v>
      </c>
      <c r="H75" s="20"/>
      <c r="I75" s="9"/>
    </row>
    <row r="76" spans="1:9" x14ac:dyDescent="0.15">
      <c r="A76" s="55" t="s">
        <v>14</v>
      </c>
      <c r="B76" s="56"/>
      <c r="C76" s="56"/>
      <c r="D76" s="57"/>
      <c r="E76" s="10">
        <v>500000</v>
      </c>
      <c r="F76" s="10">
        <v>500000</v>
      </c>
      <c r="G76" s="10">
        <f t="shared" si="1"/>
        <v>0</v>
      </c>
      <c r="H76" s="3"/>
      <c r="I76" s="6"/>
    </row>
    <row r="77" spans="1:9" x14ac:dyDescent="0.15">
      <c r="A77" s="55" t="s">
        <v>16</v>
      </c>
      <c r="B77" s="56"/>
      <c r="C77" s="56"/>
      <c r="D77" s="57"/>
      <c r="E77" s="10">
        <v>9000000</v>
      </c>
      <c r="F77" s="10">
        <v>9000000</v>
      </c>
      <c r="G77" s="10">
        <f t="shared" si="1"/>
        <v>0</v>
      </c>
      <c r="H77" s="3"/>
      <c r="I77" s="9"/>
    </row>
    <row r="78" spans="1:9" x14ac:dyDescent="0.15">
      <c r="A78" s="55" t="s">
        <v>12</v>
      </c>
      <c r="B78" s="56"/>
      <c r="C78" s="56"/>
      <c r="D78" s="57"/>
      <c r="E78" s="10">
        <v>2280000</v>
      </c>
      <c r="F78" s="10">
        <v>2280000</v>
      </c>
      <c r="G78" s="10">
        <v>0</v>
      </c>
      <c r="H78" s="3"/>
      <c r="I78" s="9"/>
    </row>
    <row r="79" spans="1:9" x14ac:dyDescent="0.15">
      <c r="A79" s="55" t="s">
        <v>15</v>
      </c>
      <c r="B79" s="56"/>
      <c r="C79" s="56"/>
      <c r="D79" s="57"/>
      <c r="E79" s="10">
        <v>10001400</v>
      </c>
      <c r="F79" s="10">
        <v>10001400</v>
      </c>
      <c r="G79" s="10">
        <v>0</v>
      </c>
      <c r="H79" s="3"/>
      <c r="I79" s="9"/>
    </row>
    <row r="80" spans="1:9" x14ac:dyDescent="0.15">
      <c r="A80" s="55" t="s">
        <v>1</v>
      </c>
      <c r="B80" s="56"/>
      <c r="C80" s="56"/>
      <c r="D80" s="57"/>
      <c r="E80" s="10">
        <v>120000</v>
      </c>
      <c r="F80" s="10">
        <v>120000</v>
      </c>
      <c r="G80" s="10">
        <v>0</v>
      </c>
      <c r="H80" s="3"/>
      <c r="I80" s="9"/>
    </row>
    <row r="81" spans="1:9" x14ac:dyDescent="0.15">
      <c r="A81" s="55" t="s">
        <v>2</v>
      </c>
      <c r="B81" s="56"/>
      <c r="C81" s="56"/>
      <c r="D81" s="57"/>
      <c r="E81" s="10">
        <v>600000</v>
      </c>
      <c r="F81" s="10">
        <v>600000</v>
      </c>
      <c r="G81" s="10">
        <f t="shared" si="1"/>
        <v>0</v>
      </c>
      <c r="H81" s="3"/>
      <c r="I81" s="9"/>
    </row>
    <row r="82" spans="1:9" x14ac:dyDescent="0.15">
      <c r="A82" s="55" t="s">
        <v>5</v>
      </c>
      <c r="B82" s="56"/>
      <c r="C82" s="56"/>
      <c r="D82" s="57"/>
      <c r="E82" s="10">
        <v>20000</v>
      </c>
      <c r="F82" s="10">
        <v>20000</v>
      </c>
      <c r="G82" s="10">
        <f t="shared" si="1"/>
        <v>0</v>
      </c>
      <c r="H82" s="3"/>
      <c r="I82" s="9"/>
    </row>
    <row r="83" spans="1:9" x14ac:dyDescent="0.15">
      <c r="A83" s="55" t="s">
        <v>13</v>
      </c>
      <c r="B83" s="56"/>
      <c r="C83" s="56"/>
      <c r="D83" s="57"/>
      <c r="E83" s="10">
        <v>152800</v>
      </c>
      <c r="F83" s="10">
        <v>152800</v>
      </c>
      <c r="G83" s="10">
        <f t="shared" si="1"/>
        <v>0</v>
      </c>
      <c r="H83" s="3"/>
      <c r="I83" s="9"/>
    </row>
    <row r="84" spans="1:9" x14ac:dyDescent="0.15">
      <c r="A84" s="55" t="s">
        <v>4</v>
      </c>
      <c r="B84" s="56"/>
      <c r="C84" s="56"/>
      <c r="D84" s="57"/>
      <c r="E84" s="10">
        <v>50000</v>
      </c>
      <c r="F84" s="10">
        <v>50000</v>
      </c>
      <c r="G84" s="10">
        <f t="shared" si="1"/>
        <v>0</v>
      </c>
      <c r="H84" s="3"/>
      <c r="I84" s="9"/>
    </row>
    <row r="85" spans="1:9" x14ac:dyDescent="0.15">
      <c r="A85" s="55" t="s">
        <v>8</v>
      </c>
      <c r="B85" s="56"/>
      <c r="C85" s="56"/>
      <c r="D85" s="57"/>
      <c r="E85" s="10">
        <v>4440000</v>
      </c>
      <c r="F85" s="10">
        <v>4440000</v>
      </c>
      <c r="G85" s="10">
        <f t="shared" si="1"/>
        <v>0</v>
      </c>
      <c r="H85" s="3"/>
      <c r="I85" s="9"/>
    </row>
    <row r="86" spans="1:9" x14ac:dyDescent="0.15">
      <c r="A86" s="58" t="s">
        <v>9</v>
      </c>
      <c r="B86" s="59"/>
      <c r="C86" s="59"/>
      <c r="D86" s="60"/>
      <c r="E86" s="11">
        <v>237300</v>
      </c>
      <c r="F86" s="11">
        <v>237300</v>
      </c>
      <c r="G86" s="11">
        <f t="shared" si="1"/>
        <v>0</v>
      </c>
      <c r="H86" s="4"/>
      <c r="I86" s="9"/>
    </row>
    <row r="87" spans="1:9" x14ac:dyDescent="0.15">
      <c r="A87" s="55" t="s">
        <v>53</v>
      </c>
      <c r="B87" s="56"/>
      <c r="C87" s="56"/>
      <c r="D87" s="57"/>
      <c r="E87" s="10">
        <f>SUM(E88:E107)</f>
        <v>26094400</v>
      </c>
      <c r="F87" s="10">
        <f>SUM(F88:F107)</f>
        <v>26094400</v>
      </c>
      <c r="G87" s="10">
        <v>0</v>
      </c>
      <c r="H87" s="19"/>
    </row>
    <row r="88" spans="1:9" x14ac:dyDescent="0.15">
      <c r="A88" s="55" t="s">
        <v>17</v>
      </c>
      <c r="B88" s="56"/>
      <c r="C88" s="56"/>
      <c r="D88" s="57"/>
      <c r="E88" s="10">
        <v>4170400</v>
      </c>
      <c r="F88" s="10">
        <v>4170400</v>
      </c>
      <c r="G88" s="10">
        <v>0</v>
      </c>
      <c r="H88" s="43"/>
    </row>
    <row r="89" spans="1:9" x14ac:dyDescent="0.15">
      <c r="A89" s="55" t="s">
        <v>18</v>
      </c>
      <c r="B89" s="56"/>
      <c r="C89" s="56"/>
      <c r="D89" s="57"/>
      <c r="E89" s="10">
        <v>1406600</v>
      </c>
      <c r="F89" s="10">
        <v>1406600</v>
      </c>
      <c r="G89" s="10">
        <v>0</v>
      </c>
      <c r="H89" s="43"/>
    </row>
    <row r="90" spans="1:9" x14ac:dyDescent="0.15">
      <c r="A90" s="55" t="s">
        <v>19</v>
      </c>
      <c r="B90" s="56"/>
      <c r="C90" s="56"/>
      <c r="D90" s="57"/>
      <c r="E90" s="10">
        <v>684450</v>
      </c>
      <c r="F90" s="10">
        <v>684450</v>
      </c>
      <c r="G90" s="10">
        <v>0</v>
      </c>
      <c r="H90" s="43"/>
    </row>
    <row r="91" spans="1:9" x14ac:dyDescent="0.15">
      <c r="A91" s="55" t="s">
        <v>59</v>
      </c>
      <c r="B91" s="56"/>
      <c r="C91" s="56"/>
      <c r="D91" s="57"/>
      <c r="E91" s="10">
        <v>378950</v>
      </c>
      <c r="F91" s="10">
        <v>378950</v>
      </c>
      <c r="G91" s="10">
        <v>0</v>
      </c>
      <c r="H91" s="43"/>
    </row>
    <row r="92" spans="1:9" x14ac:dyDescent="0.15">
      <c r="A92" s="55" t="s">
        <v>32</v>
      </c>
      <c r="B92" s="56"/>
      <c r="C92" s="56"/>
      <c r="D92" s="57"/>
      <c r="E92" s="10">
        <v>140400</v>
      </c>
      <c r="F92" s="10">
        <v>140400</v>
      </c>
      <c r="G92" s="10">
        <v>0</v>
      </c>
      <c r="H92" s="43"/>
    </row>
    <row r="93" spans="1:9" x14ac:dyDescent="0.15">
      <c r="A93" s="55" t="s">
        <v>33</v>
      </c>
      <c r="B93" s="56"/>
      <c r="C93" s="56"/>
      <c r="D93" s="57"/>
      <c r="E93" s="10">
        <v>1263600</v>
      </c>
      <c r="F93" s="10">
        <v>1263600</v>
      </c>
      <c r="G93" s="10">
        <v>0</v>
      </c>
      <c r="H93" s="43"/>
      <c r="I93" s="9"/>
    </row>
    <row r="94" spans="1:9" x14ac:dyDescent="0.15">
      <c r="A94" s="55" t="s">
        <v>47</v>
      </c>
      <c r="B94" s="56"/>
      <c r="C94" s="56"/>
      <c r="D94" s="57"/>
      <c r="E94" s="10">
        <v>650000</v>
      </c>
      <c r="F94" s="10">
        <v>650000</v>
      </c>
      <c r="G94" s="10">
        <v>0</v>
      </c>
      <c r="H94" s="20"/>
      <c r="I94" s="9"/>
    </row>
    <row r="95" spans="1:9" x14ac:dyDescent="0.15">
      <c r="A95" s="55" t="s">
        <v>14</v>
      </c>
      <c r="B95" s="56"/>
      <c r="C95" s="56"/>
      <c r="D95" s="57"/>
      <c r="E95" s="10">
        <f>15000+150000</f>
        <v>165000</v>
      </c>
      <c r="F95" s="10">
        <f>15000+150000</f>
        <v>165000</v>
      </c>
      <c r="G95" s="10">
        <v>0</v>
      </c>
      <c r="H95" s="20"/>
      <c r="I95" s="9"/>
    </row>
    <row r="96" spans="1:9" x14ac:dyDescent="0.15">
      <c r="A96" s="55" t="s">
        <v>12</v>
      </c>
      <c r="B96" s="56"/>
      <c r="C96" s="56"/>
      <c r="D96" s="57"/>
      <c r="E96" s="10">
        <f>430000+24000+36000</f>
        <v>490000</v>
      </c>
      <c r="F96" s="10">
        <f>430000+24000+36000</f>
        <v>490000</v>
      </c>
      <c r="G96" s="10">
        <v>0</v>
      </c>
      <c r="H96" s="3"/>
    </row>
    <row r="97" spans="1:9" x14ac:dyDescent="0.15">
      <c r="A97" s="55" t="s">
        <v>16</v>
      </c>
      <c r="B97" s="56"/>
      <c r="C97" s="56"/>
      <c r="D97" s="57"/>
      <c r="E97" s="10">
        <v>1200000</v>
      </c>
      <c r="F97" s="10">
        <v>1200000</v>
      </c>
      <c r="G97" s="10">
        <v>0</v>
      </c>
      <c r="H97" s="3"/>
    </row>
    <row r="98" spans="1:9" x14ac:dyDescent="0.15">
      <c r="A98" s="55" t="s">
        <v>61</v>
      </c>
      <c r="B98" s="56"/>
      <c r="C98" s="56"/>
      <c r="D98" s="57"/>
      <c r="E98" s="10">
        <f>3028000+1684800+2052600</f>
        <v>6765400</v>
      </c>
      <c r="F98" s="10">
        <f>3028000+1684800+2052600</f>
        <v>6765400</v>
      </c>
      <c r="G98" s="10">
        <v>0</v>
      </c>
      <c r="H98" s="3"/>
    </row>
    <row r="99" spans="1:9" x14ac:dyDescent="0.15">
      <c r="A99" s="55" t="s">
        <v>1</v>
      </c>
      <c r="B99" s="56"/>
      <c r="C99" s="56"/>
      <c r="D99" s="57"/>
      <c r="E99" s="10">
        <f>400+58000+48000</f>
        <v>106400</v>
      </c>
      <c r="F99" s="10">
        <f>400+58000+48000</f>
        <v>106400</v>
      </c>
      <c r="G99" s="10">
        <v>0</v>
      </c>
      <c r="H99" s="3"/>
    </row>
    <row r="100" spans="1:9" x14ac:dyDescent="0.15">
      <c r="A100" s="55" t="s">
        <v>2</v>
      </c>
      <c r="B100" s="56"/>
      <c r="C100" s="56"/>
      <c r="D100" s="57"/>
      <c r="E100" s="10">
        <f>1500+10000</f>
        <v>11500</v>
      </c>
      <c r="F100" s="10">
        <f>1500+10000</f>
        <v>11500</v>
      </c>
      <c r="G100" s="10">
        <v>0</v>
      </c>
      <c r="H100" s="3"/>
    </row>
    <row r="101" spans="1:9" ht="15.75" customHeight="1" x14ac:dyDescent="0.15">
      <c r="A101" s="55" t="s">
        <v>5</v>
      </c>
      <c r="B101" s="56"/>
      <c r="C101" s="56"/>
      <c r="D101" s="57"/>
      <c r="E101" s="10">
        <f>1200000+700000+180000</f>
        <v>2080000</v>
      </c>
      <c r="F101" s="10">
        <f>1200000+700000+180000</f>
        <v>2080000</v>
      </c>
      <c r="G101" s="10">
        <v>0</v>
      </c>
      <c r="H101" s="3"/>
    </row>
    <row r="102" spans="1:9" x14ac:dyDescent="0.15">
      <c r="A102" s="55" t="s">
        <v>33</v>
      </c>
      <c r="B102" s="56"/>
      <c r="C102" s="56"/>
      <c r="D102" s="57"/>
      <c r="E102" s="10">
        <f>850000+150000</f>
        <v>1000000</v>
      </c>
      <c r="F102" s="10">
        <f>850000+150000</f>
        <v>1000000</v>
      </c>
      <c r="G102" s="10">
        <v>0</v>
      </c>
      <c r="H102" s="3"/>
    </row>
    <row r="103" spans="1:9" x14ac:dyDescent="0.15">
      <c r="A103" s="55" t="s">
        <v>6</v>
      </c>
      <c r="B103" s="56"/>
      <c r="C103" s="56"/>
      <c r="D103" s="57"/>
      <c r="E103" s="10">
        <v>1768000</v>
      </c>
      <c r="F103" s="10">
        <v>1768000</v>
      </c>
      <c r="G103" s="10">
        <v>0</v>
      </c>
      <c r="H103" s="3"/>
    </row>
    <row r="104" spans="1:9" x14ac:dyDescent="0.15">
      <c r="A104" s="55" t="s">
        <v>4</v>
      </c>
      <c r="B104" s="56"/>
      <c r="C104" s="56"/>
      <c r="D104" s="57"/>
      <c r="E104" s="10">
        <v>32000</v>
      </c>
      <c r="F104" s="10">
        <v>32000</v>
      </c>
      <c r="G104" s="10">
        <v>0</v>
      </c>
      <c r="H104" s="3"/>
      <c r="I104" s="9"/>
    </row>
    <row r="105" spans="1:9" x14ac:dyDescent="0.15">
      <c r="A105" s="55" t="s">
        <v>7</v>
      </c>
      <c r="B105" s="56"/>
      <c r="C105" s="56"/>
      <c r="D105" s="57"/>
      <c r="E105" s="10">
        <f>530000+460000+552000</f>
        <v>1542000</v>
      </c>
      <c r="F105" s="10">
        <f>530000+460000+552000</f>
        <v>1542000</v>
      </c>
      <c r="G105" s="10">
        <v>0</v>
      </c>
      <c r="H105" s="3"/>
    </row>
    <row r="106" spans="1:9" x14ac:dyDescent="0.15">
      <c r="A106" s="55" t="s">
        <v>8</v>
      </c>
      <c r="B106" s="56"/>
      <c r="C106" s="56"/>
      <c r="D106" s="57"/>
      <c r="E106" s="10">
        <v>2000000</v>
      </c>
      <c r="F106" s="10">
        <v>2000000</v>
      </c>
      <c r="G106" s="10">
        <v>0</v>
      </c>
      <c r="H106" s="3"/>
    </row>
    <row r="107" spans="1:9" x14ac:dyDescent="0.15">
      <c r="A107" s="58" t="s">
        <v>9</v>
      </c>
      <c r="B107" s="59"/>
      <c r="C107" s="59"/>
      <c r="D107" s="60"/>
      <c r="E107" s="11">
        <f>166300+42000+31400</f>
        <v>239700</v>
      </c>
      <c r="F107" s="11">
        <f>166300+42000+31400</f>
        <v>239700</v>
      </c>
      <c r="G107" s="11">
        <v>0</v>
      </c>
      <c r="H107" s="4"/>
    </row>
    <row r="108" spans="1:9" x14ac:dyDescent="0.15">
      <c r="A108" s="55" t="s">
        <v>60</v>
      </c>
      <c r="B108" s="56"/>
      <c r="C108" s="56"/>
      <c r="D108" s="57"/>
      <c r="E108" s="10">
        <f>SUM(E109:E114)</f>
        <v>0</v>
      </c>
      <c r="F108" s="24">
        <v>2020000</v>
      </c>
      <c r="G108" s="24">
        <f t="shared" ref="G108:G139" si="2">F108-E108</f>
        <v>2020000</v>
      </c>
      <c r="H108" s="74" t="s">
        <v>81</v>
      </c>
    </row>
    <row r="109" spans="1:9" x14ac:dyDescent="0.15">
      <c r="A109" s="55" t="s">
        <v>61</v>
      </c>
      <c r="B109" s="56"/>
      <c r="C109" s="56"/>
      <c r="D109" s="57"/>
      <c r="E109" s="10">
        <v>0</v>
      </c>
      <c r="F109" s="24">
        <v>204000</v>
      </c>
      <c r="G109" s="24">
        <f t="shared" si="2"/>
        <v>204000</v>
      </c>
      <c r="H109" s="72"/>
    </row>
    <row r="110" spans="1:9" x14ac:dyDescent="0.15">
      <c r="A110" s="55" t="s">
        <v>12</v>
      </c>
      <c r="B110" s="56"/>
      <c r="C110" s="56"/>
      <c r="D110" s="57"/>
      <c r="E110" s="10">
        <v>0</v>
      </c>
      <c r="F110" s="24">
        <v>204000</v>
      </c>
      <c r="G110" s="24">
        <f t="shared" si="2"/>
        <v>204000</v>
      </c>
      <c r="H110" s="72"/>
    </row>
    <row r="111" spans="1:9" x14ac:dyDescent="0.15">
      <c r="A111" s="55" t="s">
        <v>16</v>
      </c>
      <c r="B111" s="56"/>
      <c r="C111" s="56"/>
      <c r="D111" s="57"/>
      <c r="E111" s="10">
        <v>0</v>
      </c>
      <c r="F111" s="24">
        <v>1000000</v>
      </c>
      <c r="G111" s="24">
        <v>1000000</v>
      </c>
      <c r="H111" s="72"/>
    </row>
    <row r="112" spans="1:9" x14ac:dyDescent="0.15">
      <c r="A112" s="55" t="s">
        <v>1</v>
      </c>
      <c r="B112" s="56"/>
      <c r="C112" s="56"/>
      <c r="D112" s="57"/>
      <c r="E112" s="10">
        <v>0</v>
      </c>
      <c r="F112" s="24">
        <v>204000</v>
      </c>
      <c r="G112" s="24">
        <f t="shared" si="2"/>
        <v>204000</v>
      </c>
      <c r="H112" s="72"/>
    </row>
    <row r="113" spans="1:9" x14ac:dyDescent="0.15">
      <c r="A113" s="55" t="s">
        <v>2</v>
      </c>
      <c r="B113" s="56"/>
      <c r="C113" s="56"/>
      <c r="D113" s="57"/>
      <c r="E113" s="10">
        <v>0</v>
      </c>
      <c r="F113" s="24">
        <v>204000</v>
      </c>
      <c r="G113" s="24">
        <f t="shared" si="2"/>
        <v>204000</v>
      </c>
      <c r="H113" s="72"/>
    </row>
    <row r="114" spans="1:9" x14ac:dyDescent="0.15">
      <c r="A114" s="58" t="s">
        <v>9</v>
      </c>
      <c r="B114" s="59"/>
      <c r="C114" s="59"/>
      <c r="D114" s="60"/>
      <c r="E114" s="11">
        <v>0</v>
      </c>
      <c r="F114" s="23">
        <v>204000</v>
      </c>
      <c r="G114" s="23">
        <f t="shared" si="2"/>
        <v>204000</v>
      </c>
      <c r="H114" s="73"/>
    </row>
    <row r="115" spans="1:9" x14ac:dyDescent="0.15">
      <c r="A115" s="52" t="s">
        <v>55</v>
      </c>
      <c r="B115" s="53"/>
      <c r="C115" s="53"/>
      <c r="D115" s="54"/>
      <c r="E115" s="10">
        <f>E116+E136+E151</f>
        <v>53387300</v>
      </c>
      <c r="F115" s="10">
        <f>F116+F136+F151</f>
        <v>53387300</v>
      </c>
      <c r="G115" s="10">
        <f t="shared" si="2"/>
        <v>0</v>
      </c>
      <c r="H115" s="71"/>
    </row>
    <row r="116" spans="1:9" x14ac:dyDescent="0.15">
      <c r="A116" s="55" t="s">
        <v>39</v>
      </c>
      <c r="B116" s="56"/>
      <c r="C116" s="56"/>
      <c r="D116" s="57"/>
      <c r="E116" s="10">
        <f>SUM(E117:E135)</f>
        <v>30501200</v>
      </c>
      <c r="F116" s="10">
        <f>SUM(F117:F135)</f>
        <v>30501200</v>
      </c>
      <c r="G116" s="10">
        <f t="shared" si="2"/>
        <v>0</v>
      </c>
      <c r="H116" s="3"/>
    </row>
    <row r="117" spans="1:9" x14ac:dyDescent="0.15">
      <c r="A117" s="55" t="s">
        <v>17</v>
      </c>
      <c r="B117" s="56"/>
      <c r="C117" s="56"/>
      <c r="D117" s="57"/>
      <c r="E117" s="10">
        <v>4812000</v>
      </c>
      <c r="F117" s="10">
        <v>4812000</v>
      </c>
      <c r="G117" s="10">
        <f t="shared" si="2"/>
        <v>0</v>
      </c>
      <c r="H117" s="3"/>
      <c r="I117" s="9"/>
    </row>
    <row r="118" spans="1:9" x14ac:dyDescent="0.15">
      <c r="A118" s="55" t="s">
        <v>18</v>
      </c>
      <c r="B118" s="56"/>
      <c r="C118" s="56"/>
      <c r="D118" s="57"/>
      <c r="E118" s="10">
        <v>1623000</v>
      </c>
      <c r="F118" s="10">
        <v>1623000</v>
      </c>
      <c r="G118" s="10">
        <f t="shared" si="2"/>
        <v>0</v>
      </c>
      <c r="H118" s="43"/>
      <c r="I118" s="9"/>
    </row>
    <row r="119" spans="1:9" x14ac:dyDescent="0.15">
      <c r="A119" s="55" t="s">
        <v>19</v>
      </c>
      <c r="B119" s="56"/>
      <c r="C119" s="56"/>
      <c r="D119" s="57"/>
      <c r="E119" s="10">
        <v>789750</v>
      </c>
      <c r="F119" s="10">
        <v>789750</v>
      </c>
      <c r="G119" s="10">
        <f t="shared" si="2"/>
        <v>0</v>
      </c>
      <c r="H119" s="43"/>
      <c r="I119" s="9"/>
    </row>
    <row r="120" spans="1:9" x14ac:dyDescent="0.15">
      <c r="A120" s="55" t="s">
        <v>59</v>
      </c>
      <c r="B120" s="56"/>
      <c r="C120" s="56"/>
      <c r="D120" s="57"/>
      <c r="E120" s="10">
        <v>437250</v>
      </c>
      <c r="F120" s="10">
        <v>437250</v>
      </c>
      <c r="G120" s="10">
        <f t="shared" si="2"/>
        <v>0</v>
      </c>
      <c r="H120" s="43"/>
    </row>
    <row r="121" spans="1:9" x14ac:dyDescent="0.15">
      <c r="A121" s="55" t="s">
        <v>32</v>
      </c>
      <c r="B121" s="56"/>
      <c r="C121" s="56"/>
      <c r="D121" s="57"/>
      <c r="E121" s="10">
        <v>162000</v>
      </c>
      <c r="F121" s="10">
        <v>162000</v>
      </c>
      <c r="G121" s="10">
        <f t="shared" si="2"/>
        <v>0</v>
      </c>
      <c r="H121" s="43"/>
    </row>
    <row r="122" spans="1:9" x14ac:dyDescent="0.15">
      <c r="A122" s="55" t="s">
        <v>33</v>
      </c>
      <c r="B122" s="56"/>
      <c r="C122" s="56"/>
      <c r="D122" s="57"/>
      <c r="E122" s="10">
        <v>1458000</v>
      </c>
      <c r="F122" s="10">
        <v>1458000</v>
      </c>
      <c r="G122" s="10">
        <f t="shared" si="2"/>
        <v>0</v>
      </c>
      <c r="H122" s="43"/>
    </row>
    <row r="123" spans="1:9" x14ac:dyDescent="0.15">
      <c r="A123" s="55" t="s">
        <v>47</v>
      </c>
      <c r="B123" s="56"/>
      <c r="C123" s="56"/>
      <c r="D123" s="57"/>
      <c r="E123" s="10">
        <v>750000</v>
      </c>
      <c r="F123" s="10">
        <v>750000</v>
      </c>
      <c r="G123" s="10">
        <f t="shared" si="2"/>
        <v>0</v>
      </c>
      <c r="H123" s="43"/>
    </row>
    <row r="124" spans="1:9" x14ac:dyDescent="0.15">
      <c r="A124" s="55" t="s">
        <v>14</v>
      </c>
      <c r="B124" s="56"/>
      <c r="C124" s="56"/>
      <c r="D124" s="57"/>
      <c r="E124" s="10">
        <v>120000</v>
      </c>
      <c r="F124" s="10">
        <v>120000</v>
      </c>
      <c r="G124" s="10">
        <f t="shared" si="2"/>
        <v>0</v>
      </c>
      <c r="H124" s="20"/>
    </row>
    <row r="125" spans="1:9" x14ac:dyDescent="0.15">
      <c r="A125" s="55" t="s">
        <v>12</v>
      </c>
      <c r="B125" s="56"/>
      <c r="C125" s="56"/>
      <c r="D125" s="57"/>
      <c r="E125" s="10">
        <v>1440000</v>
      </c>
      <c r="F125" s="10">
        <v>1440000</v>
      </c>
      <c r="G125" s="10">
        <f t="shared" si="2"/>
        <v>0</v>
      </c>
      <c r="H125" s="20"/>
    </row>
    <row r="126" spans="1:9" x14ac:dyDescent="0.15">
      <c r="A126" s="55" t="s">
        <v>15</v>
      </c>
      <c r="B126" s="56"/>
      <c r="C126" s="56"/>
      <c r="D126" s="57"/>
      <c r="E126" s="10">
        <v>3354600</v>
      </c>
      <c r="F126" s="10">
        <v>3354600</v>
      </c>
      <c r="G126" s="10">
        <f t="shared" si="2"/>
        <v>0</v>
      </c>
      <c r="H126" s="3"/>
    </row>
    <row r="127" spans="1:9" x14ac:dyDescent="0.15">
      <c r="A127" s="55" t="s">
        <v>1</v>
      </c>
      <c r="B127" s="56"/>
      <c r="C127" s="56"/>
      <c r="D127" s="57"/>
      <c r="E127" s="10">
        <v>1905000</v>
      </c>
      <c r="F127" s="10">
        <v>1905000</v>
      </c>
      <c r="G127" s="10">
        <f t="shared" si="2"/>
        <v>0</v>
      </c>
      <c r="H127" s="3"/>
    </row>
    <row r="128" spans="1:9" x14ac:dyDescent="0.15">
      <c r="A128" s="55" t="s">
        <v>2</v>
      </c>
      <c r="B128" s="56"/>
      <c r="C128" s="56"/>
      <c r="D128" s="57"/>
      <c r="E128" s="10">
        <v>100000</v>
      </c>
      <c r="F128" s="10">
        <v>100000</v>
      </c>
      <c r="G128" s="10">
        <f t="shared" si="2"/>
        <v>0</v>
      </c>
      <c r="H128" s="3"/>
    </row>
    <row r="129" spans="1:9" x14ac:dyDescent="0.15">
      <c r="A129" s="55" t="s">
        <v>5</v>
      </c>
      <c r="B129" s="56"/>
      <c r="C129" s="56"/>
      <c r="D129" s="57"/>
      <c r="E129" s="10">
        <v>60000</v>
      </c>
      <c r="F129" s="10">
        <v>60000</v>
      </c>
      <c r="G129" s="10">
        <f t="shared" si="2"/>
        <v>0</v>
      </c>
      <c r="H129" s="3"/>
    </row>
    <row r="130" spans="1:9" x14ac:dyDescent="0.15">
      <c r="A130" s="55" t="s">
        <v>13</v>
      </c>
      <c r="B130" s="56"/>
      <c r="C130" s="56"/>
      <c r="D130" s="57"/>
      <c r="E130" s="10">
        <v>20000</v>
      </c>
      <c r="F130" s="10">
        <v>20000</v>
      </c>
      <c r="G130" s="10">
        <f t="shared" si="2"/>
        <v>0</v>
      </c>
      <c r="H130" s="3"/>
    </row>
    <row r="131" spans="1:9" x14ac:dyDescent="0.15">
      <c r="A131" s="55" t="s">
        <v>4</v>
      </c>
      <c r="B131" s="56"/>
      <c r="C131" s="56"/>
      <c r="D131" s="57"/>
      <c r="E131" s="10">
        <v>284000</v>
      </c>
      <c r="F131" s="10">
        <v>284000</v>
      </c>
      <c r="G131" s="10">
        <f t="shared" si="2"/>
        <v>0</v>
      </c>
      <c r="H131" s="3"/>
    </row>
    <row r="132" spans="1:9" x14ac:dyDescent="0.15">
      <c r="A132" s="55" t="s">
        <v>7</v>
      </c>
      <c r="B132" s="56"/>
      <c r="C132" s="56"/>
      <c r="D132" s="57"/>
      <c r="E132" s="10">
        <v>598000</v>
      </c>
      <c r="F132" s="10">
        <v>598000</v>
      </c>
      <c r="G132" s="10">
        <f t="shared" si="2"/>
        <v>0</v>
      </c>
      <c r="H132" s="3"/>
    </row>
    <row r="133" spans="1:9" x14ac:dyDescent="0.15">
      <c r="A133" s="55" t="s">
        <v>54</v>
      </c>
      <c r="B133" s="56"/>
      <c r="C133" s="56"/>
      <c r="D133" s="57"/>
      <c r="E133" s="10">
        <v>240000</v>
      </c>
      <c r="F133" s="10">
        <v>240000</v>
      </c>
      <c r="G133" s="10">
        <f t="shared" si="2"/>
        <v>0</v>
      </c>
      <c r="H133" s="3"/>
    </row>
    <row r="134" spans="1:9" x14ac:dyDescent="0.15">
      <c r="A134" s="55" t="s">
        <v>8</v>
      </c>
      <c r="B134" s="56"/>
      <c r="C134" s="56"/>
      <c r="D134" s="57"/>
      <c r="E134" s="10">
        <v>12064800</v>
      </c>
      <c r="F134" s="10">
        <v>12064800</v>
      </c>
      <c r="G134" s="10">
        <f t="shared" si="2"/>
        <v>0</v>
      </c>
      <c r="H134" s="3"/>
    </row>
    <row r="135" spans="1:9" x14ac:dyDescent="0.15">
      <c r="A135" s="58" t="s">
        <v>9</v>
      </c>
      <c r="B135" s="59"/>
      <c r="C135" s="59"/>
      <c r="D135" s="60"/>
      <c r="E135" s="11">
        <v>282800</v>
      </c>
      <c r="F135" s="11">
        <v>282800</v>
      </c>
      <c r="G135" s="11">
        <f t="shared" si="2"/>
        <v>0</v>
      </c>
      <c r="H135" s="4"/>
    </row>
    <row r="136" spans="1:9" x14ac:dyDescent="0.15">
      <c r="A136" s="55" t="s">
        <v>57</v>
      </c>
      <c r="B136" s="56"/>
      <c r="C136" s="56"/>
      <c r="D136" s="57"/>
      <c r="E136" s="10">
        <f>SUM(E137:E150)</f>
        <v>10224000</v>
      </c>
      <c r="F136" s="10">
        <f>SUM(F137:F150)</f>
        <v>10224000</v>
      </c>
      <c r="G136" s="10">
        <f t="shared" si="2"/>
        <v>0</v>
      </c>
      <c r="H136" s="19"/>
    </row>
    <row r="137" spans="1:9" x14ac:dyDescent="0.15">
      <c r="A137" s="55" t="s">
        <v>17</v>
      </c>
      <c r="B137" s="56"/>
      <c r="C137" s="56"/>
      <c r="D137" s="57"/>
      <c r="E137" s="10">
        <v>1604000</v>
      </c>
      <c r="F137" s="10">
        <v>1604000</v>
      </c>
      <c r="G137" s="10">
        <f t="shared" si="2"/>
        <v>0</v>
      </c>
      <c r="H137" s="43"/>
      <c r="I137" s="9"/>
    </row>
    <row r="138" spans="1:9" x14ac:dyDescent="0.15">
      <c r="A138" s="55" t="s">
        <v>18</v>
      </c>
      <c r="B138" s="56"/>
      <c r="C138" s="56"/>
      <c r="D138" s="57"/>
      <c r="E138" s="10">
        <v>541000</v>
      </c>
      <c r="F138" s="10">
        <v>541000</v>
      </c>
      <c r="G138" s="10">
        <f t="shared" si="2"/>
        <v>0</v>
      </c>
      <c r="H138" s="43"/>
      <c r="I138" s="9"/>
    </row>
    <row r="139" spans="1:9" x14ac:dyDescent="0.15">
      <c r="A139" s="55" t="s">
        <v>19</v>
      </c>
      <c r="B139" s="56"/>
      <c r="C139" s="56"/>
      <c r="D139" s="57"/>
      <c r="E139" s="10">
        <v>263250</v>
      </c>
      <c r="F139" s="10">
        <v>263250</v>
      </c>
      <c r="G139" s="10">
        <f t="shared" si="2"/>
        <v>0</v>
      </c>
      <c r="H139" s="43"/>
      <c r="I139" s="9"/>
    </row>
    <row r="140" spans="1:9" x14ac:dyDescent="0.15">
      <c r="A140" s="55" t="s">
        <v>59</v>
      </c>
      <c r="B140" s="56"/>
      <c r="C140" s="56"/>
      <c r="D140" s="57"/>
      <c r="E140" s="10">
        <v>145750</v>
      </c>
      <c r="F140" s="10">
        <v>145750</v>
      </c>
      <c r="G140" s="10">
        <f t="shared" ref="G140:G171" si="3">F140-E140</f>
        <v>0</v>
      </c>
      <c r="H140" s="43"/>
    </row>
    <row r="141" spans="1:9" x14ac:dyDescent="0.15">
      <c r="A141" s="55" t="s">
        <v>32</v>
      </c>
      <c r="B141" s="56"/>
      <c r="C141" s="56"/>
      <c r="D141" s="57"/>
      <c r="E141" s="10">
        <v>54000</v>
      </c>
      <c r="F141" s="10">
        <v>54000</v>
      </c>
      <c r="G141" s="10">
        <f t="shared" si="3"/>
        <v>0</v>
      </c>
      <c r="H141" s="43"/>
    </row>
    <row r="142" spans="1:9" x14ac:dyDescent="0.15">
      <c r="A142" s="55" t="s">
        <v>33</v>
      </c>
      <c r="B142" s="56"/>
      <c r="C142" s="56"/>
      <c r="D142" s="57"/>
      <c r="E142" s="10">
        <v>486000</v>
      </c>
      <c r="F142" s="10">
        <v>486000</v>
      </c>
      <c r="G142" s="10">
        <f t="shared" si="3"/>
        <v>0</v>
      </c>
      <c r="H142" s="43"/>
    </row>
    <row r="143" spans="1:9" x14ac:dyDescent="0.15">
      <c r="A143" s="55" t="s">
        <v>47</v>
      </c>
      <c r="B143" s="56"/>
      <c r="C143" s="56"/>
      <c r="D143" s="57"/>
      <c r="E143" s="10">
        <v>250000</v>
      </c>
      <c r="F143" s="10">
        <v>250000</v>
      </c>
      <c r="G143" s="10">
        <f t="shared" si="3"/>
        <v>0</v>
      </c>
      <c r="H143" s="20"/>
    </row>
    <row r="144" spans="1:9" x14ac:dyDescent="0.15">
      <c r="A144" s="55" t="s">
        <v>14</v>
      </c>
      <c r="B144" s="56"/>
      <c r="C144" s="56"/>
      <c r="D144" s="57"/>
      <c r="E144" s="10">
        <v>75000</v>
      </c>
      <c r="F144" s="10">
        <v>75000</v>
      </c>
      <c r="G144" s="10">
        <f t="shared" si="3"/>
        <v>0</v>
      </c>
      <c r="H144" s="20"/>
    </row>
    <row r="145" spans="1:10" x14ac:dyDescent="0.15">
      <c r="A145" s="55" t="s">
        <v>12</v>
      </c>
      <c r="B145" s="56"/>
      <c r="C145" s="56"/>
      <c r="D145" s="57"/>
      <c r="E145" s="10">
        <v>120000</v>
      </c>
      <c r="F145" s="10">
        <v>120000</v>
      </c>
      <c r="G145" s="10">
        <f t="shared" si="3"/>
        <v>0</v>
      </c>
      <c r="H145" s="3"/>
    </row>
    <row r="146" spans="1:10" x14ac:dyDescent="0.15">
      <c r="A146" s="55" t="s">
        <v>2</v>
      </c>
      <c r="B146" s="56"/>
      <c r="C146" s="56"/>
      <c r="D146" s="57"/>
      <c r="E146" s="10">
        <v>120000</v>
      </c>
      <c r="F146" s="10">
        <v>120000</v>
      </c>
      <c r="G146" s="10">
        <f t="shared" si="3"/>
        <v>0</v>
      </c>
      <c r="H146" s="3"/>
      <c r="I146" s="9"/>
    </row>
    <row r="147" spans="1:10" x14ac:dyDescent="0.15">
      <c r="A147" s="55" t="s">
        <v>5</v>
      </c>
      <c r="B147" s="56"/>
      <c r="C147" s="56"/>
      <c r="D147" s="57"/>
      <c r="E147" s="10">
        <v>1000000</v>
      </c>
      <c r="F147" s="10">
        <v>1000000</v>
      </c>
      <c r="G147" s="10">
        <f t="shared" si="3"/>
        <v>0</v>
      </c>
      <c r="H147" s="3"/>
      <c r="I147" s="9"/>
    </row>
    <row r="148" spans="1:10" x14ac:dyDescent="0.15">
      <c r="A148" s="55" t="s">
        <v>13</v>
      </c>
      <c r="B148" s="56"/>
      <c r="C148" s="56"/>
      <c r="D148" s="57"/>
      <c r="E148" s="10">
        <v>20000</v>
      </c>
      <c r="F148" s="10">
        <v>20000</v>
      </c>
      <c r="G148" s="10">
        <f t="shared" si="3"/>
        <v>0</v>
      </c>
      <c r="H148" s="3"/>
      <c r="I148" s="9"/>
    </row>
    <row r="149" spans="1:10" x14ac:dyDescent="0.15">
      <c r="A149" s="55" t="s">
        <v>8</v>
      </c>
      <c r="B149" s="56"/>
      <c r="C149" s="56"/>
      <c r="D149" s="57"/>
      <c r="E149" s="10">
        <v>5000000</v>
      </c>
      <c r="F149" s="10">
        <v>5000000</v>
      </c>
      <c r="G149" s="10">
        <f t="shared" si="3"/>
        <v>0</v>
      </c>
      <c r="H149" s="3"/>
      <c r="I149" s="9"/>
    </row>
    <row r="150" spans="1:10" x14ac:dyDescent="0.15">
      <c r="A150" s="58" t="s">
        <v>9</v>
      </c>
      <c r="B150" s="59"/>
      <c r="C150" s="59"/>
      <c r="D150" s="60"/>
      <c r="E150" s="11">
        <v>545000</v>
      </c>
      <c r="F150" s="11">
        <v>545000</v>
      </c>
      <c r="G150" s="11">
        <f t="shared" si="3"/>
        <v>0</v>
      </c>
      <c r="H150" s="4"/>
    </row>
    <row r="151" spans="1:10" x14ac:dyDescent="0.15">
      <c r="A151" s="55" t="s">
        <v>56</v>
      </c>
      <c r="B151" s="56"/>
      <c r="C151" s="56"/>
      <c r="D151" s="57"/>
      <c r="E151" s="10">
        <f>SUM(E152:E173)</f>
        <v>12662100</v>
      </c>
      <c r="F151" s="10">
        <f>SUM(F152:F173)</f>
        <v>12662100</v>
      </c>
      <c r="G151" s="10">
        <f t="shared" si="3"/>
        <v>0</v>
      </c>
      <c r="H151" s="19"/>
      <c r="I151" s="9"/>
    </row>
    <row r="152" spans="1:10" x14ac:dyDescent="0.15">
      <c r="A152" s="55" t="s">
        <v>17</v>
      </c>
      <c r="B152" s="56"/>
      <c r="C152" s="56"/>
      <c r="D152" s="57"/>
      <c r="E152" s="10">
        <v>1924800</v>
      </c>
      <c r="F152" s="10">
        <v>1924800</v>
      </c>
      <c r="G152" s="10">
        <f t="shared" si="3"/>
        <v>0</v>
      </c>
      <c r="H152" s="43"/>
      <c r="I152" s="9"/>
    </row>
    <row r="153" spans="1:10" x14ac:dyDescent="0.15">
      <c r="A153" s="55" t="s">
        <v>18</v>
      </c>
      <c r="B153" s="56"/>
      <c r="C153" s="56"/>
      <c r="D153" s="57"/>
      <c r="E153" s="10">
        <v>649200</v>
      </c>
      <c r="F153" s="10">
        <v>649200</v>
      </c>
      <c r="G153" s="10">
        <f t="shared" si="3"/>
        <v>0</v>
      </c>
      <c r="H153" s="43"/>
      <c r="I153" s="9"/>
    </row>
    <row r="154" spans="1:10" x14ac:dyDescent="0.15">
      <c r="A154" s="55" t="s">
        <v>22</v>
      </c>
      <c r="B154" s="56"/>
      <c r="C154" s="56"/>
      <c r="D154" s="57"/>
      <c r="E154" s="10">
        <v>315900</v>
      </c>
      <c r="F154" s="10">
        <v>315900</v>
      </c>
      <c r="G154" s="10">
        <f t="shared" si="3"/>
        <v>0</v>
      </c>
      <c r="H154" s="43"/>
      <c r="I154" s="9"/>
    </row>
    <row r="155" spans="1:10" x14ac:dyDescent="0.15">
      <c r="A155" s="55" t="s">
        <v>59</v>
      </c>
      <c r="B155" s="56"/>
      <c r="C155" s="56"/>
      <c r="D155" s="57"/>
      <c r="E155" s="10">
        <v>174900</v>
      </c>
      <c r="F155" s="10">
        <v>174900</v>
      </c>
      <c r="G155" s="10">
        <f t="shared" si="3"/>
        <v>0</v>
      </c>
      <c r="H155" s="43"/>
      <c r="I155" s="9"/>
    </row>
    <row r="156" spans="1:10" x14ac:dyDescent="0.15">
      <c r="A156" s="55" t="s">
        <v>32</v>
      </c>
      <c r="B156" s="56"/>
      <c r="C156" s="56"/>
      <c r="D156" s="57"/>
      <c r="E156" s="10">
        <v>64800</v>
      </c>
      <c r="F156" s="10">
        <v>64800</v>
      </c>
      <c r="G156" s="10">
        <f t="shared" si="3"/>
        <v>0</v>
      </c>
      <c r="H156" s="43"/>
      <c r="I156" s="9"/>
    </row>
    <row r="157" spans="1:10" x14ac:dyDescent="0.15">
      <c r="A157" s="55" t="s">
        <v>33</v>
      </c>
      <c r="B157" s="56"/>
      <c r="C157" s="56"/>
      <c r="D157" s="57"/>
      <c r="E157" s="10">
        <v>583200</v>
      </c>
      <c r="F157" s="10">
        <v>583200</v>
      </c>
      <c r="G157" s="10">
        <f t="shared" si="3"/>
        <v>0</v>
      </c>
      <c r="H157" s="43"/>
      <c r="I157" s="9"/>
    </row>
    <row r="158" spans="1:10" x14ac:dyDescent="0.15">
      <c r="A158" s="55" t="s">
        <v>47</v>
      </c>
      <c r="B158" s="56"/>
      <c r="C158" s="56"/>
      <c r="D158" s="57"/>
      <c r="E158" s="10">
        <v>300000</v>
      </c>
      <c r="F158" s="10">
        <v>300000</v>
      </c>
      <c r="G158" s="10">
        <f t="shared" si="3"/>
        <v>0</v>
      </c>
      <c r="H158" s="20"/>
      <c r="I158" s="9"/>
    </row>
    <row r="159" spans="1:10" x14ac:dyDescent="0.15">
      <c r="A159" s="55" t="s">
        <v>23</v>
      </c>
      <c r="B159" s="56"/>
      <c r="C159" s="56"/>
      <c r="D159" s="57"/>
      <c r="E159" s="10">
        <v>1010000</v>
      </c>
      <c r="F159" s="10">
        <v>1010000</v>
      </c>
      <c r="G159" s="10">
        <f t="shared" si="3"/>
        <v>0</v>
      </c>
      <c r="H159" s="3"/>
      <c r="I159" s="9"/>
      <c r="J159" s="6"/>
    </row>
    <row r="160" spans="1:10" x14ac:dyDescent="0.15">
      <c r="A160" s="55" t="s">
        <v>24</v>
      </c>
      <c r="B160" s="56"/>
      <c r="C160" s="56"/>
      <c r="D160" s="57"/>
      <c r="E160" s="10">
        <v>336000</v>
      </c>
      <c r="F160" s="10">
        <v>336000</v>
      </c>
      <c r="G160" s="10">
        <f t="shared" si="3"/>
        <v>0</v>
      </c>
      <c r="H160" s="3"/>
      <c r="I160" s="9"/>
    </row>
    <row r="161" spans="1:16" x14ac:dyDescent="0.15">
      <c r="A161" s="55" t="s">
        <v>25</v>
      </c>
      <c r="B161" s="56"/>
      <c r="C161" s="56"/>
      <c r="D161" s="57"/>
      <c r="E161" s="10">
        <v>3077200</v>
      </c>
      <c r="F161" s="10">
        <v>3077200</v>
      </c>
      <c r="G161" s="10">
        <f t="shared" si="3"/>
        <v>0</v>
      </c>
      <c r="H161" s="3"/>
      <c r="I161" s="9"/>
    </row>
    <row r="162" spans="1:16" x14ac:dyDescent="0.15">
      <c r="A162" s="55" t="s">
        <v>33</v>
      </c>
      <c r="B162" s="56"/>
      <c r="C162" s="56"/>
      <c r="D162" s="57"/>
      <c r="E162" s="10">
        <v>350000</v>
      </c>
      <c r="F162" s="10">
        <v>350000</v>
      </c>
      <c r="G162" s="10">
        <f t="shared" si="3"/>
        <v>0</v>
      </c>
      <c r="H162" s="3" t="s">
        <v>79</v>
      </c>
      <c r="I162" s="9"/>
    </row>
    <row r="163" spans="1:16" x14ac:dyDescent="0.15">
      <c r="A163" s="55" t="s">
        <v>26</v>
      </c>
      <c r="B163" s="56"/>
      <c r="C163" s="56"/>
      <c r="D163" s="57"/>
      <c r="E163" s="10">
        <v>546000</v>
      </c>
      <c r="F163" s="10">
        <v>546000</v>
      </c>
      <c r="G163" s="10">
        <f t="shared" si="3"/>
        <v>0</v>
      </c>
      <c r="H163" s="3"/>
      <c r="I163" s="9"/>
    </row>
    <row r="164" spans="1:16" x14ac:dyDescent="0.15">
      <c r="A164" s="55" t="s">
        <v>27</v>
      </c>
      <c r="B164" s="56"/>
      <c r="C164" s="56"/>
      <c r="D164" s="57"/>
      <c r="E164" s="10">
        <v>320000</v>
      </c>
      <c r="F164" s="10">
        <v>320000</v>
      </c>
      <c r="G164" s="10">
        <f t="shared" si="3"/>
        <v>0</v>
      </c>
      <c r="H164" s="3"/>
      <c r="I164" s="9"/>
    </row>
    <row r="165" spans="1:16" x14ac:dyDescent="0.15">
      <c r="A165" s="55" t="s">
        <v>28</v>
      </c>
      <c r="B165" s="56"/>
      <c r="C165" s="56"/>
      <c r="D165" s="57"/>
      <c r="E165" s="10">
        <v>1048000</v>
      </c>
      <c r="F165" s="10">
        <v>1048000</v>
      </c>
      <c r="G165" s="10">
        <f t="shared" si="3"/>
        <v>0</v>
      </c>
      <c r="H165" s="3"/>
      <c r="I165" s="9"/>
    </row>
    <row r="166" spans="1:16" x14ac:dyDescent="0.15">
      <c r="A166" s="55" t="s">
        <v>29</v>
      </c>
      <c r="B166" s="56"/>
      <c r="C166" s="56"/>
      <c r="D166" s="57"/>
      <c r="E166" s="10">
        <v>50000</v>
      </c>
      <c r="F166" s="10">
        <v>50000</v>
      </c>
      <c r="G166" s="10">
        <f t="shared" si="3"/>
        <v>0</v>
      </c>
      <c r="H166" s="3"/>
      <c r="I166" s="9"/>
    </row>
    <row r="167" spans="1:16" x14ac:dyDescent="0.15">
      <c r="A167" s="55" t="s">
        <v>30</v>
      </c>
      <c r="B167" s="56"/>
      <c r="C167" s="56"/>
      <c r="D167" s="57"/>
      <c r="E167" s="10">
        <v>720000</v>
      </c>
      <c r="F167" s="10">
        <v>720000</v>
      </c>
      <c r="G167" s="10">
        <f t="shared" si="3"/>
        <v>0</v>
      </c>
      <c r="H167" s="3"/>
      <c r="I167" s="9"/>
    </row>
    <row r="168" spans="1:16" x14ac:dyDescent="0.15">
      <c r="A168" s="55" t="s">
        <v>31</v>
      </c>
      <c r="B168" s="56"/>
      <c r="C168" s="56"/>
      <c r="D168" s="57"/>
      <c r="E168" s="10">
        <v>100000</v>
      </c>
      <c r="F168" s="10">
        <v>100000</v>
      </c>
      <c r="G168" s="10">
        <f t="shared" si="3"/>
        <v>0</v>
      </c>
      <c r="H168" s="3"/>
      <c r="I168" s="9"/>
    </row>
    <row r="169" spans="1:16" hidden="1" x14ac:dyDescent="0.15">
      <c r="A169" s="55" t="s">
        <v>34</v>
      </c>
      <c r="B169" s="56"/>
      <c r="C169" s="56"/>
      <c r="D169" s="57"/>
      <c r="E169" s="10">
        <v>5000</v>
      </c>
      <c r="F169" s="10">
        <v>5000</v>
      </c>
      <c r="G169" s="10">
        <f t="shared" si="3"/>
        <v>0</v>
      </c>
      <c r="H169" s="3"/>
      <c r="I169" s="9"/>
    </row>
    <row r="170" spans="1:16" s="18" customFormat="1" ht="25.5" customHeight="1" x14ac:dyDescent="0.15">
      <c r="A170" s="55" t="s">
        <v>35</v>
      </c>
      <c r="B170" s="56"/>
      <c r="C170" s="56"/>
      <c r="D170" s="57"/>
      <c r="E170" s="10">
        <v>140000</v>
      </c>
      <c r="F170" s="10">
        <v>140000</v>
      </c>
      <c r="G170" s="10">
        <f t="shared" si="3"/>
        <v>0</v>
      </c>
      <c r="H170" s="3"/>
      <c r="I170" s="17"/>
      <c r="K170" s="1"/>
      <c r="L170" s="1"/>
      <c r="M170" s="1"/>
      <c r="N170" s="1"/>
      <c r="O170" s="1"/>
      <c r="P170" s="1"/>
    </row>
    <row r="171" spans="1:16" x14ac:dyDescent="0.15">
      <c r="A171" s="55" t="s">
        <v>36</v>
      </c>
      <c r="B171" s="56"/>
      <c r="C171" s="56"/>
      <c r="D171" s="57"/>
      <c r="E171" s="10">
        <v>500000</v>
      </c>
      <c r="F171" s="10">
        <v>500000</v>
      </c>
      <c r="G171" s="10">
        <f t="shared" si="3"/>
        <v>0</v>
      </c>
      <c r="H171" s="3"/>
    </row>
    <row r="172" spans="1:16" x14ac:dyDescent="0.15">
      <c r="A172" s="55" t="s">
        <v>37</v>
      </c>
      <c r="B172" s="56"/>
      <c r="C172" s="56"/>
      <c r="D172" s="57"/>
      <c r="E172" s="10">
        <v>377100</v>
      </c>
      <c r="F172" s="10">
        <v>377100</v>
      </c>
      <c r="G172" s="10">
        <f t="shared" ref="G172:G175" si="4">F172-E172</f>
        <v>0</v>
      </c>
      <c r="H172" s="3"/>
    </row>
    <row r="173" spans="1:16" x14ac:dyDescent="0.15">
      <c r="A173" s="61" t="s">
        <v>41</v>
      </c>
      <c r="B173" s="62"/>
      <c r="C173" s="62"/>
      <c r="D173" s="63"/>
      <c r="E173" s="11">
        <v>70000</v>
      </c>
      <c r="F173" s="11">
        <v>70000</v>
      </c>
      <c r="G173" s="11">
        <f t="shared" si="4"/>
        <v>0</v>
      </c>
      <c r="H173" s="4"/>
    </row>
    <row r="174" spans="1:16" x14ac:dyDescent="0.15">
      <c r="A174" s="64"/>
      <c r="B174" s="65"/>
      <c r="C174" s="65"/>
      <c r="D174" s="65"/>
      <c r="E174" s="10"/>
      <c r="F174" s="10"/>
      <c r="G174" s="38">
        <f t="shared" si="4"/>
        <v>0</v>
      </c>
      <c r="H174" s="3"/>
    </row>
    <row r="175" spans="1:16" x14ac:dyDescent="0.15">
      <c r="A175" s="66" t="s">
        <v>43</v>
      </c>
      <c r="B175" s="67"/>
      <c r="C175" s="67"/>
      <c r="D175" s="67"/>
      <c r="E175" s="15">
        <f>E115+E24</f>
        <v>202980000</v>
      </c>
      <c r="F175" s="15">
        <f>F115+F24</f>
        <v>205000000</v>
      </c>
      <c r="G175" s="11">
        <f t="shared" si="4"/>
        <v>2020000</v>
      </c>
      <c r="H175" s="16"/>
    </row>
    <row r="176" spans="1:16" x14ac:dyDescent="0.15">
      <c r="E176" s="13"/>
      <c r="F176" s="13"/>
      <c r="G176" s="13"/>
      <c r="P176" s="18"/>
    </row>
    <row r="177" spans="5:15" x14ac:dyDescent="0.15">
      <c r="E177" s="13"/>
    </row>
    <row r="182" spans="5:15" x14ac:dyDescent="0.15">
      <c r="K182" s="18"/>
      <c r="L182" s="18"/>
      <c r="M182" s="18"/>
      <c r="N182" s="18"/>
      <c r="O182" s="18"/>
    </row>
  </sheetData>
  <mergeCells count="166">
    <mergeCell ref="H108:H114"/>
    <mergeCell ref="A76:D76"/>
    <mergeCell ref="A77:D77"/>
    <mergeCell ref="A73:D73"/>
    <mergeCell ref="A74:D74"/>
    <mergeCell ref="A109:D109"/>
    <mergeCell ref="A112:D112"/>
    <mergeCell ref="A113:D113"/>
    <mergeCell ref="A114:D114"/>
    <mergeCell ref="A7:D7"/>
    <mergeCell ref="A23:D23"/>
    <mergeCell ref="A47:D47"/>
    <mergeCell ref="A50:D50"/>
    <mergeCell ref="A66:D66"/>
    <mergeCell ref="A72:D72"/>
    <mergeCell ref="A75:D75"/>
    <mergeCell ref="A91:D91"/>
    <mergeCell ref="A54:D54"/>
    <mergeCell ref="A61:D61"/>
    <mergeCell ref="A62:D62"/>
    <mergeCell ref="A64:D64"/>
    <mergeCell ref="A65:D65"/>
    <mergeCell ref="A38:D38"/>
    <mergeCell ref="A39:D39"/>
    <mergeCell ref="A40:D40"/>
    <mergeCell ref="A45:D45"/>
    <mergeCell ref="A46:D46"/>
    <mergeCell ref="A29:D29"/>
    <mergeCell ref="A32:D32"/>
    <mergeCell ref="A33:D33"/>
    <mergeCell ref="A37:D37"/>
    <mergeCell ref="A25:D25"/>
    <mergeCell ref="A26:D26"/>
    <mergeCell ref="H26:H31"/>
    <mergeCell ref="A27:D27"/>
    <mergeCell ref="A28:D28"/>
    <mergeCell ref="A30:D30"/>
    <mergeCell ref="A31:D31"/>
    <mergeCell ref="A34:D34"/>
    <mergeCell ref="A35:D35"/>
    <mergeCell ref="A36:D36"/>
    <mergeCell ref="H44:H49"/>
    <mergeCell ref="A41:D41"/>
    <mergeCell ref="A42:D42"/>
    <mergeCell ref="A43:D43"/>
    <mergeCell ref="A44:D44"/>
    <mergeCell ref="A171:D171"/>
    <mergeCell ref="A173:D173"/>
    <mergeCell ref="A174:D174"/>
    <mergeCell ref="A175:D175"/>
    <mergeCell ref="A172:D172"/>
    <mergeCell ref="A148:D148"/>
    <mergeCell ref="A151:D151"/>
    <mergeCell ref="A52:D52"/>
    <mergeCell ref="A55:D55"/>
    <mergeCell ref="A63:D63"/>
    <mergeCell ref="A102:D102"/>
    <mergeCell ref="A56:D56"/>
    <mergeCell ref="A53:D53"/>
    <mergeCell ref="A107:D107"/>
    <mergeCell ref="A101:D101"/>
    <mergeCell ref="A168:D168"/>
    <mergeCell ref="A156:D156"/>
    <mergeCell ref="A157:D157"/>
    <mergeCell ref="A169:D169"/>
    <mergeCell ref="A170:D170"/>
    <mergeCell ref="A161:D161"/>
    <mergeCell ref="A163:D163"/>
    <mergeCell ref="A164:D164"/>
    <mergeCell ref="A165:D165"/>
    <mergeCell ref="A166:D166"/>
    <mergeCell ref="A167:D167"/>
    <mergeCell ref="A153:D153"/>
    <mergeCell ref="A154:D154"/>
    <mergeCell ref="A159:D159"/>
    <mergeCell ref="A160:D160"/>
    <mergeCell ref="A152:D152"/>
    <mergeCell ref="A84:D84"/>
    <mergeCell ref="A85:D85"/>
    <mergeCell ref="A86:D86"/>
    <mergeCell ref="A162:D162"/>
    <mergeCell ref="A158:D158"/>
    <mergeCell ref="A149:D149"/>
    <mergeCell ref="A150:D150"/>
    <mergeCell ref="A155:D155"/>
    <mergeCell ref="A146:D146"/>
    <mergeCell ref="A147:D147"/>
    <mergeCell ref="A135:D135"/>
    <mergeCell ref="A136:D136"/>
    <mergeCell ref="A138:D138"/>
    <mergeCell ref="A139:D139"/>
    <mergeCell ref="A143:D143"/>
    <mergeCell ref="A140:D140"/>
    <mergeCell ref="A142:D142"/>
    <mergeCell ref="A144:D144"/>
    <mergeCell ref="A115:D115"/>
    <mergeCell ref="H88:H93"/>
    <mergeCell ref="A108:D108"/>
    <mergeCell ref="A111:D111"/>
    <mergeCell ref="A110:D110"/>
    <mergeCell ref="H69:H74"/>
    <mergeCell ref="A48:D48"/>
    <mergeCell ref="A49:D49"/>
    <mergeCell ref="A96:D96"/>
    <mergeCell ref="A98:D98"/>
    <mergeCell ref="A99:D99"/>
    <mergeCell ref="A87:D87"/>
    <mergeCell ref="A88:D88"/>
    <mergeCell ref="A89:D89"/>
    <mergeCell ref="A90:D90"/>
    <mergeCell ref="A94:D94"/>
    <mergeCell ref="A92:D92"/>
    <mergeCell ref="A93:D93"/>
    <mergeCell ref="A51:D51"/>
    <mergeCell ref="A81:D81"/>
    <mergeCell ref="A82:D82"/>
    <mergeCell ref="A83:D83"/>
    <mergeCell ref="A78:D78"/>
    <mergeCell ref="H137:H142"/>
    <mergeCell ref="A67:D67"/>
    <mergeCell ref="A57:D57"/>
    <mergeCell ref="A58:D58"/>
    <mergeCell ref="A59:D59"/>
    <mergeCell ref="A60:D60"/>
    <mergeCell ref="A106:D106"/>
    <mergeCell ref="A105:D105"/>
    <mergeCell ref="A124:D124"/>
    <mergeCell ref="A133:D133"/>
    <mergeCell ref="A134:D134"/>
    <mergeCell ref="A141:D141"/>
    <mergeCell ref="A79:D79"/>
    <mergeCell ref="A80:D80"/>
    <mergeCell ref="A68:D68"/>
    <mergeCell ref="A120:D120"/>
    <mergeCell ref="A95:D95"/>
    <mergeCell ref="A100:D100"/>
    <mergeCell ref="A103:D103"/>
    <mergeCell ref="A104:D104"/>
    <mergeCell ref="A97:D97"/>
    <mergeCell ref="A69:D69"/>
    <mergeCell ref="A70:D70"/>
    <mergeCell ref="A71:D71"/>
    <mergeCell ref="H152:H157"/>
    <mergeCell ref="A1:H1"/>
    <mergeCell ref="A2:H2"/>
    <mergeCell ref="A6:D6"/>
    <mergeCell ref="A22:D22"/>
    <mergeCell ref="A24:D24"/>
    <mergeCell ref="A116:D116"/>
    <mergeCell ref="A117:D117"/>
    <mergeCell ref="A118:D118"/>
    <mergeCell ref="H118:H123"/>
    <mergeCell ref="A129:D129"/>
    <mergeCell ref="A130:D130"/>
    <mergeCell ref="A131:D131"/>
    <mergeCell ref="A132:D132"/>
    <mergeCell ref="A119:D119"/>
    <mergeCell ref="A123:D123"/>
    <mergeCell ref="A137:D137"/>
    <mergeCell ref="A125:D125"/>
    <mergeCell ref="A126:D126"/>
    <mergeCell ref="A127:D127"/>
    <mergeCell ref="A128:D128"/>
    <mergeCell ref="A121:D121"/>
    <mergeCell ref="A122:D122"/>
    <mergeCell ref="A145:D145"/>
  </mergeCells>
  <phoneticPr fontId="2"/>
  <printOptions horizontalCentered="1"/>
  <pageMargins left="0" right="0" top="0.74803149606299213" bottom="0.74803149606299213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変更予算説明資料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found01</dc:creator>
  <cp:lastModifiedBy>FJ-USER</cp:lastModifiedBy>
  <cp:lastPrinted>2015-06-02T10:33:54Z</cp:lastPrinted>
  <dcterms:created xsi:type="dcterms:W3CDTF">2011-03-22T06:44:06Z</dcterms:created>
  <dcterms:modified xsi:type="dcterms:W3CDTF">2015-06-03T06:33:44Z</dcterms:modified>
</cp:coreProperties>
</file>