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ikuseinanao\ほうぷ＆ぴいす共有\個人ファイル\ほうぷ\須鹿\助成　申込資料\"/>
    </mc:Choice>
  </mc:AlternateContent>
  <xr:revisionPtr revIDLastSave="0" documentId="13_ncr:1_{A386D4ED-8161-4217-814B-47D8E5EED184}" xr6:coauthVersionLast="45" xr6:coauthVersionMax="45" xr10:uidLastSave="{00000000-0000-0000-0000-000000000000}"/>
  <bookViews>
    <workbookView xWindow="465" yWindow="990" windowWidth="12870" windowHeight="14115" xr2:uid="{00000000-000D-0000-FFFF-FFFF00000000}"/>
  </bookViews>
  <sheets>
    <sheet name="⑤R02_活動予算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K72" i="2"/>
  <c r="Q71" i="2"/>
  <c r="Q70" i="2"/>
  <c r="Q69" i="2"/>
  <c r="Q68" i="2"/>
  <c r="Q67" i="2"/>
  <c r="Q65" i="2"/>
  <c r="Q64" i="2"/>
  <c r="Q63" i="2"/>
  <c r="Q62" i="2"/>
  <c r="Q61" i="2"/>
  <c r="Q60" i="2"/>
  <c r="N59" i="2"/>
  <c r="K59" i="2"/>
  <c r="Q57" i="2"/>
  <c r="Q56" i="2"/>
  <c r="Q55" i="2"/>
  <c r="Q54" i="2"/>
  <c r="Q53" i="2"/>
  <c r="Q52" i="2"/>
  <c r="Q51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N28" i="2"/>
  <c r="K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K73" i="2" l="1"/>
  <c r="K75" i="2" s="1"/>
  <c r="N73" i="2"/>
  <c r="Q28" i="2"/>
  <c r="Q59" i="2"/>
  <c r="Q72" i="2"/>
  <c r="N75" i="2"/>
  <c r="N79" i="2" s="1"/>
  <c r="Q73" i="2" l="1"/>
  <c r="Q75" i="2" s="1"/>
  <c r="Q79" i="2" s="1"/>
  <c r="K77" i="2" s="1"/>
  <c r="K79" i="2" s="1"/>
</calcChain>
</file>

<file path=xl/sharedStrings.xml><?xml version="1.0" encoding="utf-8"?>
<sst xmlns="http://schemas.openxmlformats.org/spreadsheetml/2006/main" count="85" uniqueCount="81">
  <si>
    <t>２０２０年 度 活　動　予　算　書</t>
    <rPh sb="4" eb="5">
      <t>ネン</t>
    </rPh>
    <rPh sb="6" eb="7">
      <t>ド</t>
    </rPh>
    <rPh sb="8" eb="9">
      <t>カツ</t>
    </rPh>
    <rPh sb="10" eb="11">
      <t>ドウ</t>
    </rPh>
    <rPh sb="12" eb="13">
      <t>ヨ</t>
    </rPh>
    <rPh sb="14" eb="15">
      <t>サン</t>
    </rPh>
    <rPh sb="16" eb="17">
      <t>ショ</t>
    </rPh>
    <phoneticPr fontId="6"/>
  </si>
  <si>
    <t>（2020年4月1日から2021年3月31日まで）</t>
    <rPh sb="5" eb="6">
      <t>ネン</t>
    </rPh>
    <rPh sb="6" eb="7">
      <t>ヘイネン</t>
    </rPh>
    <rPh sb="7" eb="8">
      <t>ガツ</t>
    </rPh>
    <rPh sb="9" eb="10">
      <t>ニチ</t>
    </rPh>
    <rPh sb="16" eb="17">
      <t>ネン</t>
    </rPh>
    <rPh sb="17" eb="18">
      <t>ヘイネン</t>
    </rPh>
    <rPh sb="18" eb="19">
      <t>ガツ</t>
    </rPh>
    <rPh sb="21" eb="22">
      <t>ニチ</t>
    </rPh>
    <phoneticPr fontId="6"/>
  </si>
  <si>
    <t>特定非営利活動法人 七尾鹿島手をつなぐ育成会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ナナオ</t>
    </rPh>
    <rPh sb="12" eb="15">
      <t>カシマテ</t>
    </rPh>
    <rPh sb="19" eb="22">
      <t>イクセイカイ</t>
    </rPh>
    <phoneticPr fontId="6"/>
  </si>
  <si>
    <t>（単位：円）</t>
    <rPh sb="1" eb="3">
      <t>タンイ</t>
    </rPh>
    <rPh sb="4" eb="5">
      <t>エン</t>
    </rPh>
    <phoneticPr fontId="6"/>
  </si>
  <si>
    <t>勘　　定　　科　　目</t>
    <rPh sb="0" eb="1">
      <t>カン</t>
    </rPh>
    <rPh sb="3" eb="4">
      <t>テイ</t>
    </rPh>
    <rPh sb="6" eb="7">
      <t>カ</t>
    </rPh>
    <rPh sb="9" eb="10">
      <t>メ</t>
    </rPh>
    <phoneticPr fontId="6"/>
  </si>
  <si>
    <t>2020年度予算額</t>
    <rPh sb="8" eb="9">
      <t>ガク</t>
    </rPh>
    <phoneticPr fontId="6"/>
  </si>
  <si>
    <t>2019年度予算額</t>
    <rPh sb="8" eb="9">
      <t>ガク</t>
    </rPh>
    <phoneticPr fontId="6"/>
  </si>
  <si>
    <t>2019年度決算額</t>
    <rPh sb="6" eb="8">
      <t>ケッサン</t>
    </rPh>
    <rPh sb="8" eb="9">
      <t>ガク</t>
    </rPh>
    <phoneticPr fontId="6"/>
  </si>
  <si>
    <t>正会員受取会費</t>
    <rPh sb="0" eb="3">
      <t>セイカイイン</t>
    </rPh>
    <rPh sb="3" eb="5">
      <t>ウケトリ</t>
    </rPh>
    <rPh sb="5" eb="7">
      <t>カイヒ</t>
    </rPh>
    <phoneticPr fontId="6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</si>
  <si>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6"/>
  </si>
  <si>
    <t>受取寄付金</t>
    <rPh sb="0" eb="2">
      <t>ウケトリ</t>
    </rPh>
    <rPh sb="2" eb="5">
      <t>キフキン</t>
    </rPh>
    <phoneticPr fontId="6"/>
  </si>
  <si>
    <t>石川県事業助成金</t>
    <rPh sb="0" eb="3">
      <t>イシカワケン</t>
    </rPh>
    <rPh sb="3" eb="5">
      <t>ジギョウ</t>
    </rPh>
    <rPh sb="5" eb="8">
      <t>ジョセイキン</t>
    </rPh>
    <phoneticPr fontId="6"/>
  </si>
  <si>
    <t>経</t>
    <rPh sb="0" eb="1">
      <t>ケイ</t>
    </rPh>
    <phoneticPr fontId="6"/>
  </si>
  <si>
    <t>七尾市事業助成金</t>
    <rPh sb="0" eb="3">
      <t>ナナオシ</t>
    </rPh>
    <rPh sb="3" eb="5">
      <t>ジギョウ</t>
    </rPh>
    <rPh sb="5" eb="8">
      <t>ジョセイキン</t>
    </rPh>
    <phoneticPr fontId="6"/>
  </si>
  <si>
    <t>中能登町事業助成金</t>
    <rPh sb="0" eb="4">
      <t>ナカノトマチ</t>
    </rPh>
    <rPh sb="4" eb="6">
      <t>ジギョウ</t>
    </rPh>
    <rPh sb="6" eb="9">
      <t>ジョセイキン</t>
    </rPh>
    <phoneticPr fontId="6"/>
  </si>
  <si>
    <t>石川県育成会事業助成金</t>
    <rPh sb="0" eb="3">
      <t>イシカワケン</t>
    </rPh>
    <rPh sb="3" eb="6">
      <t>イクセイカイ</t>
    </rPh>
    <rPh sb="6" eb="11">
      <t>ジギョウジョセイキン</t>
    </rPh>
    <phoneticPr fontId="6"/>
  </si>
  <si>
    <t>石川県サポート協会事業助成金</t>
    <rPh sb="0" eb="3">
      <t>イシカワケン</t>
    </rPh>
    <rPh sb="7" eb="9">
      <t>キョウカイ</t>
    </rPh>
    <rPh sb="9" eb="11">
      <t>ジギョウ</t>
    </rPh>
    <rPh sb="11" eb="14">
      <t>ジョセイキン</t>
    </rPh>
    <phoneticPr fontId="6"/>
  </si>
  <si>
    <t>常</t>
    <rPh sb="0" eb="1">
      <t>ジョウ</t>
    </rPh>
    <phoneticPr fontId="6"/>
  </si>
  <si>
    <t>七尾市共同募金会配分金</t>
    <rPh sb="0" eb="3">
      <t>ナナオシ</t>
    </rPh>
    <rPh sb="3" eb="5">
      <t>キョウドウ</t>
    </rPh>
    <rPh sb="5" eb="8">
      <t>ボキンカイ</t>
    </rPh>
    <rPh sb="8" eb="10">
      <t>ハイブン</t>
    </rPh>
    <rPh sb="10" eb="11">
      <t>キン</t>
    </rPh>
    <phoneticPr fontId="6"/>
  </si>
  <si>
    <r>
      <t>放課後等デイサービス利用者</t>
    </r>
    <r>
      <rPr>
        <sz val="11"/>
        <color theme="1"/>
        <rFont val="ＭＳ Ｐ明朝"/>
        <family val="1"/>
        <charset val="128"/>
      </rPr>
      <t>利用料</t>
    </r>
    <rPh sb="0" eb="3">
      <t>ホウカゴ</t>
    </rPh>
    <rPh sb="3" eb="4">
      <t>トウ</t>
    </rPh>
    <rPh sb="10" eb="13">
      <t>リヨウシャ</t>
    </rPh>
    <rPh sb="13" eb="16">
      <t>リヨウリョウ</t>
    </rPh>
    <phoneticPr fontId="6"/>
  </si>
  <si>
    <t>放課後等デイサービス給付費</t>
    <rPh sb="0" eb="4">
      <t>ホウカゴトウ</t>
    </rPh>
    <rPh sb="10" eb="12">
      <t>キュウフ</t>
    </rPh>
    <rPh sb="12" eb="13">
      <t>ヒ</t>
    </rPh>
    <phoneticPr fontId="6"/>
  </si>
  <si>
    <t>収</t>
    <rPh sb="0" eb="1">
      <t>オサム</t>
    </rPh>
    <phoneticPr fontId="6"/>
  </si>
  <si>
    <t>日中一時支援利用者利用料</t>
    <rPh sb="0" eb="2">
      <t>ニッチュウ</t>
    </rPh>
    <rPh sb="2" eb="4">
      <t>イチジ</t>
    </rPh>
    <rPh sb="4" eb="6">
      <t>シエン</t>
    </rPh>
    <rPh sb="6" eb="9">
      <t>リヨウシャ</t>
    </rPh>
    <rPh sb="9" eb="12">
      <t>リヨウリョウ</t>
    </rPh>
    <phoneticPr fontId="6"/>
  </si>
  <si>
    <t>日中一時支援給付費</t>
    <rPh sb="0" eb="6">
      <t>ニッチュウイチジシエン</t>
    </rPh>
    <rPh sb="6" eb="8">
      <t>キュウフ</t>
    </rPh>
    <rPh sb="8" eb="9">
      <t>ヒ</t>
    </rPh>
    <phoneticPr fontId="6"/>
  </si>
  <si>
    <t>相談支援事業給付費</t>
    <rPh sb="0" eb="4">
      <t>ソウダンシエン</t>
    </rPh>
    <rPh sb="4" eb="6">
      <t>ジギョウ</t>
    </rPh>
    <rPh sb="6" eb="8">
      <t>キュウフ</t>
    </rPh>
    <rPh sb="8" eb="9">
      <t>ヒ</t>
    </rPh>
    <phoneticPr fontId="6"/>
  </si>
  <si>
    <t>声の広報録音ボランティア事業収入</t>
    <rPh sb="0" eb="1">
      <t>コエ</t>
    </rPh>
    <rPh sb="2" eb="4">
      <t>コウホウ</t>
    </rPh>
    <rPh sb="4" eb="6">
      <t>ロクオン</t>
    </rPh>
    <rPh sb="12" eb="14">
      <t>ジギョウ</t>
    </rPh>
    <rPh sb="14" eb="16">
      <t>シュウニュウ</t>
    </rPh>
    <phoneticPr fontId="6"/>
  </si>
  <si>
    <t>益</t>
    <rPh sb="0" eb="1">
      <t>エキ</t>
    </rPh>
    <phoneticPr fontId="6"/>
  </si>
  <si>
    <t>療育キャンプ参加者収入</t>
    <rPh sb="0" eb="2">
      <t>リョウイク</t>
    </rPh>
    <rPh sb="6" eb="9">
      <t>サンカシャ</t>
    </rPh>
    <rPh sb="9" eb="11">
      <t>シュウニュウ</t>
    </rPh>
    <phoneticPr fontId="6"/>
  </si>
  <si>
    <t>新年の集い・成人式参加者収入</t>
    <rPh sb="0" eb="2">
      <t>シンネン</t>
    </rPh>
    <rPh sb="3" eb="4">
      <t>ツド</t>
    </rPh>
    <rPh sb="6" eb="9">
      <t>セイジンシキ</t>
    </rPh>
    <rPh sb="9" eb="12">
      <t>サンカシャ</t>
    </rPh>
    <rPh sb="12" eb="14">
      <t>シュウニュウ</t>
    </rPh>
    <phoneticPr fontId="6"/>
  </si>
  <si>
    <t>会員販売事業収入</t>
    <rPh sb="0" eb="2">
      <t>カイイン</t>
    </rPh>
    <rPh sb="2" eb="4">
      <t>ハンバイ</t>
    </rPh>
    <rPh sb="4" eb="6">
      <t>ジギョウ</t>
    </rPh>
    <rPh sb="6" eb="8">
      <t>シュウニュウ</t>
    </rPh>
    <phoneticPr fontId="6"/>
  </si>
  <si>
    <t>受取利息・雑収入</t>
    <rPh sb="0" eb="2">
      <t>ウケトリ</t>
    </rPh>
    <rPh sb="2" eb="4">
      <t>リソク</t>
    </rPh>
    <rPh sb="5" eb="6">
      <t>ザツ</t>
    </rPh>
    <rPh sb="6" eb="8">
      <t>シュウニュウ</t>
    </rPh>
    <phoneticPr fontId="6"/>
  </si>
  <si>
    <t>その他助成金</t>
    <rPh sb="2" eb="3">
      <t>タ</t>
    </rPh>
    <rPh sb="3" eb="6">
      <t>ジョセイキン</t>
    </rPh>
    <phoneticPr fontId="6"/>
  </si>
  <si>
    <t>特定求職者雇用開発助成金</t>
    <rPh sb="0" eb="2">
      <t>トクテイ</t>
    </rPh>
    <rPh sb="2" eb="4">
      <t>キュウショク</t>
    </rPh>
    <rPh sb="4" eb="5">
      <t>シャ</t>
    </rPh>
    <rPh sb="5" eb="7">
      <t>コヨウ</t>
    </rPh>
    <rPh sb="7" eb="9">
      <t>カイハツ</t>
    </rPh>
    <rPh sb="9" eb="12">
      <t>ジョセイキン</t>
    </rPh>
    <phoneticPr fontId="6"/>
  </si>
  <si>
    <t>経　常　収　益　計</t>
    <rPh sb="0" eb="1">
      <t>ケイ</t>
    </rPh>
    <rPh sb="2" eb="3">
      <t>ジョウ</t>
    </rPh>
    <rPh sb="4" eb="5">
      <t>シュウ</t>
    </rPh>
    <rPh sb="6" eb="7">
      <t>エキ</t>
    </rPh>
    <rPh sb="8" eb="9">
      <t>ケイ</t>
    </rPh>
    <phoneticPr fontId="6"/>
  </si>
  <si>
    <t>給料・手当（事業）</t>
    <rPh sb="0" eb="2">
      <t>キュウリョウ</t>
    </rPh>
    <rPh sb="3" eb="5">
      <t>テアテ</t>
    </rPh>
    <rPh sb="6" eb="8">
      <t>ジギョウ</t>
    </rPh>
    <phoneticPr fontId="6"/>
  </si>
  <si>
    <t>法定福利費（事業）</t>
    <rPh sb="0" eb="2">
      <t>ホウテイ</t>
    </rPh>
    <rPh sb="2" eb="4">
      <t>フクリ</t>
    </rPh>
    <rPh sb="4" eb="5">
      <t>ヒ</t>
    </rPh>
    <rPh sb="6" eb="8">
      <t>ジギョウ</t>
    </rPh>
    <phoneticPr fontId="6"/>
  </si>
  <si>
    <t>福利厚生費（事業）</t>
    <rPh sb="0" eb="2">
      <t>フクリ</t>
    </rPh>
    <rPh sb="2" eb="5">
      <t>コウセイヒ</t>
    </rPh>
    <rPh sb="6" eb="8">
      <t>ジギョウ</t>
    </rPh>
    <phoneticPr fontId="6"/>
  </si>
  <si>
    <t>退職給付費用（事業）</t>
    <rPh sb="0" eb="2">
      <t>タイショク</t>
    </rPh>
    <rPh sb="2" eb="4">
      <t>キュウフ</t>
    </rPh>
    <rPh sb="4" eb="6">
      <t>ヒヨウ</t>
    </rPh>
    <rPh sb="7" eb="9">
      <t>ジギョウ</t>
    </rPh>
    <phoneticPr fontId="6"/>
  </si>
  <si>
    <t>会議費（事業）</t>
    <rPh sb="0" eb="3">
      <t>カイギヒ</t>
    </rPh>
    <rPh sb="4" eb="6">
      <t>ジギョウ</t>
    </rPh>
    <phoneticPr fontId="6"/>
  </si>
  <si>
    <t>諸謝金（事業）</t>
    <rPh sb="0" eb="1">
      <t>ショ</t>
    </rPh>
    <rPh sb="1" eb="3">
      <t>シャキン</t>
    </rPh>
    <rPh sb="4" eb="6">
      <t>ジギョウ</t>
    </rPh>
    <phoneticPr fontId="6"/>
  </si>
  <si>
    <t>旅費交通費（事業）</t>
    <rPh sb="0" eb="2">
      <t>リョヒ</t>
    </rPh>
    <rPh sb="2" eb="5">
      <t>コウツウヒ</t>
    </rPh>
    <rPh sb="6" eb="8">
      <t>ジギョウ</t>
    </rPh>
    <phoneticPr fontId="6"/>
  </si>
  <si>
    <t>車両費（事業）</t>
    <rPh sb="0" eb="2">
      <t>シャリョウ</t>
    </rPh>
    <rPh sb="2" eb="3">
      <t>ヒ</t>
    </rPh>
    <rPh sb="4" eb="6">
      <t>ジギョウ</t>
    </rPh>
    <phoneticPr fontId="6"/>
  </si>
  <si>
    <t>通信運搬費（事業）</t>
    <rPh sb="0" eb="2">
      <t>ツウシン</t>
    </rPh>
    <rPh sb="2" eb="4">
      <t>ウンパン</t>
    </rPh>
    <rPh sb="4" eb="5">
      <t>ヒ</t>
    </rPh>
    <rPh sb="6" eb="8">
      <t>ジギョウ</t>
    </rPh>
    <phoneticPr fontId="6"/>
  </si>
  <si>
    <t>消耗品費（事業）</t>
    <rPh sb="0" eb="2">
      <t>ショウモウ</t>
    </rPh>
    <rPh sb="2" eb="3">
      <t>ヒン</t>
    </rPh>
    <rPh sb="3" eb="4">
      <t>ヒ</t>
    </rPh>
    <rPh sb="5" eb="7">
      <t>ジギョウ</t>
    </rPh>
    <phoneticPr fontId="6"/>
  </si>
  <si>
    <t>修繕費（事業）</t>
    <rPh sb="0" eb="3">
      <t>シュウゼンヒ</t>
    </rPh>
    <rPh sb="4" eb="6">
      <t>ジギョウ</t>
    </rPh>
    <phoneticPr fontId="6"/>
  </si>
  <si>
    <t>水道光熱費（事業）</t>
    <rPh sb="0" eb="2">
      <t>スイドウ</t>
    </rPh>
    <rPh sb="2" eb="5">
      <t>コウネツヒ</t>
    </rPh>
    <rPh sb="6" eb="8">
      <t>ジギョウ</t>
    </rPh>
    <phoneticPr fontId="6"/>
  </si>
  <si>
    <t>燃料費（事業）</t>
    <rPh sb="0" eb="3">
      <t>ネンリョウヒ</t>
    </rPh>
    <rPh sb="4" eb="6">
      <t>ジギョウ</t>
    </rPh>
    <phoneticPr fontId="6"/>
  </si>
  <si>
    <t>地代家賃（事業）</t>
    <rPh sb="0" eb="2">
      <t>チダイ</t>
    </rPh>
    <rPh sb="2" eb="4">
      <t>ヤチン</t>
    </rPh>
    <rPh sb="5" eb="7">
      <t>ジギョウ</t>
    </rPh>
    <phoneticPr fontId="6"/>
  </si>
  <si>
    <t>賃借料（事業）</t>
    <rPh sb="0" eb="3">
      <t>チンシャクリョウ</t>
    </rPh>
    <rPh sb="4" eb="6">
      <t>ジギョウ</t>
    </rPh>
    <phoneticPr fontId="6"/>
  </si>
  <si>
    <t>減価償却費（事業）</t>
    <rPh sb="0" eb="2">
      <t>ゲンカ</t>
    </rPh>
    <rPh sb="2" eb="4">
      <t>ショウキャク</t>
    </rPh>
    <rPh sb="4" eb="5">
      <t>ヒ</t>
    </rPh>
    <rPh sb="6" eb="8">
      <t>ジギョウ</t>
    </rPh>
    <phoneticPr fontId="6"/>
  </si>
  <si>
    <t>保険料（事業）</t>
    <rPh sb="0" eb="3">
      <t>ホケンリョウ</t>
    </rPh>
    <rPh sb="4" eb="6">
      <t>ジギョウ</t>
    </rPh>
    <phoneticPr fontId="6"/>
  </si>
  <si>
    <t>諸会費（事業）</t>
    <rPh sb="0" eb="3">
      <t>ショカイヒ</t>
    </rPh>
    <rPh sb="4" eb="6">
      <t>ジギョウ</t>
    </rPh>
    <phoneticPr fontId="6"/>
  </si>
  <si>
    <t>租税公課（事業）</t>
    <rPh sb="0" eb="2">
      <t>ソゼイ</t>
    </rPh>
    <rPh sb="2" eb="4">
      <t>コウカ</t>
    </rPh>
    <rPh sb="5" eb="7">
      <t>ジギョウ</t>
    </rPh>
    <phoneticPr fontId="6"/>
  </si>
  <si>
    <t>研修費（事業）</t>
    <rPh sb="0" eb="3">
      <t>ケンシュウヒ</t>
    </rPh>
    <rPh sb="4" eb="6">
      <t>ジギョウ</t>
    </rPh>
    <phoneticPr fontId="6"/>
  </si>
  <si>
    <t>支払手数料（事業）</t>
    <rPh sb="0" eb="2">
      <t>シハライ</t>
    </rPh>
    <rPh sb="2" eb="5">
      <t>テスウリョウ</t>
    </rPh>
    <rPh sb="6" eb="8">
      <t>ジギョウ</t>
    </rPh>
    <phoneticPr fontId="6"/>
  </si>
  <si>
    <t>支払助成金（事業）</t>
    <rPh sb="0" eb="2">
      <t>シハライ</t>
    </rPh>
    <rPh sb="2" eb="5">
      <t>ジョセイキン</t>
    </rPh>
    <rPh sb="6" eb="8">
      <t>ジギョウ</t>
    </rPh>
    <phoneticPr fontId="6"/>
  </si>
  <si>
    <t>支払寄付金（事業）</t>
    <rPh sb="0" eb="2">
      <t>シハライ</t>
    </rPh>
    <rPh sb="2" eb="5">
      <t>キフキン</t>
    </rPh>
    <rPh sb="6" eb="8">
      <t>ジギョウ</t>
    </rPh>
    <phoneticPr fontId="6"/>
  </si>
  <si>
    <t>支払利息（事業）</t>
    <rPh sb="0" eb="2">
      <t>シハライ</t>
    </rPh>
    <rPh sb="2" eb="4">
      <t>リソク</t>
    </rPh>
    <rPh sb="5" eb="7">
      <t>ジギョウ</t>
    </rPh>
    <phoneticPr fontId="6"/>
  </si>
  <si>
    <t>食糧費（事業）</t>
    <rPh sb="0" eb="3">
      <t>ショクリョウヒ</t>
    </rPh>
    <rPh sb="4" eb="6">
      <t>ジギョウ</t>
    </rPh>
    <phoneticPr fontId="6"/>
  </si>
  <si>
    <t>新聞図書費（事業）</t>
    <rPh sb="0" eb="2">
      <t>シンブン</t>
    </rPh>
    <rPh sb="2" eb="5">
      <t>トショヒ</t>
    </rPh>
    <rPh sb="6" eb="8">
      <t>ジギョウ</t>
    </rPh>
    <phoneticPr fontId="6"/>
  </si>
  <si>
    <t>雑費（事業）</t>
    <rPh sb="0" eb="2">
      <t>ザッピ</t>
    </rPh>
    <rPh sb="3" eb="5">
      <t>ジギョウ</t>
    </rPh>
    <phoneticPr fontId="6"/>
  </si>
  <si>
    <t>予備費</t>
    <rPh sb="0" eb="3">
      <t>ヨビヒ</t>
    </rPh>
    <phoneticPr fontId="6"/>
  </si>
  <si>
    <t>事　　業　　費　　計</t>
    <rPh sb="0" eb="1">
      <t>コト</t>
    </rPh>
    <rPh sb="3" eb="4">
      <t>ギョウ</t>
    </rPh>
    <rPh sb="6" eb="7">
      <t>ヒ</t>
    </rPh>
    <rPh sb="9" eb="10">
      <t>ケイ</t>
    </rPh>
    <phoneticPr fontId="6"/>
  </si>
  <si>
    <t>印刷製本費（管理）</t>
    <rPh sb="0" eb="2">
      <t>インサツ</t>
    </rPh>
    <rPh sb="2" eb="4">
      <t>セイホン</t>
    </rPh>
    <rPh sb="4" eb="5">
      <t>ヒ</t>
    </rPh>
    <rPh sb="6" eb="8">
      <t>カンリ</t>
    </rPh>
    <phoneticPr fontId="6"/>
  </si>
  <si>
    <t>会議費（管理）</t>
    <rPh sb="0" eb="3">
      <t>カイギヒ</t>
    </rPh>
    <rPh sb="4" eb="6">
      <t>カンリ</t>
    </rPh>
    <phoneticPr fontId="6"/>
  </si>
  <si>
    <t>旅費交通費（管理）</t>
    <rPh sb="0" eb="2">
      <t>リョヒ</t>
    </rPh>
    <rPh sb="2" eb="5">
      <t>コウツウヒ</t>
    </rPh>
    <rPh sb="6" eb="8">
      <t>カンリ</t>
    </rPh>
    <phoneticPr fontId="6"/>
  </si>
  <si>
    <t>通信運搬費（管理）</t>
    <rPh sb="0" eb="2">
      <t>ツウシン</t>
    </rPh>
    <rPh sb="2" eb="4">
      <t>ウンパン</t>
    </rPh>
    <rPh sb="4" eb="5">
      <t>ヒ</t>
    </rPh>
    <rPh sb="6" eb="8">
      <t>カンリ</t>
    </rPh>
    <phoneticPr fontId="6"/>
  </si>
  <si>
    <t>消耗品費（管理）</t>
    <rPh sb="0" eb="2">
      <t>ショウモウ</t>
    </rPh>
    <rPh sb="2" eb="3">
      <t>ヒン</t>
    </rPh>
    <rPh sb="3" eb="4">
      <t>ヒ</t>
    </rPh>
    <rPh sb="5" eb="7">
      <t>カンリ</t>
    </rPh>
    <phoneticPr fontId="6"/>
  </si>
  <si>
    <t>地代家賃（管理）</t>
    <rPh sb="0" eb="2">
      <t>チダイ</t>
    </rPh>
    <rPh sb="2" eb="4">
      <t>ヤチン</t>
    </rPh>
    <rPh sb="5" eb="7">
      <t>カンリ</t>
    </rPh>
    <phoneticPr fontId="6"/>
  </si>
  <si>
    <t>新聞図書費（管理）</t>
    <rPh sb="0" eb="2">
      <t>シンブン</t>
    </rPh>
    <rPh sb="2" eb="5">
      <t>トショヒ</t>
    </rPh>
    <rPh sb="6" eb="8">
      <t>カンリ</t>
    </rPh>
    <phoneticPr fontId="6"/>
  </si>
  <si>
    <t>接待交際費(管理）</t>
    <rPh sb="0" eb="2">
      <t>セッタイ</t>
    </rPh>
    <rPh sb="2" eb="5">
      <t>コウサイヒ</t>
    </rPh>
    <rPh sb="6" eb="8">
      <t>カンリ</t>
    </rPh>
    <phoneticPr fontId="6"/>
  </si>
  <si>
    <t>諸会費（管理）</t>
    <rPh sb="0" eb="3">
      <t>ショカイヒ</t>
    </rPh>
    <rPh sb="4" eb="6">
      <t>カンリ</t>
    </rPh>
    <phoneticPr fontId="6"/>
  </si>
  <si>
    <t>減価償却費（管理）</t>
    <rPh sb="0" eb="2">
      <t>ゲンカ</t>
    </rPh>
    <rPh sb="2" eb="4">
      <t>ショウキャク</t>
    </rPh>
    <rPh sb="4" eb="5">
      <t>ヒ</t>
    </rPh>
    <rPh sb="6" eb="8">
      <t>カンリ</t>
    </rPh>
    <phoneticPr fontId="6"/>
  </si>
  <si>
    <t>支払手数料（管理）</t>
    <rPh sb="0" eb="2">
      <t>シハライ</t>
    </rPh>
    <rPh sb="2" eb="5">
      <t>テスウリョウ</t>
    </rPh>
    <rPh sb="6" eb="8">
      <t>カンリ</t>
    </rPh>
    <phoneticPr fontId="6"/>
  </si>
  <si>
    <t>雑費（管理）</t>
    <rPh sb="0" eb="2">
      <t>ザッピ</t>
    </rPh>
    <rPh sb="3" eb="5">
      <t>カンリ</t>
    </rPh>
    <phoneticPr fontId="6"/>
  </si>
  <si>
    <t>管　　理　　費　　計</t>
    <rPh sb="0" eb="1">
      <t>カン</t>
    </rPh>
    <rPh sb="3" eb="4">
      <t>リ</t>
    </rPh>
    <rPh sb="6" eb="7">
      <t>ヒ</t>
    </rPh>
    <rPh sb="9" eb="10">
      <t>ケイ</t>
    </rPh>
    <phoneticPr fontId="6"/>
  </si>
  <si>
    <t>経　　常　　経　　費　　計</t>
    <rPh sb="0" eb="1">
      <t>ケイ</t>
    </rPh>
    <rPh sb="3" eb="4">
      <t>ツネ</t>
    </rPh>
    <rPh sb="6" eb="7">
      <t>ヘ</t>
    </rPh>
    <rPh sb="9" eb="10">
      <t>ヒ</t>
    </rPh>
    <rPh sb="12" eb="13">
      <t>ケイ</t>
    </rPh>
    <phoneticPr fontId="6"/>
  </si>
  <si>
    <t>※新型コロナウイルスの影響で中止、延期となった行事がありますが当初計画通り記載してあります。</t>
    <rPh sb="1" eb="3">
      <t>シンガタ</t>
    </rPh>
    <rPh sb="11" eb="13">
      <t>エイキョウ</t>
    </rPh>
    <rPh sb="14" eb="16">
      <t>チュウシ</t>
    </rPh>
    <rPh sb="17" eb="19">
      <t>エンキ</t>
    </rPh>
    <rPh sb="23" eb="25">
      <t>ギョウジ</t>
    </rPh>
    <rPh sb="31" eb="33">
      <t>トウショ</t>
    </rPh>
    <rPh sb="33" eb="35">
      <t>ケイカク</t>
    </rPh>
    <rPh sb="35" eb="36">
      <t>ドオ</t>
    </rPh>
    <rPh sb="37" eb="39">
      <t>キサイ</t>
    </rPh>
    <phoneticPr fontId="6"/>
  </si>
  <si>
    <t>当期正味財産増減額</t>
    <rPh sb="0" eb="2">
      <t>トウキ</t>
    </rPh>
    <rPh sb="2" eb="6">
      <t>ショウミザイサン</t>
    </rPh>
    <rPh sb="6" eb="9">
      <t>ゾウゲンガク</t>
    </rPh>
    <phoneticPr fontId="6"/>
  </si>
  <si>
    <t>前期繰越正味財産額</t>
    <rPh sb="0" eb="2">
      <t>ゼンキ</t>
    </rPh>
    <rPh sb="2" eb="4">
      <t>クリコシ</t>
    </rPh>
    <rPh sb="4" eb="8">
      <t>ショウミザイサン</t>
    </rPh>
    <rPh sb="8" eb="9">
      <t>ガク</t>
    </rPh>
    <phoneticPr fontId="6"/>
  </si>
  <si>
    <t>次期繰越正味財産額</t>
    <rPh sb="0" eb="2">
      <t>ジキ</t>
    </rPh>
    <rPh sb="1" eb="2">
      <t>キ</t>
    </rPh>
    <rPh sb="2" eb="4">
      <t>クリコシ</t>
    </rPh>
    <rPh sb="4" eb="8">
      <t>ショウミザイサン</t>
    </rPh>
    <rPh sb="8" eb="9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</si>
</sst>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.5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14" xfId="1" applyFont="1" applyBorder="1">
      <alignment vertical="center"/>
    </xf>
    <xf numFmtId="0" fontId="8" fillId="0" borderId="13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14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2" fillId="0" borderId="15" xfId="1" applyFont="1" applyBorder="1">
      <alignment vertical="center"/>
    </xf>
    <xf numFmtId="0" fontId="4" fillId="0" borderId="20" xfId="1" applyFont="1" applyBorder="1">
      <alignment vertical="center"/>
    </xf>
    <xf numFmtId="0" fontId="4" fillId="0" borderId="21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1" xfId="1" applyFont="1" applyBorder="1">
      <alignment vertical="center"/>
    </xf>
    <xf numFmtId="0" fontId="4" fillId="0" borderId="45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25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4" fillId="0" borderId="39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>
      <alignment vertical="center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>
      <alignment vertical="center"/>
    </xf>
    <xf numFmtId="0" fontId="4" fillId="0" borderId="40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58" xfId="1" applyFont="1" applyBorder="1">
      <alignment vertical="center"/>
    </xf>
    <xf numFmtId="38" fontId="2" fillId="0" borderId="57" xfId="2" applyFont="1" applyBorder="1" applyAlignment="1">
      <alignment vertical="center"/>
    </xf>
    <xf numFmtId="38" fontId="2" fillId="0" borderId="40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41" xfId="2" applyFont="1" applyBorder="1" applyAlignment="1">
      <alignment vertical="center"/>
    </xf>
    <xf numFmtId="38" fontId="2" fillId="0" borderId="23" xfId="2" applyFont="1" applyBorder="1" applyAlignment="1">
      <alignment vertical="center"/>
    </xf>
    <xf numFmtId="38" fontId="2" fillId="0" borderId="20" xfId="2" applyFont="1" applyBorder="1" applyAlignment="1">
      <alignment vertical="center"/>
    </xf>
    <xf numFmtId="38" fontId="2" fillId="0" borderId="21" xfId="2" applyFont="1" applyBorder="1" applyAlignment="1">
      <alignment vertical="center"/>
    </xf>
    <xf numFmtId="38" fontId="2" fillId="0" borderId="56" xfId="2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38" fontId="2" fillId="0" borderId="16" xfId="2" applyFont="1" applyBorder="1" applyAlignment="1">
      <alignment vertical="center"/>
    </xf>
    <xf numFmtId="38" fontId="2" fillId="0" borderId="13" xfId="2" applyFont="1" applyBorder="1" applyAlignment="1">
      <alignment vertical="center"/>
    </xf>
    <xf numFmtId="38" fontId="2" fillId="0" borderId="14" xfId="2" applyFont="1" applyBorder="1" applyAlignment="1">
      <alignment vertical="center"/>
    </xf>
    <xf numFmtId="38" fontId="2" fillId="0" borderId="47" xfId="2" applyFont="1" applyBorder="1" applyAlignment="1">
      <alignment vertical="center"/>
    </xf>
    <xf numFmtId="0" fontId="4" fillId="0" borderId="52" xfId="1" applyFont="1" applyBorder="1" applyAlignment="1">
      <alignment horizontal="center" vertical="center"/>
    </xf>
    <xf numFmtId="0" fontId="2" fillId="0" borderId="52" xfId="1" applyFont="1" applyBorder="1">
      <alignment vertical="center"/>
    </xf>
    <xf numFmtId="38" fontId="2" fillId="0" borderId="52" xfId="2" applyFont="1" applyBorder="1" applyAlignment="1">
      <alignment vertical="center"/>
    </xf>
    <xf numFmtId="38" fontId="2" fillId="0" borderId="53" xfId="2" applyFont="1" applyBorder="1" applyAlignment="1">
      <alignment vertical="center"/>
    </xf>
    <xf numFmtId="38" fontId="2" fillId="0" borderId="54" xfId="2" applyFont="1" applyBorder="1" applyAlignment="1">
      <alignment vertical="center"/>
    </xf>
    <xf numFmtId="38" fontId="2" fillId="0" borderId="55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38" fontId="2" fillId="0" borderId="18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8" fontId="2" fillId="0" borderId="37" xfId="2" applyFont="1" applyBorder="1" applyAlignment="1">
      <alignment vertical="center"/>
    </xf>
    <xf numFmtId="38" fontId="2" fillId="0" borderId="48" xfId="2" applyFont="1" applyBorder="1" applyAlignment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38" fontId="2" fillId="0" borderId="8" xfId="2" applyFont="1" applyBorder="1" applyAlignment="1">
      <alignment vertical="center"/>
    </xf>
    <xf numFmtId="38" fontId="2" fillId="0" borderId="9" xfId="2" applyFont="1" applyBorder="1" applyAlignment="1">
      <alignment vertical="center"/>
    </xf>
    <xf numFmtId="38" fontId="2" fillId="0" borderId="46" xfId="2" applyFont="1" applyBorder="1" applyAlignment="1">
      <alignment vertical="center"/>
    </xf>
    <xf numFmtId="38" fontId="2" fillId="0" borderId="42" xfId="2" applyFont="1" applyBorder="1" applyAlignment="1">
      <alignment vertical="center"/>
    </xf>
    <xf numFmtId="38" fontId="2" fillId="0" borderId="43" xfId="2" applyFont="1" applyBorder="1" applyAlignment="1">
      <alignment vertical="center"/>
    </xf>
    <xf numFmtId="38" fontId="2" fillId="0" borderId="44" xfId="2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38" fontId="2" fillId="0" borderId="17" xfId="2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26" xfId="1" applyFont="1" applyBorder="1">
      <alignment vertical="center"/>
    </xf>
    <xf numFmtId="38" fontId="2" fillId="0" borderId="25" xfId="2" applyFont="1" applyBorder="1" applyAlignment="1">
      <alignment vertical="center"/>
    </xf>
    <xf numFmtId="38" fontId="2" fillId="0" borderId="27" xfId="2" applyFont="1" applyBorder="1" applyAlignment="1">
      <alignment vertical="center"/>
    </xf>
    <xf numFmtId="38" fontId="2" fillId="0" borderId="28" xfId="2" applyFont="1" applyBorder="1" applyAlignment="1">
      <alignment vertical="center"/>
    </xf>
    <xf numFmtId="38" fontId="2" fillId="0" borderId="34" xfId="2" applyFont="1" applyBorder="1" applyAlignment="1">
      <alignment vertical="center"/>
    </xf>
    <xf numFmtId="38" fontId="2" fillId="0" borderId="35" xfId="2" applyFont="1" applyBorder="1" applyAlignment="1">
      <alignment vertical="center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22" xfId="1" applyFont="1" applyBorder="1">
      <alignment vertical="center"/>
    </xf>
    <xf numFmtId="38" fontId="2" fillId="0" borderId="24" xfId="2" applyFont="1" applyBorder="1" applyAlignment="1">
      <alignment vertical="center"/>
    </xf>
    <xf numFmtId="0" fontId="2" fillId="0" borderId="16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11" xfId="1" applyFont="1" applyBorder="1">
      <alignment vertical="center"/>
    </xf>
    <xf numFmtId="38" fontId="2" fillId="0" borderId="12" xfId="2" applyFont="1" applyBorder="1" applyAlignment="1">
      <alignment vertical="center"/>
    </xf>
  </cellXfs>
  <cellStyles count="3">
    <cellStyle name="桁区切り 2" xfId="2" xr:uid="{86086FCC-3F03-4099-B3AA-DF44A8D4CEBE}"/>
    <cellStyle name="標準" xfId="0" builtinId="0"/>
    <cellStyle name="標準 2" xfId="1" xr:uid="{808E7496-B583-4CB4-A22D-7DC964FE3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useinanao\&#32946;&#25104;&#20250;\&#32207;&#20250;&#12539;&#29702;&#20107;&#20250;&#36039;&#26009;\&#29702;&#20107;&#20250;&#35696;&#26696;&#26360;(&#21152;&#22320;&#20316;&#25104;&#20843;&#23822;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３回理事会"/>
      <sheetName val="平成28年度理事会、総会"/>
      <sheetName val="第４回理事会"/>
      <sheetName val="平成２８年度第２回以降理事会"/>
      <sheetName val="平成２８年度第３回理事会"/>
      <sheetName val="平成２９年度理事会、総会"/>
      <sheetName val="平成２９年度第２回理事会"/>
      <sheetName val="平成29年度第3回理事会"/>
      <sheetName val="３０年度第１回理事会"/>
      <sheetName val="３０年度第２回理事会"/>
      <sheetName val="平成30年度第3回理事会 "/>
      <sheetName val="平成31年度第1回理事会"/>
      <sheetName val="令和元年度第2回理事会"/>
      <sheetName val="令和元年度第3回理事会"/>
      <sheetName val="令和2年度第1回理事会"/>
      <sheetName val="H31~H32理事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97">
          <cell r="C197" t="str">
            <v>正会員受取会費</v>
          </cell>
          <cell r="D197"/>
          <cell r="E197"/>
          <cell r="F197"/>
          <cell r="G197"/>
          <cell r="H197">
            <v>200000</v>
          </cell>
          <cell r="I197"/>
          <cell r="J197">
            <v>212000</v>
          </cell>
        </row>
        <row r="198">
          <cell r="C198" t="str">
            <v>賛助会員受取会費</v>
          </cell>
          <cell r="D198"/>
          <cell r="E198"/>
          <cell r="F198"/>
          <cell r="G198"/>
          <cell r="H198">
            <v>75000</v>
          </cell>
          <cell r="I198"/>
          <cell r="J198">
            <v>87000</v>
          </cell>
        </row>
        <row r="199">
          <cell r="C199" t="str">
            <v>受取寄付金</v>
          </cell>
          <cell r="D199"/>
          <cell r="E199"/>
          <cell r="F199"/>
          <cell r="G199"/>
          <cell r="H199">
            <v>330000</v>
          </cell>
          <cell r="I199"/>
          <cell r="J199">
            <v>346775</v>
          </cell>
        </row>
        <row r="200">
          <cell r="C200" t="str">
            <v>石川県事業助成金</v>
          </cell>
          <cell r="D200"/>
          <cell r="E200"/>
          <cell r="F200"/>
          <cell r="G200"/>
          <cell r="H200">
            <v>145000</v>
          </cell>
          <cell r="I200"/>
          <cell r="J200">
            <v>143500</v>
          </cell>
        </row>
        <row r="201">
          <cell r="C201" t="str">
            <v>七尾市事業助成金</v>
          </cell>
          <cell r="D201"/>
          <cell r="E201"/>
          <cell r="F201"/>
          <cell r="G201"/>
          <cell r="H201">
            <v>100000</v>
          </cell>
          <cell r="I201"/>
          <cell r="J201">
            <v>100000</v>
          </cell>
        </row>
        <row r="202">
          <cell r="C202" t="str">
            <v>中能登町事業助成金</v>
          </cell>
          <cell r="D202"/>
          <cell r="E202"/>
          <cell r="F202"/>
          <cell r="G202"/>
          <cell r="H202">
            <v>20000</v>
          </cell>
          <cell r="I202"/>
          <cell r="J202">
            <v>20000</v>
          </cell>
        </row>
        <row r="203">
          <cell r="C203" t="str">
            <v>石川県育成会事業助成金</v>
          </cell>
          <cell r="D203"/>
          <cell r="E203"/>
          <cell r="F203"/>
          <cell r="G203"/>
          <cell r="H203">
            <v>30000</v>
          </cell>
          <cell r="I203"/>
          <cell r="J203">
            <v>39700</v>
          </cell>
        </row>
        <row r="204">
          <cell r="C204" t="str">
            <v>石川県サポート協会事業助成金</v>
          </cell>
          <cell r="D204"/>
          <cell r="E204"/>
          <cell r="F204"/>
          <cell r="G204"/>
          <cell r="H204">
            <v>40000</v>
          </cell>
          <cell r="I204"/>
          <cell r="J204">
            <v>40000</v>
          </cell>
        </row>
        <row r="205">
          <cell r="C205" t="str">
            <v>七尾市共同募金会配分金</v>
          </cell>
          <cell r="D205"/>
          <cell r="E205"/>
          <cell r="F205"/>
          <cell r="G205"/>
          <cell r="H205">
            <v>50000</v>
          </cell>
          <cell r="I205"/>
          <cell r="J205">
            <v>50000</v>
          </cell>
        </row>
        <row r="206">
          <cell r="C206" t="str">
            <v>放課後等デイサービス利用者利用料</v>
          </cell>
          <cell r="D206"/>
          <cell r="E206"/>
          <cell r="F206"/>
          <cell r="G206"/>
          <cell r="H206">
            <v>1800000</v>
          </cell>
          <cell r="I206"/>
          <cell r="J206">
            <v>1566757</v>
          </cell>
        </row>
        <row r="207">
          <cell r="C207" t="str">
            <v>放課後等デイサービス給付費</v>
          </cell>
          <cell r="D207"/>
          <cell r="E207"/>
          <cell r="F207"/>
          <cell r="G207"/>
          <cell r="H207">
            <v>61000000</v>
          </cell>
          <cell r="I207"/>
          <cell r="J207">
            <v>59505885</v>
          </cell>
        </row>
        <row r="208">
          <cell r="C208" t="str">
            <v>日中一時支援利用者利用料</v>
          </cell>
          <cell r="D208"/>
          <cell r="E208"/>
          <cell r="F208"/>
          <cell r="G208"/>
          <cell r="H208">
            <v>160000</v>
          </cell>
          <cell r="I208"/>
          <cell r="J208">
            <v>61029</v>
          </cell>
        </row>
        <row r="209">
          <cell r="C209" t="str">
            <v>日中一時支援給付費</v>
          </cell>
          <cell r="D209"/>
          <cell r="E209"/>
          <cell r="F209"/>
          <cell r="G209"/>
          <cell r="H209">
            <v>5800000</v>
          </cell>
          <cell r="I209"/>
          <cell r="J209">
            <v>6657458</v>
          </cell>
        </row>
        <row r="210">
          <cell r="C210" t="str">
            <v>相談支援事業給付費</v>
          </cell>
          <cell r="D210"/>
          <cell r="E210"/>
          <cell r="F210"/>
          <cell r="G210"/>
          <cell r="H210">
            <v>1800000</v>
          </cell>
          <cell r="I210"/>
          <cell r="J210">
            <v>2481540</v>
          </cell>
        </row>
        <row r="211">
          <cell r="C211" t="str">
            <v>声の広報録音ボランティア事業収入</v>
          </cell>
          <cell r="D211"/>
          <cell r="E211"/>
          <cell r="F211"/>
          <cell r="G211"/>
          <cell r="H211">
            <v>255000</v>
          </cell>
          <cell r="I211"/>
          <cell r="J211">
            <v>255000</v>
          </cell>
        </row>
        <row r="212">
          <cell r="C212" t="str">
            <v>療育キャンプ参加者収入</v>
          </cell>
          <cell r="D212"/>
          <cell r="E212"/>
          <cell r="F212"/>
          <cell r="G212"/>
          <cell r="H212">
            <v>460000</v>
          </cell>
          <cell r="I212"/>
          <cell r="J212">
            <v>437000</v>
          </cell>
        </row>
        <row r="213">
          <cell r="C213" t="str">
            <v>新年の集い・成人式参加者収入</v>
          </cell>
          <cell r="D213"/>
          <cell r="E213"/>
          <cell r="F213"/>
          <cell r="G213"/>
          <cell r="H213">
            <v>30000</v>
          </cell>
          <cell r="I213"/>
          <cell r="J213">
            <v>30000</v>
          </cell>
        </row>
        <row r="214">
          <cell r="C214" t="str">
            <v>会員販売事業収入</v>
          </cell>
          <cell r="D214"/>
          <cell r="E214"/>
          <cell r="F214"/>
          <cell r="G214"/>
          <cell r="H214">
            <v>50000</v>
          </cell>
          <cell r="I214"/>
          <cell r="J214">
            <v>50400</v>
          </cell>
        </row>
        <row r="215">
          <cell r="C215" t="str">
            <v>受取利息・雑収入</v>
          </cell>
          <cell r="D215"/>
          <cell r="E215"/>
          <cell r="F215"/>
          <cell r="G215"/>
          <cell r="H215">
            <v>30000</v>
          </cell>
          <cell r="I215"/>
          <cell r="J215">
            <v>162225</v>
          </cell>
        </row>
        <row r="216">
          <cell r="C216" t="str">
            <v>その他助成金</v>
          </cell>
          <cell r="D216"/>
          <cell r="E216"/>
          <cell r="F216"/>
          <cell r="G216"/>
          <cell r="H216">
            <v>0</v>
          </cell>
          <cell r="I216"/>
          <cell r="J216">
            <v>1570000</v>
          </cell>
        </row>
        <row r="217">
          <cell r="C217" t="str">
            <v>特定求職者雇用開発助成金</v>
          </cell>
          <cell r="D217"/>
          <cell r="E217"/>
          <cell r="F217"/>
          <cell r="G217"/>
          <cell r="H217">
            <v>0</v>
          </cell>
          <cell r="I217"/>
          <cell r="J217">
            <v>400000</v>
          </cell>
        </row>
        <row r="218">
          <cell r="C218" t="str">
            <v>経　常　収　益　計</v>
          </cell>
          <cell r="D218"/>
          <cell r="E218"/>
          <cell r="F218"/>
          <cell r="G218"/>
          <cell r="H218">
            <v>72375000</v>
          </cell>
          <cell r="I218"/>
          <cell r="J218">
            <v>74216269</v>
          </cell>
        </row>
        <row r="219">
          <cell r="C219" t="str">
            <v>給料・手当（事業）</v>
          </cell>
          <cell r="D219"/>
          <cell r="E219"/>
          <cell r="F219"/>
          <cell r="G219"/>
          <cell r="H219">
            <v>49000000</v>
          </cell>
          <cell r="I219"/>
          <cell r="J219">
            <v>48182137</v>
          </cell>
        </row>
        <row r="220">
          <cell r="C220" t="str">
            <v>法定福利費（事業）</v>
          </cell>
          <cell r="D220"/>
          <cell r="E220"/>
          <cell r="F220"/>
          <cell r="G220"/>
          <cell r="H220">
            <v>5500000</v>
          </cell>
          <cell r="I220"/>
          <cell r="J220">
            <v>5830922</v>
          </cell>
        </row>
        <row r="221">
          <cell r="C221" t="str">
            <v>福利厚生費（事業）</v>
          </cell>
          <cell r="D221"/>
          <cell r="E221"/>
          <cell r="F221"/>
          <cell r="G221"/>
          <cell r="H221">
            <v>335000</v>
          </cell>
          <cell r="I221"/>
          <cell r="J221">
            <v>176973</v>
          </cell>
        </row>
        <row r="222">
          <cell r="C222" t="str">
            <v>退職給付費用（事業）</v>
          </cell>
          <cell r="D222"/>
          <cell r="E222"/>
          <cell r="F222"/>
          <cell r="G222"/>
          <cell r="H222">
            <v>1108000</v>
          </cell>
          <cell r="I222"/>
          <cell r="J222">
            <v>1068000</v>
          </cell>
        </row>
        <row r="223">
          <cell r="C223" t="str">
            <v>会議費（事業）</v>
          </cell>
          <cell r="D223"/>
          <cell r="E223"/>
          <cell r="F223"/>
          <cell r="G223"/>
          <cell r="H223">
            <v>30000</v>
          </cell>
          <cell r="I223"/>
          <cell r="J223">
            <v>25750</v>
          </cell>
        </row>
        <row r="224">
          <cell r="C224" t="str">
            <v>諸謝金（事業）</v>
          </cell>
          <cell r="D224"/>
          <cell r="E224"/>
          <cell r="F224"/>
          <cell r="G224"/>
          <cell r="H224">
            <v>50000</v>
          </cell>
          <cell r="I224"/>
          <cell r="J224">
            <v>78000</v>
          </cell>
        </row>
        <row r="225">
          <cell r="C225" t="str">
            <v>旅費交通費（事業）</v>
          </cell>
          <cell r="D225"/>
          <cell r="E225"/>
          <cell r="F225"/>
          <cell r="G225"/>
          <cell r="H225">
            <v>700000</v>
          </cell>
          <cell r="I225"/>
          <cell r="J225">
            <v>588741</v>
          </cell>
        </row>
        <row r="226">
          <cell r="C226" t="str">
            <v>車両費（事業）</v>
          </cell>
          <cell r="D226"/>
          <cell r="E226"/>
          <cell r="F226"/>
          <cell r="G226"/>
          <cell r="H226">
            <v>1000000</v>
          </cell>
          <cell r="I226"/>
          <cell r="J226">
            <v>528464</v>
          </cell>
        </row>
        <row r="227">
          <cell r="C227" t="str">
            <v>通信運搬費（事業）</v>
          </cell>
          <cell r="D227"/>
          <cell r="E227"/>
          <cell r="F227"/>
          <cell r="G227"/>
          <cell r="H227">
            <v>650000</v>
          </cell>
          <cell r="I227"/>
          <cell r="J227">
            <v>423789</v>
          </cell>
        </row>
        <row r="228">
          <cell r="C228" t="str">
            <v>消耗品費（事業）</v>
          </cell>
          <cell r="D228"/>
          <cell r="E228"/>
          <cell r="F228"/>
          <cell r="G228"/>
          <cell r="H228">
            <v>1500000</v>
          </cell>
          <cell r="I228"/>
          <cell r="J228">
            <v>2049179</v>
          </cell>
        </row>
        <row r="229">
          <cell r="C229" t="str">
            <v>修繕費（事業）</v>
          </cell>
          <cell r="D229"/>
          <cell r="E229"/>
          <cell r="F229"/>
          <cell r="G229"/>
          <cell r="H229">
            <v>650000</v>
          </cell>
          <cell r="I229"/>
          <cell r="J229">
            <v>196655</v>
          </cell>
        </row>
        <row r="230">
          <cell r="C230" t="str">
            <v>水道光熱費（事業）</v>
          </cell>
          <cell r="D230"/>
          <cell r="E230"/>
          <cell r="F230"/>
          <cell r="G230"/>
          <cell r="H230">
            <v>750000</v>
          </cell>
          <cell r="I230"/>
          <cell r="J230">
            <v>862964</v>
          </cell>
        </row>
        <row r="231">
          <cell r="C231" t="str">
            <v>燃料費（事業）</v>
          </cell>
          <cell r="D231"/>
          <cell r="E231"/>
          <cell r="F231"/>
          <cell r="G231"/>
          <cell r="H231">
            <v>1500000</v>
          </cell>
          <cell r="I231"/>
          <cell r="J231">
            <v>1605294</v>
          </cell>
        </row>
        <row r="232">
          <cell r="C232" t="str">
            <v>地代家賃（事業）</v>
          </cell>
          <cell r="D232"/>
          <cell r="E232"/>
          <cell r="F232"/>
          <cell r="G232"/>
          <cell r="H232">
            <v>1100000</v>
          </cell>
          <cell r="I232"/>
          <cell r="J232">
            <v>1100000</v>
          </cell>
        </row>
        <row r="233">
          <cell r="C233" t="str">
            <v>賃借料（事業）</v>
          </cell>
          <cell r="D233"/>
          <cell r="E233"/>
          <cell r="F233"/>
          <cell r="G233"/>
          <cell r="H233">
            <v>650000</v>
          </cell>
          <cell r="I233"/>
          <cell r="J233">
            <v>607692</v>
          </cell>
        </row>
        <row r="234">
          <cell r="C234" t="str">
            <v>減価償却費（事業）</v>
          </cell>
          <cell r="D234"/>
          <cell r="E234"/>
          <cell r="F234"/>
          <cell r="G234"/>
          <cell r="H234">
            <v>833000</v>
          </cell>
          <cell r="I234"/>
          <cell r="J234">
            <v>1261264</v>
          </cell>
        </row>
        <row r="235">
          <cell r="C235" t="str">
            <v>保険料（事業）</v>
          </cell>
          <cell r="D235"/>
          <cell r="E235"/>
          <cell r="F235"/>
          <cell r="G235"/>
          <cell r="H235">
            <v>700000</v>
          </cell>
          <cell r="I235"/>
          <cell r="J235">
            <v>726956</v>
          </cell>
        </row>
        <row r="236">
          <cell r="C236" t="str">
            <v>諸会費（事業）</v>
          </cell>
          <cell r="D236"/>
          <cell r="E236"/>
          <cell r="F236"/>
          <cell r="G236"/>
          <cell r="H236">
            <v>83000</v>
          </cell>
          <cell r="I236"/>
          <cell r="J236">
            <v>93120</v>
          </cell>
        </row>
        <row r="237">
          <cell r="C237" t="str">
            <v>租税公課（事業）</v>
          </cell>
          <cell r="D237"/>
          <cell r="E237"/>
          <cell r="F237"/>
          <cell r="G237"/>
          <cell r="H237">
            <v>64000</v>
          </cell>
          <cell r="I237"/>
          <cell r="J237">
            <v>166554</v>
          </cell>
        </row>
        <row r="238">
          <cell r="C238" t="str">
            <v>研修費（事業）</v>
          </cell>
          <cell r="D238"/>
          <cell r="E238"/>
          <cell r="F238"/>
          <cell r="G238"/>
          <cell r="H238">
            <v>150000</v>
          </cell>
          <cell r="I238"/>
          <cell r="J238">
            <v>122170</v>
          </cell>
        </row>
        <row r="239">
          <cell r="C239" t="str">
            <v>支払手数料（事業）</v>
          </cell>
          <cell r="D239"/>
          <cell r="E239"/>
          <cell r="F239"/>
          <cell r="G239"/>
          <cell r="H239">
            <v>170000</v>
          </cell>
          <cell r="I239"/>
          <cell r="J239">
            <v>232296</v>
          </cell>
        </row>
        <row r="240">
          <cell r="C240" t="str">
            <v>支払助成金（事業）</v>
          </cell>
          <cell r="D240"/>
          <cell r="E240"/>
          <cell r="F240"/>
          <cell r="G240"/>
          <cell r="H240">
            <v>40000</v>
          </cell>
          <cell r="I240"/>
          <cell r="J240">
            <v>40000</v>
          </cell>
        </row>
        <row r="241">
          <cell r="C241" t="str">
            <v>支払寄付金（事業）</v>
          </cell>
          <cell r="D241"/>
          <cell r="E241"/>
          <cell r="F241"/>
          <cell r="G241"/>
          <cell r="H241">
            <v>10000</v>
          </cell>
          <cell r="I241"/>
          <cell r="J241">
            <v>17000</v>
          </cell>
        </row>
        <row r="242">
          <cell r="C242" t="str">
            <v>支払利息（事業）</v>
          </cell>
          <cell r="D242"/>
          <cell r="E242"/>
          <cell r="F242"/>
          <cell r="G242"/>
          <cell r="H242">
            <v>22000</v>
          </cell>
          <cell r="I242"/>
          <cell r="J242">
            <v>21572</v>
          </cell>
        </row>
        <row r="243">
          <cell r="C243" t="str">
            <v>食糧費（事業）</v>
          </cell>
          <cell r="D243"/>
          <cell r="E243"/>
          <cell r="F243"/>
          <cell r="G243"/>
          <cell r="H243">
            <v>2000000</v>
          </cell>
          <cell r="I243"/>
          <cell r="J243">
            <v>1338847</v>
          </cell>
        </row>
        <row r="244">
          <cell r="C244" t="str">
            <v>新聞図書費（事業）</v>
          </cell>
          <cell r="D244"/>
          <cell r="E244"/>
          <cell r="F244"/>
          <cell r="G244"/>
          <cell r="H244">
            <v>50000</v>
          </cell>
          <cell r="I244"/>
          <cell r="J244">
            <v>44826</v>
          </cell>
        </row>
        <row r="245">
          <cell r="C245" t="str">
            <v>雑費（事業）</v>
          </cell>
          <cell r="D245"/>
          <cell r="E245"/>
          <cell r="F245"/>
          <cell r="G245"/>
          <cell r="H245">
            <v>300000</v>
          </cell>
          <cell r="I245"/>
          <cell r="J245">
            <v>662906</v>
          </cell>
        </row>
        <row r="246">
          <cell r="C246" t="str">
            <v>事　　業　　費　　計</v>
          </cell>
          <cell r="D246"/>
          <cell r="E246"/>
          <cell r="F246"/>
          <cell r="G246"/>
          <cell r="H246">
            <v>68945000</v>
          </cell>
          <cell r="I246"/>
          <cell r="J246">
            <v>68052071</v>
          </cell>
        </row>
        <row r="247">
          <cell r="C247" t="str">
            <v>印刷製本費（管理）</v>
          </cell>
          <cell r="D247"/>
          <cell r="E247"/>
          <cell r="F247"/>
          <cell r="G247"/>
          <cell r="H247">
            <v>0</v>
          </cell>
          <cell r="I247"/>
          <cell r="J247"/>
        </row>
        <row r="248">
          <cell r="C248" t="str">
            <v>会議費（管理）</v>
          </cell>
          <cell r="D248"/>
          <cell r="E248"/>
          <cell r="F248"/>
          <cell r="G248"/>
          <cell r="H248">
            <v>50000</v>
          </cell>
          <cell r="I248"/>
          <cell r="J248">
            <v>134440</v>
          </cell>
        </row>
        <row r="249">
          <cell r="C249" t="str">
            <v>旅費交通費（管理）</v>
          </cell>
          <cell r="D249"/>
          <cell r="E249"/>
          <cell r="F249"/>
          <cell r="G249"/>
          <cell r="H249">
            <v>8000</v>
          </cell>
          <cell r="I249"/>
          <cell r="J249">
            <v>5000</v>
          </cell>
        </row>
        <row r="250">
          <cell r="C250" t="str">
            <v>通信運搬費（管理）</v>
          </cell>
          <cell r="D250"/>
          <cell r="E250"/>
          <cell r="F250"/>
          <cell r="G250"/>
          <cell r="H250">
            <v>25000</v>
          </cell>
          <cell r="I250"/>
          <cell r="J250">
            <v>2654</v>
          </cell>
        </row>
        <row r="251">
          <cell r="C251" t="str">
            <v>消耗品費（管理）</v>
          </cell>
          <cell r="D251"/>
          <cell r="E251"/>
          <cell r="F251"/>
          <cell r="G251"/>
          <cell r="H251">
            <v>7000</v>
          </cell>
          <cell r="I251"/>
          <cell r="J251">
            <v>1585</v>
          </cell>
        </row>
        <row r="252">
          <cell r="C252" t="str">
            <v>地代家賃（管理）</v>
          </cell>
          <cell r="D252"/>
          <cell r="E252"/>
          <cell r="F252"/>
          <cell r="G252"/>
          <cell r="H252">
            <v>120000</v>
          </cell>
          <cell r="I252"/>
          <cell r="J252">
            <v>120000</v>
          </cell>
        </row>
        <row r="253">
          <cell r="C253" t="str">
            <v>接待交際費(管理）</v>
          </cell>
          <cell r="D253"/>
          <cell r="E253"/>
          <cell r="F253"/>
          <cell r="G253"/>
          <cell r="H253">
            <v>30000</v>
          </cell>
          <cell r="I253"/>
          <cell r="J253">
            <v>53400</v>
          </cell>
        </row>
        <row r="254">
          <cell r="C254" t="str">
            <v>諸会費（管理）</v>
          </cell>
          <cell r="D254"/>
          <cell r="E254"/>
          <cell r="F254"/>
          <cell r="G254"/>
          <cell r="H254">
            <v>33000</v>
          </cell>
          <cell r="I254"/>
          <cell r="J254">
            <v>20000</v>
          </cell>
        </row>
        <row r="255">
          <cell r="C255" t="str">
            <v>減価償却費（管理）</v>
          </cell>
          <cell r="D255"/>
          <cell r="E255"/>
          <cell r="F255"/>
          <cell r="G255"/>
          <cell r="H255">
            <v>4000</v>
          </cell>
          <cell r="I255"/>
          <cell r="J255">
            <v>23834</v>
          </cell>
        </row>
        <row r="256">
          <cell r="C256" t="str">
            <v>支払手数料（管理）</v>
          </cell>
          <cell r="D256"/>
          <cell r="E256"/>
          <cell r="F256"/>
          <cell r="G256"/>
          <cell r="H256">
            <v>650000</v>
          </cell>
          <cell r="I256"/>
          <cell r="J256">
            <v>639840</v>
          </cell>
        </row>
        <row r="257">
          <cell r="C257" t="str">
            <v>雑費（管理）</v>
          </cell>
          <cell r="D257"/>
          <cell r="E257"/>
          <cell r="F257"/>
          <cell r="G257"/>
          <cell r="H257">
            <v>7000</v>
          </cell>
          <cell r="I257"/>
          <cell r="J257">
            <v>10000</v>
          </cell>
        </row>
        <row r="258">
          <cell r="C258" t="str">
            <v>管　　理　　費　　計</v>
          </cell>
          <cell r="D258"/>
          <cell r="E258"/>
          <cell r="F258"/>
          <cell r="G258"/>
          <cell r="H258">
            <v>934000</v>
          </cell>
          <cell r="I258"/>
          <cell r="J258">
            <v>1010753</v>
          </cell>
        </row>
        <row r="259">
          <cell r="C259"/>
          <cell r="D259"/>
          <cell r="E259"/>
          <cell r="F259"/>
          <cell r="G259"/>
          <cell r="H259">
            <v>69879000</v>
          </cell>
          <cell r="I259"/>
          <cell r="J259">
            <v>69062824</v>
          </cell>
        </row>
        <row r="260">
          <cell r="C260"/>
          <cell r="D260"/>
          <cell r="E260"/>
          <cell r="F260"/>
          <cell r="G260"/>
          <cell r="H260"/>
          <cell r="I260"/>
          <cell r="J260"/>
        </row>
        <row r="261">
          <cell r="C261"/>
          <cell r="D261"/>
          <cell r="E261"/>
          <cell r="F261"/>
          <cell r="G261"/>
          <cell r="H261" t="str">
            <v>予算額</v>
          </cell>
          <cell r="I261"/>
          <cell r="J261" t="str">
            <v>決算額</v>
          </cell>
        </row>
        <row r="262">
          <cell r="C262" t="str">
            <v>当期固定資産除却損</v>
          </cell>
          <cell r="D262"/>
          <cell r="E262"/>
          <cell r="F262"/>
          <cell r="G262"/>
          <cell r="H262">
            <v>0</v>
          </cell>
          <cell r="I262"/>
          <cell r="J262">
            <v>12002</v>
          </cell>
        </row>
        <row r="263">
          <cell r="C263" t="str">
            <v>当期正味財産増減見込額</v>
          </cell>
          <cell r="D263"/>
          <cell r="E263"/>
          <cell r="F263"/>
          <cell r="G263"/>
          <cell r="H263">
            <v>2496000</v>
          </cell>
          <cell r="I263"/>
          <cell r="J263">
            <v>5141443</v>
          </cell>
        </row>
        <row r="264">
          <cell r="C264" t="str">
            <v>前期繰越正味財産額</v>
          </cell>
          <cell r="D264"/>
          <cell r="E264"/>
          <cell r="F264"/>
          <cell r="G264"/>
          <cell r="H264">
            <v>11993051</v>
          </cell>
          <cell r="I264"/>
          <cell r="J264">
            <v>11993051</v>
          </cell>
        </row>
        <row r="265">
          <cell r="C265" t="str">
            <v>次期繰越正味財産見込額</v>
          </cell>
          <cell r="D265"/>
          <cell r="E265"/>
          <cell r="F265"/>
          <cell r="G265"/>
          <cell r="H265">
            <v>14489051</v>
          </cell>
          <cell r="I265"/>
          <cell r="J265">
            <v>17134494</v>
          </cell>
        </row>
        <row r="266">
          <cell r="C266"/>
          <cell r="D266"/>
          <cell r="E266"/>
          <cell r="F266"/>
          <cell r="G266"/>
          <cell r="H266"/>
          <cell r="I266"/>
          <cell r="J266"/>
        </row>
        <row r="267">
          <cell r="C267"/>
          <cell r="D267"/>
          <cell r="E267"/>
          <cell r="F267"/>
          <cell r="G267"/>
          <cell r="H267"/>
          <cell r="I267"/>
          <cell r="J267"/>
        </row>
        <row r="268">
          <cell r="C268"/>
          <cell r="D268"/>
          <cell r="E268"/>
          <cell r="F268"/>
          <cell r="G268"/>
          <cell r="H268"/>
          <cell r="I268"/>
          <cell r="J268"/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6662-978E-4755-A016-2889C144BA19}">
  <sheetPr>
    <pageSetUpPr fitToPage="1"/>
  </sheetPr>
  <dimension ref="A1:T104"/>
  <sheetViews>
    <sheetView tabSelected="1" zoomScale="95" zoomScaleNormal="95" workbookViewId="0">
      <selection sqref="A1:XFD1"/>
    </sheetView>
  </sheetViews>
  <sheetFormatPr defaultRowHeight="13.5"/>
  <cols>
    <col min="1" max="20" width="4.625" style="1" customWidth="1"/>
    <col min="21" max="16384" width="9" style="1"/>
  </cols>
  <sheetData>
    <row r="1" spans="1:20" ht="17.100000000000001" customHeight="1">
      <c r="A1" s="2"/>
      <c r="G1" s="5" t="s">
        <v>0</v>
      </c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3"/>
    </row>
    <row r="2" spans="1:20" ht="19.7" customHeight="1">
      <c r="A2" s="2"/>
      <c r="B2" s="2"/>
      <c r="C2" s="2"/>
      <c r="D2" s="2"/>
      <c r="E2" s="2"/>
      <c r="F2" s="2"/>
      <c r="G2" s="4" t="s">
        <v>1</v>
      </c>
      <c r="H2" s="2"/>
      <c r="I2" s="2"/>
      <c r="J2" s="2"/>
    </row>
    <row r="3" spans="1:20" ht="19.7" customHeight="1">
      <c r="A3" s="2"/>
      <c r="B3" s="2"/>
      <c r="C3" s="2"/>
      <c r="D3" s="2"/>
      <c r="F3" s="2"/>
      <c r="G3" s="2"/>
      <c r="H3" s="2"/>
      <c r="I3" s="2"/>
      <c r="J3" s="2"/>
    </row>
    <row r="4" spans="1:20" ht="19.7" customHeight="1">
      <c r="A4" s="6"/>
      <c r="B4" s="2"/>
      <c r="C4" s="2"/>
      <c r="D4" s="2"/>
      <c r="E4" s="2"/>
      <c r="F4" s="2"/>
      <c r="G4" s="2"/>
      <c r="H4" s="2"/>
      <c r="I4" s="2"/>
      <c r="S4" s="6" t="s">
        <v>2</v>
      </c>
    </row>
    <row r="5" spans="1:20" ht="19.7" customHeight="1" thickBot="1">
      <c r="A5" s="6"/>
      <c r="B5" s="2"/>
      <c r="C5" s="2"/>
      <c r="D5" s="2"/>
      <c r="E5" s="2"/>
      <c r="F5" s="2"/>
      <c r="G5" s="2"/>
      <c r="H5" s="2"/>
      <c r="I5" s="2"/>
      <c r="K5" s="2"/>
      <c r="Q5" s="113" t="s">
        <v>3</v>
      </c>
      <c r="R5" s="113"/>
      <c r="S5" s="113"/>
    </row>
    <row r="6" spans="1:20" ht="16.5" customHeight="1" thickBot="1">
      <c r="A6" s="7"/>
      <c r="B6" s="8"/>
      <c r="C6" s="91" t="s">
        <v>4</v>
      </c>
      <c r="D6" s="91"/>
      <c r="E6" s="91"/>
      <c r="F6" s="91"/>
      <c r="G6" s="91"/>
      <c r="H6" s="92"/>
      <c r="I6" s="92"/>
      <c r="J6" s="93"/>
      <c r="K6" s="94" t="s">
        <v>5</v>
      </c>
      <c r="L6" s="94"/>
      <c r="M6" s="94"/>
      <c r="N6" s="94" t="s">
        <v>6</v>
      </c>
      <c r="O6" s="94"/>
      <c r="P6" s="94"/>
      <c r="Q6" s="94" t="s">
        <v>7</v>
      </c>
      <c r="R6" s="94"/>
      <c r="S6" s="95"/>
    </row>
    <row r="7" spans="1:20" ht="16.5" customHeight="1" thickTop="1">
      <c r="A7" s="7"/>
      <c r="B7" s="9"/>
      <c r="C7" s="10" t="s">
        <v>8</v>
      </c>
      <c r="D7" s="11"/>
      <c r="E7" s="11"/>
      <c r="F7" s="11"/>
      <c r="G7" s="11"/>
      <c r="H7" s="11"/>
      <c r="I7" s="11"/>
      <c r="J7" s="12"/>
      <c r="K7" s="77">
        <v>220000</v>
      </c>
      <c r="L7" s="114"/>
      <c r="M7" s="114"/>
      <c r="N7" s="77">
        <v>200000</v>
      </c>
      <c r="O7" s="114"/>
      <c r="P7" s="114"/>
      <c r="Q7" s="77">
        <f>VLOOKUP(C7,[1]令和2年度第1回理事会!$C$197:$J$268,8,0)</f>
        <v>212000</v>
      </c>
      <c r="R7" s="77"/>
      <c r="S7" s="115"/>
    </row>
    <row r="8" spans="1:20" ht="16.5" customHeight="1">
      <c r="A8" s="7"/>
      <c r="B8" s="9"/>
      <c r="C8" s="13" t="s">
        <v>9</v>
      </c>
      <c r="D8" s="14"/>
      <c r="E8" s="14"/>
      <c r="F8" s="14"/>
      <c r="G8" s="14"/>
      <c r="H8" s="14"/>
      <c r="I8" s="14"/>
      <c r="J8" s="15"/>
      <c r="K8" s="67">
        <v>80000</v>
      </c>
      <c r="L8" s="111"/>
      <c r="M8" s="111"/>
      <c r="N8" s="67">
        <v>75000</v>
      </c>
      <c r="O8" s="111"/>
      <c r="P8" s="111"/>
      <c r="Q8" s="67">
        <f>VLOOKUP(C8,[1]令和2年度第1回理事会!$C$197:$J$268,8,0)</f>
        <v>87000</v>
      </c>
      <c r="R8" s="67"/>
      <c r="S8" s="96"/>
    </row>
    <row r="9" spans="1:20" ht="16.5" customHeight="1">
      <c r="A9" s="16"/>
      <c r="B9" s="9"/>
      <c r="C9" s="13" t="s">
        <v>10</v>
      </c>
      <c r="D9" s="14"/>
      <c r="E9" s="14"/>
      <c r="F9" s="14"/>
      <c r="G9" s="14"/>
      <c r="H9" s="14"/>
      <c r="I9" s="14"/>
      <c r="J9" s="15"/>
      <c r="K9" s="67">
        <v>50000</v>
      </c>
      <c r="L9" s="111"/>
      <c r="M9" s="111"/>
      <c r="N9" s="67">
        <v>330000</v>
      </c>
      <c r="O9" s="111"/>
      <c r="P9" s="111"/>
      <c r="Q9" s="67">
        <f>VLOOKUP(C9,[1]令和2年度第1回理事会!$C$197:$J$268,8,0)</f>
        <v>346775</v>
      </c>
      <c r="R9" s="67"/>
      <c r="S9" s="96"/>
    </row>
    <row r="10" spans="1:20" ht="16.5" customHeight="1">
      <c r="A10" s="17"/>
      <c r="B10" s="18"/>
      <c r="C10" s="13" t="s">
        <v>11</v>
      </c>
      <c r="D10" s="14"/>
      <c r="E10" s="14"/>
      <c r="F10" s="14"/>
      <c r="G10" s="14"/>
      <c r="H10" s="14"/>
      <c r="I10" s="14"/>
      <c r="J10" s="15"/>
      <c r="K10" s="67">
        <v>145000</v>
      </c>
      <c r="L10" s="111"/>
      <c r="M10" s="111"/>
      <c r="N10" s="67">
        <v>145000</v>
      </c>
      <c r="O10" s="111"/>
      <c r="P10" s="111"/>
      <c r="Q10" s="67">
        <f>VLOOKUP(C10,[1]令和2年度第1回理事会!$C$197:$J$268,8,0)</f>
        <v>143500</v>
      </c>
      <c r="R10" s="67"/>
      <c r="S10" s="96"/>
    </row>
    <row r="11" spans="1:20" ht="16.5" customHeight="1">
      <c r="A11" s="7"/>
      <c r="B11" s="18" t="s">
        <v>12</v>
      </c>
      <c r="C11" s="13" t="s">
        <v>13</v>
      </c>
      <c r="D11" s="19"/>
      <c r="E11" s="19"/>
      <c r="F11" s="19"/>
      <c r="G11" s="14"/>
      <c r="H11" s="14"/>
      <c r="I11" s="14"/>
      <c r="J11" s="15"/>
      <c r="K11" s="78">
        <v>100000</v>
      </c>
      <c r="L11" s="112"/>
      <c r="M11" s="112"/>
      <c r="N11" s="78">
        <v>100000</v>
      </c>
      <c r="O11" s="112"/>
      <c r="P11" s="112"/>
      <c r="Q11" s="67">
        <f>VLOOKUP(C11,[1]令和2年度第1回理事会!$C$197:$J$268,8,0)</f>
        <v>100000</v>
      </c>
      <c r="R11" s="67"/>
      <c r="S11" s="96"/>
    </row>
    <row r="12" spans="1:20" ht="16.5" customHeight="1">
      <c r="A12" s="7"/>
      <c r="B12" s="9"/>
      <c r="C12" s="13" t="s">
        <v>14</v>
      </c>
      <c r="D12" s="14"/>
      <c r="E12" s="14"/>
      <c r="F12" s="14"/>
      <c r="G12" s="14"/>
      <c r="H12" s="14"/>
      <c r="I12" s="14"/>
      <c r="J12" s="15"/>
      <c r="K12" s="68">
        <v>20000</v>
      </c>
      <c r="L12" s="106"/>
      <c r="M12" s="106"/>
      <c r="N12" s="68">
        <v>20000</v>
      </c>
      <c r="O12" s="106"/>
      <c r="P12" s="106"/>
      <c r="Q12" s="67">
        <f>VLOOKUP(C12,[1]令和2年度第1回理事会!$C$197:$J$268,8,0)</f>
        <v>20000</v>
      </c>
      <c r="R12" s="67"/>
      <c r="S12" s="96"/>
    </row>
    <row r="13" spans="1:20" ht="16.5" customHeight="1">
      <c r="A13" s="7"/>
      <c r="B13" s="9"/>
      <c r="C13" s="13" t="s">
        <v>15</v>
      </c>
      <c r="D13" s="14"/>
      <c r="E13" s="14"/>
      <c r="F13" s="14"/>
      <c r="G13" s="14"/>
      <c r="H13" s="14"/>
      <c r="I13" s="14"/>
      <c r="J13" s="15"/>
      <c r="K13" s="68">
        <v>35000</v>
      </c>
      <c r="L13" s="106"/>
      <c r="M13" s="106"/>
      <c r="N13" s="68">
        <v>30000</v>
      </c>
      <c r="O13" s="106"/>
      <c r="P13" s="106"/>
      <c r="Q13" s="67">
        <f>VLOOKUP(C13,[1]令和2年度第1回理事会!$C$197:$J$268,8,0)</f>
        <v>39700</v>
      </c>
      <c r="R13" s="67"/>
      <c r="S13" s="96"/>
    </row>
    <row r="14" spans="1:20" ht="16.5" customHeight="1">
      <c r="A14" s="7"/>
      <c r="B14" s="9"/>
      <c r="C14" s="13" t="s">
        <v>16</v>
      </c>
      <c r="D14" s="14"/>
      <c r="E14" s="14"/>
      <c r="F14" s="14"/>
      <c r="G14" s="14"/>
      <c r="H14" s="14"/>
      <c r="I14" s="14"/>
      <c r="J14" s="15"/>
      <c r="K14" s="68">
        <v>40000</v>
      </c>
      <c r="L14" s="106"/>
      <c r="M14" s="106"/>
      <c r="N14" s="68">
        <v>40000</v>
      </c>
      <c r="O14" s="106"/>
      <c r="P14" s="106"/>
      <c r="Q14" s="67">
        <f>VLOOKUP(C14,[1]令和2年度第1回理事会!$C$197:$J$268,8,0)</f>
        <v>40000</v>
      </c>
      <c r="R14" s="67"/>
      <c r="S14" s="96"/>
    </row>
    <row r="15" spans="1:20" ht="16.5" customHeight="1">
      <c r="A15" s="7"/>
      <c r="B15" s="18" t="s">
        <v>17</v>
      </c>
      <c r="C15" s="13" t="s">
        <v>18</v>
      </c>
      <c r="D15" s="14"/>
      <c r="E15" s="14"/>
      <c r="F15" s="14"/>
      <c r="G15" s="14"/>
      <c r="H15" s="14"/>
      <c r="I15" s="14"/>
      <c r="J15" s="15"/>
      <c r="K15" s="68">
        <v>50000</v>
      </c>
      <c r="L15" s="106"/>
      <c r="M15" s="106"/>
      <c r="N15" s="68">
        <v>50000</v>
      </c>
      <c r="O15" s="106"/>
      <c r="P15" s="106"/>
      <c r="Q15" s="67">
        <f>VLOOKUP(C15,[1]令和2年度第1回理事会!$C$197:$J$268,8,0)</f>
        <v>50000</v>
      </c>
      <c r="R15" s="67"/>
      <c r="S15" s="96"/>
    </row>
    <row r="16" spans="1:20" ht="16.5" customHeight="1">
      <c r="A16" s="7"/>
      <c r="B16" s="9"/>
      <c r="C16" s="13" t="s">
        <v>19</v>
      </c>
      <c r="D16" s="14"/>
      <c r="E16" s="14"/>
      <c r="F16" s="14"/>
      <c r="G16" s="14"/>
      <c r="H16" s="14"/>
      <c r="I16" s="14"/>
      <c r="J16" s="15"/>
      <c r="K16" s="68">
        <v>1600000</v>
      </c>
      <c r="L16" s="106"/>
      <c r="M16" s="106"/>
      <c r="N16" s="68">
        <v>1800000</v>
      </c>
      <c r="O16" s="106"/>
      <c r="P16" s="107"/>
      <c r="Q16" s="67">
        <f>VLOOKUP(C16,[1]令和2年度第1回理事会!$C$197:$J$268,8,0)</f>
        <v>1566757</v>
      </c>
      <c r="R16" s="67"/>
      <c r="S16" s="96"/>
    </row>
    <row r="17" spans="1:19" ht="16.5" customHeight="1">
      <c r="A17" s="7"/>
      <c r="B17" s="9"/>
      <c r="C17" s="20" t="s">
        <v>20</v>
      </c>
      <c r="D17" s="14"/>
      <c r="E17" s="14"/>
      <c r="F17" s="14"/>
      <c r="G17" s="14"/>
      <c r="H17" s="14"/>
      <c r="I17" s="14"/>
      <c r="J17" s="15"/>
      <c r="K17" s="68">
        <v>67200000</v>
      </c>
      <c r="L17" s="106"/>
      <c r="M17" s="106"/>
      <c r="N17" s="68">
        <v>61000000</v>
      </c>
      <c r="O17" s="106"/>
      <c r="P17" s="107"/>
      <c r="Q17" s="67">
        <f>VLOOKUP(C17,[1]令和2年度第1回理事会!$C$197:$J$268,8,0)</f>
        <v>59505885</v>
      </c>
      <c r="R17" s="67"/>
      <c r="S17" s="96"/>
    </row>
    <row r="18" spans="1:19" ht="16.5" customHeight="1">
      <c r="A18" s="7"/>
      <c r="B18" s="18" t="s">
        <v>21</v>
      </c>
      <c r="C18" s="13" t="s">
        <v>22</v>
      </c>
      <c r="D18" s="14"/>
      <c r="E18" s="14"/>
      <c r="F18" s="14"/>
      <c r="G18" s="14"/>
      <c r="H18" s="14"/>
      <c r="I18" s="14"/>
      <c r="J18" s="15"/>
      <c r="K18" s="68">
        <v>60000</v>
      </c>
      <c r="L18" s="106"/>
      <c r="M18" s="106"/>
      <c r="N18" s="68">
        <v>160000</v>
      </c>
      <c r="O18" s="106"/>
      <c r="P18" s="107"/>
      <c r="Q18" s="67">
        <f>VLOOKUP(C18,[1]令和2年度第1回理事会!$C$197:$J$268,8,0)</f>
        <v>61029</v>
      </c>
      <c r="R18" s="67"/>
      <c r="S18" s="96"/>
    </row>
    <row r="19" spans="1:19" ht="16.5" customHeight="1">
      <c r="A19" s="7"/>
      <c r="B19" s="9"/>
      <c r="C19" s="20" t="s">
        <v>23</v>
      </c>
      <c r="D19" s="14"/>
      <c r="E19" s="14"/>
      <c r="F19" s="14"/>
      <c r="G19" s="14"/>
      <c r="H19" s="14"/>
      <c r="I19" s="14"/>
      <c r="J19" s="15"/>
      <c r="K19" s="68">
        <v>6000000</v>
      </c>
      <c r="L19" s="106"/>
      <c r="M19" s="106"/>
      <c r="N19" s="68">
        <v>5800000</v>
      </c>
      <c r="O19" s="106"/>
      <c r="P19" s="107"/>
      <c r="Q19" s="67">
        <f>VLOOKUP(C19,[1]令和2年度第1回理事会!$C$197:$J$268,8,0)</f>
        <v>6657458</v>
      </c>
      <c r="R19" s="67"/>
      <c r="S19" s="96"/>
    </row>
    <row r="20" spans="1:19" ht="16.5" customHeight="1">
      <c r="A20" s="21"/>
      <c r="B20" s="22"/>
      <c r="C20" s="20" t="s">
        <v>24</v>
      </c>
      <c r="D20" s="23"/>
      <c r="E20" s="23"/>
      <c r="F20" s="23"/>
      <c r="G20" s="23"/>
      <c r="H20" s="23"/>
      <c r="I20" s="23"/>
      <c r="J20" s="15"/>
      <c r="K20" s="68">
        <v>2640000</v>
      </c>
      <c r="L20" s="106"/>
      <c r="M20" s="106"/>
      <c r="N20" s="68">
        <v>1800000</v>
      </c>
      <c r="O20" s="106"/>
      <c r="P20" s="107"/>
      <c r="Q20" s="67">
        <f>VLOOKUP(C20,[1]令和2年度第1回理事会!$C$197:$J$268,8,0)</f>
        <v>2481540</v>
      </c>
      <c r="R20" s="67"/>
      <c r="S20" s="96"/>
    </row>
    <row r="21" spans="1:19" ht="16.5" customHeight="1">
      <c r="A21" s="7"/>
      <c r="B21" s="9"/>
      <c r="C21" s="13" t="s">
        <v>25</v>
      </c>
      <c r="D21" s="14"/>
      <c r="E21" s="14"/>
      <c r="F21" s="14"/>
      <c r="G21" s="14"/>
      <c r="H21" s="14"/>
      <c r="I21" s="14"/>
      <c r="J21" s="15"/>
      <c r="K21" s="68">
        <v>304000</v>
      </c>
      <c r="L21" s="106"/>
      <c r="M21" s="106"/>
      <c r="N21" s="68">
        <v>255000</v>
      </c>
      <c r="O21" s="106"/>
      <c r="P21" s="107"/>
      <c r="Q21" s="67">
        <f>VLOOKUP(C21,[1]令和2年度第1回理事会!$C$197:$J$268,8,0)</f>
        <v>255000</v>
      </c>
      <c r="R21" s="67"/>
      <c r="S21" s="96"/>
    </row>
    <row r="22" spans="1:19" ht="16.5" customHeight="1">
      <c r="A22" s="24"/>
      <c r="B22" s="18" t="s">
        <v>26</v>
      </c>
      <c r="C22" s="13" t="s">
        <v>27</v>
      </c>
      <c r="D22" s="19"/>
      <c r="E22" s="19"/>
      <c r="F22" s="19"/>
      <c r="G22" s="14"/>
      <c r="H22" s="14"/>
      <c r="I22" s="14"/>
      <c r="J22" s="25"/>
      <c r="K22" s="68">
        <v>420000</v>
      </c>
      <c r="L22" s="106"/>
      <c r="M22" s="106"/>
      <c r="N22" s="68">
        <v>460000</v>
      </c>
      <c r="O22" s="106"/>
      <c r="P22" s="107"/>
      <c r="Q22" s="67">
        <f>VLOOKUP(C22,[1]令和2年度第1回理事会!$C$197:$J$268,8,0)</f>
        <v>437000</v>
      </c>
      <c r="R22" s="67"/>
      <c r="S22" s="96"/>
    </row>
    <row r="23" spans="1:19" ht="16.5" customHeight="1">
      <c r="A23" s="7"/>
      <c r="B23" s="9"/>
      <c r="C23" s="13" t="s">
        <v>28</v>
      </c>
      <c r="D23" s="14"/>
      <c r="E23" s="14"/>
      <c r="F23" s="14"/>
      <c r="G23" s="14"/>
      <c r="H23" s="14"/>
      <c r="I23" s="14"/>
      <c r="J23" s="25"/>
      <c r="K23" s="68">
        <v>30000</v>
      </c>
      <c r="L23" s="106"/>
      <c r="M23" s="106"/>
      <c r="N23" s="68">
        <v>30000</v>
      </c>
      <c r="O23" s="106"/>
      <c r="P23" s="107"/>
      <c r="Q23" s="67">
        <f>VLOOKUP(C23,[1]令和2年度第1回理事会!$C$197:$J$268,8,0)</f>
        <v>30000</v>
      </c>
      <c r="R23" s="67"/>
      <c r="S23" s="96"/>
    </row>
    <row r="24" spans="1:19" ht="16.5" customHeight="1">
      <c r="A24" s="7"/>
      <c r="B24" s="9"/>
      <c r="C24" s="13" t="s">
        <v>29</v>
      </c>
      <c r="D24" s="14"/>
      <c r="E24" s="14"/>
      <c r="F24" s="14"/>
      <c r="G24" s="14"/>
      <c r="H24" s="14"/>
      <c r="I24" s="14"/>
      <c r="J24" s="25"/>
      <c r="K24" s="68">
        <v>35000</v>
      </c>
      <c r="L24" s="106"/>
      <c r="M24" s="106"/>
      <c r="N24" s="68">
        <v>50000</v>
      </c>
      <c r="O24" s="106"/>
      <c r="P24" s="107"/>
      <c r="Q24" s="67">
        <f>VLOOKUP(C24,[1]令和2年度第1回理事会!$C$197:$J$268,8,0)</f>
        <v>50400</v>
      </c>
      <c r="R24" s="67"/>
      <c r="S24" s="96"/>
    </row>
    <row r="25" spans="1:19" ht="16.5" customHeight="1">
      <c r="A25" s="7"/>
      <c r="B25" s="9"/>
      <c r="C25" s="13" t="s">
        <v>30</v>
      </c>
      <c r="D25" s="14"/>
      <c r="E25" s="14"/>
      <c r="F25" s="14"/>
      <c r="G25" s="14"/>
      <c r="H25" s="14"/>
      <c r="I25" s="14"/>
      <c r="J25" s="25"/>
      <c r="K25" s="68">
        <v>30000</v>
      </c>
      <c r="L25" s="106"/>
      <c r="M25" s="106"/>
      <c r="N25" s="68">
        <v>30000</v>
      </c>
      <c r="O25" s="106"/>
      <c r="P25" s="107"/>
      <c r="Q25" s="67">
        <f>VLOOKUP(C25,[1]令和2年度第1回理事会!$C$197:$J$268,8,0)</f>
        <v>162225</v>
      </c>
      <c r="R25" s="67"/>
      <c r="S25" s="96"/>
    </row>
    <row r="26" spans="1:19" ht="16.5" customHeight="1">
      <c r="A26" s="7"/>
      <c r="B26" s="9"/>
      <c r="C26" s="13" t="s">
        <v>31</v>
      </c>
      <c r="D26" s="14"/>
      <c r="E26" s="14"/>
      <c r="F26" s="14"/>
      <c r="G26" s="14"/>
      <c r="H26" s="14"/>
      <c r="I26" s="14"/>
      <c r="J26" s="25"/>
      <c r="K26" s="68">
        <v>0</v>
      </c>
      <c r="L26" s="106"/>
      <c r="M26" s="106"/>
      <c r="N26" s="68"/>
      <c r="O26" s="106"/>
      <c r="P26" s="107"/>
      <c r="Q26" s="67">
        <f>VLOOKUP(C26,[1]令和2年度第1回理事会!$C$197:$J$268,8,0)</f>
        <v>1570000</v>
      </c>
      <c r="R26" s="67"/>
      <c r="S26" s="96"/>
    </row>
    <row r="27" spans="1:19" ht="16.5" customHeight="1" thickBot="1">
      <c r="A27" s="7"/>
      <c r="B27" s="9"/>
      <c r="C27" s="26" t="s">
        <v>32</v>
      </c>
      <c r="D27" s="27"/>
      <c r="E27" s="27"/>
      <c r="F27" s="27"/>
      <c r="G27" s="27"/>
      <c r="H27" s="27"/>
      <c r="I27" s="27"/>
      <c r="J27" s="28"/>
      <c r="K27" s="63">
        <v>1200000</v>
      </c>
      <c r="L27" s="108"/>
      <c r="M27" s="108"/>
      <c r="N27" s="63">
        <v>0</v>
      </c>
      <c r="O27" s="108"/>
      <c r="P27" s="109"/>
      <c r="Q27" s="62">
        <f>VLOOKUP(C27,[1]令和2年度第1回理事会!$C$197:$J$268,8,0)</f>
        <v>400000</v>
      </c>
      <c r="R27" s="62"/>
      <c r="S27" s="110"/>
    </row>
    <row r="28" spans="1:19" ht="16.5" customHeight="1" thickTop="1" thickBot="1">
      <c r="A28" s="7"/>
      <c r="B28" s="9"/>
      <c r="C28" s="97" t="s">
        <v>33</v>
      </c>
      <c r="D28" s="98"/>
      <c r="E28" s="98"/>
      <c r="F28" s="98"/>
      <c r="G28" s="98"/>
      <c r="H28" s="99"/>
      <c r="I28" s="99"/>
      <c r="J28" s="100"/>
      <c r="K28" s="101">
        <f>SUM(K7:M27)</f>
        <v>80259000</v>
      </c>
      <c r="L28" s="99"/>
      <c r="M28" s="99"/>
      <c r="N28" s="101">
        <f>SUM(N7:P27)</f>
        <v>72375000</v>
      </c>
      <c r="O28" s="99"/>
      <c r="P28" s="99"/>
      <c r="Q28" s="102">
        <f>SUM(Q7:S27)</f>
        <v>74216269</v>
      </c>
      <c r="R28" s="102"/>
      <c r="S28" s="103"/>
    </row>
    <row r="29" spans="1:19" ht="16.5" customHeight="1">
      <c r="B29" s="29"/>
      <c r="C29" s="30" t="s">
        <v>34</v>
      </c>
      <c r="D29" s="31"/>
      <c r="E29" s="32"/>
      <c r="F29" s="32"/>
      <c r="G29" s="32"/>
      <c r="H29" s="32"/>
      <c r="I29" s="32"/>
      <c r="J29" s="33"/>
      <c r="K29" s="104">
        <v>52200000</v>
      </c>
      <c r="L29" s="104"/>
      <c r="M29" s="104"/>
      <c r="N29" s="104">
        <v>49000000</v>
      </c>
      <c r="O29" s="104"/>
      <c r="P29" s="104"/>
      <c r="Q29" s="104">
        <f>VLOOKUP(C29,[1]令和2年度第1回理事会!$C$197:$J$268,8,0)</f>
        <v>48182137</v>
      </c>
      <c r="R29" s="104"/>
      <c r="S29" s="105"/>
    </row>
    <row r="30" spans="1:19" ht="16.5" customHeight="1">
      <c r="B30" s="34"/>
      <c r="C30" s="35" t="s">
        <v>35</v>
      </c>
      <c r="D30" s="36"/>
      <c r="E30" s="37"/>
      <c r="F30" s="37"/>
      <c r="G30" s="37"/>
      <c r="H30" s="37"/>
      <c r="I30" s="37"/>
      <c r="J30" s="38"/>
      <c r="K30" s="67">
        <v>7200000</v>
      </c>
      <c r="L30" s="67"/>
      <c r="M30" s="67"/>
      <c r="N30" s="67">
        <v>5500000</v>
      </c>
      <c r="O30" s="67"/>
      <c r="P30" s="67"/>
      <c r="Q30" s="67">
        <f>VLOOKUP(C30,[1]令和2年度第1回理事会!$C$197:$J$268,8,0)</f>
        <v>5830922</v>
      </c>
      <c r="R30" s="67"/>
      <c r="S30" s="96"/>
    </row>
    <row r="31" spans="1:19" ht="16.5" customHeight="1">
      <c r="B31" s="34"/>
      <c r="C31" s="35" t="s">
        <v>36</v>
      </c>
      <c r="D31" s="36"/>
      <c r="E31" s="37"/>
      <c r="F31" s="37"/>
      <c r="G31" s="37"/>
      <c r="H31" s="37"/>
      <c r="I31" s="37"/>
      <c r="J31" s="38"/>
      <c r="K31" s="67">
        <v>300000</v>
      </c>
      <c r="L31" s="67"/>
      <c r="M31" s="67"/>
      <c r="N31" s="67">
        <v>335000</v>
      </c>
      <c r="O31" s="67"/>
      <c r="P31" s="67"/>
      <c r="Q31" s="67">
        <f>VLOOKUP(C31,[1]令和2年度第1回理事会!$C$197:$J$268,8,0)</f>
        <v>176973</v>
      </c>
      <c r="R31" s="67"/>
      <c r="S31" s="96"/>
    </row>
    <row r="32" spans="1:19" ht="16.5" customHeight="1">
      <c r="B32" s="34"/>
      <c r="C32" s="35" t="s">
        <v>37</v>
      </c>
      <c r="D32" s="36"/>
      <c r="E32" s="37"/>
      <c r="F32" s="37"/>
      <c r="G32" s="37"/>
      <c r="H32" s="37"/>
      <c r="I32" s="37"/>
      <c r="J32" s="38"/>
      <c r="K32" s="67">
        <v>1314000</v>
      </c>
      <c r="L32" s="67"/>
      <c r="M32" s="67"/>
      <c r="N32" s="67">
        <v>1108000</v>
      </c>
      <c r="O32" s="67"/>
      <c r="P32" s="67"/>
      <c r="Q32" s="67">
        <f>VLOOKUP(C32,[1]令和2年度第1回理事会!$C$197:$J$268,8,0)</f>
        <v>1068000</v>
      </c>
      <c r="R32" s="67"/>
      <c r="S32" s="96"/>
    </row>
    <row r="33" spans="2:19" ht="16.5" customHeight="1">
      <c r="B33" s="34"/>
      <c r="C33" s="35" t="s">
        <v>38</v>
      </c>
      <c r="D33" s="36"/>
      <c r="E33" s="37"/>
      <c r="F33" s="37"/>
      <c r="G33" s="37"/>
      <c r="H33" s="37"/>
      <c r="I33" s="37"/>
      <c r="J33" s="38"/>
      <c r="K33" s="67">
        <v>30000</v>
      </c>
      <c r="L33" s="67"/>
      <c r="M33" s="67"/>
      <c r="N33" s="67">
        <v>30000</v>
      </c>
      <c r="O33" s="67"/>
      <c r="P33" s="67"/>
      <c r="Q33" s="67">
        <f>VLOOKUP(C33,[1]令和2年度第1回理事会!$C$197:$J$268,8,0)</f>
        <v>25750</v>
      </c>
      <c r="R33" s="67"/>
      <c r="S33" s="96"/>
    </row>
    <row r="34" spans="2:19" ht="16.5" customHeight="1">
      <c r="B34" s="34"/>
      <c r="C34" s="35" t="s">
        <v>39</v>
      </c>
      <c r="D34" s="36"/>
      <c r="E34" s="37"/>
      <c r="F34" s="37"/>
      <c r="G34" s="37"/>
      <c r="H34" s="37"/>
      <c r="I34" s="37"/>
      <c r="J34" s="38"/>
      <c r="K34" s="67">
        <v>75000</v>
      </c>
      <c r="L34" s="67"/>
      <c r="M34" s="67"/>
      <c r="N34" s="67">
        <v>50000</v>
      </c>
      <c r="O34" s="67"/>
      <c r="P34" s="67"/>
      <c r="Q34" s="67">
        <f>VLOOKUP(C34,[1]令和2年度第1回理事会!$C$197:$J$268,8,0)</f>
        <v>78000</v>
      </c>
      <c r="R34" s="67"/>
      <c r="S34" s="96"/>
    </row>
    <row r="35" spans="2:19" ht="16.5" customHeight="1">
      <c r="B35" s="34"/>
      <c r="C35" s="35" t="s">
        <v>40</v>
      </c>
      <c r="D35" s="36"/>
      <c r="E35" s="37"/>
      <c r="F35" s="37"/>
      <c r="G35" s="37"/>
      <c r="H35" s="37"/>
      <c r="I35" s="37"/>
      <c r="J35" s="38"/>
      <c r="K35" s="67">
        <v>700000</v>
      </c>
      <c r="L35" s="67"/>
      <c r="M35" s="67"/>
      <c r="N35" s="67">
        <v>700000</v>
      </c>
      <c r="O35" s="67"/>
      <c r="P35" s="67"/>
      <c r="Q35" s="67">
        <f>VLOOKUP(C35,[1]令和2年度第1回理事会!$C$197:$J$268,8,0)</f>
        <v>588741</v>
      </c>
      <c r="R35" s="67"/>
      <c r="S35" s="96"/>
    </row>
    <row r="36" spans="2:19" ht="16.5" customHeight="1">
      <c r="B36" s="34"/>
      <c r="C36" s="35" t="s">
        <v>41</v>
      </c>
      <c r="D36" s="36"/>
      <c r="E36" s="37"/>
      <c r="F36" s="37"/>
      <c r="G36" s="37"/>
      <c r="H36" s="37"/>
      <c r="I36" s="37"/>
      <c r="J36" s="38"/>
      <c r="K36" s="67">
        <v>500000</v>
      </c>
      <c r="L36" s="67"/>
      <c r="M36" s="67"/>
      <c r="N36" s="67">
        <v>1000000</v>
      </c>
      <c r="O36" s="67"/>
      <c r="P36" s="67"/>
      <c r="Q36" s="67">
        <f>VLOOKUP(C36,[1]令和2年度第1回理事会!$C$197:$J$268,8,0)</f>
        <v>528464</v>
      </c>
      <c r="R36" s="67"/>
      <c r="S36" s="96"/>
    </row>
    <row r="37" spans="2:19" ht="16.5" customHeight="1">
      <c r="B37" s="34"/>
      <c r="C37" s="35" t="s">
        <v>42</v>
      </c>
      <c r="D37" s="36"/>
      <c r="E37" s="37"/>
      <c r="F37" s="37"/>
      <c r="G37" s="37"/>
      <c r="H37" s="37"/>
      <c r="I37" s="37"/>
      <c r="J37" s="38"/>
      <c r="K37" s="67">
        <v>500000</v>
      </c>
      <c r="L37" s="67"/>
      <c r="M37" s="67"/>
      <c r="N37" s="67">
        <v>650000</v>
      </c>
      <c r="O37" s="67"/>
      <c r="P37" s="67"/>
      <c r="Q37" s="67">
        <f>VLOOKUP(C37,[1]令和2年度第1回理事会!$C$197:$J$268,8,0)</f>
        <v>423789</v>
      </c>
      <c r="R37" s="67"/>
      <c r="S37" s="96"/>
    </row>
    <row r="38" spans="2:19" ht="16.5" customHeight="1">
      <c r="B38" s="34"/>
      <c r="C38" s="35" t="s">
        <v>43</v>
      </c>
      <c r="D38" s="36"/>
      <c r="E38" s="37"/>
      <c r="F38" s="37"/>
      <c r="G38" s="37"/>
      <c r="H38" s="37"/>
      <c r="I38" s="37"/>
      <c r="J38" s="38"/>
      <c r="K38" s="67">
        <v>1500000</v>
      </c>
      <c r="L38" s="67"/>
      <c r="M38" s="67"/>
      <c r="N38" s="67">
        <v>1500000</v>
      </c>
      <c r="O38" s="67"/>
      <c r="P38" s="67"/>
      <c r="Q38" s="67">
        <f>VLOOKUP(C38,[1]令和2年度第1回理事会!$C$197:$J$268,8,0)</f>
        <v>2049179</v>
      </c>
      <c r="R38" s="67"/>
      <c r="S38" s="96"/>
    </row>
    <row r="39" spans="2:19" ht="16.5" customHeight="1">
      <c r="B39" s="34"/>
      <c r="C39" s="35" t="s">
        <v>44</v>
      </c>
      <c r="D39" s="36"/>
      <c r="E39" s="37"/>
      <c r="F39" s="37"/>
      <c r="G39" s="37"/>
      <c r="H39" s="37"/>
      <c r="I39" s="37"/>
      <c r="J39" s="38"/>
      <c r="K39" s="67">
        <v>1000000</v>
      </c>
      <c r="L39" s="67"/>
      <c r="M39" s="67"/>
      <c r="N39" s="67">
        <v>650000</v>
      </c>
      <c r="O39" s="67"/>
      <c r="P39" s="67"/>
      <c r="Q39" s="67">
        <f>VLOOKUP(C39,[1]令和2年度第1回理事会!$C$197:$J$268,8,0)</f>
        <v>196655</v>
      </c>
      <c r="R39" s="67"/>
      <c r="S39" s="96"/>
    </row>
    <row r="40" spans="2:19" ht="16.5" customHeight="1">
      <c r="B40" s="34"/>
      <c r="C40" s="35" t="s">
        <v>45</v>
      </c>
      <c r="D40" s="36"/>
      <c r="E40" s="37"/>
      <c r="F40" s="37"/>
      <c r="G40" s="37"/>
      <c r="H40" s="37"/>
      <c r="I40" s="37"/>
      <c r="J40" s="38"/>
      <c r="K40" s="67">
        <v>900000</v>
      </c>
      <c r="L40" s="67"/>
      <c r="M40" s="67"/>
      <c r="N40" s="67">
        <v>750000</v>
      </c>
      <c r="O40" s="67"/>
      <c r="P40" s="67"/>
      <c r="Q40" s="67">
        <f>VLOOKUP(C40,[1]令和2年度第1回理事会!$C$197:$J$268,8,0)</f>
        <v>862964</v>
      </c>
      <c r="R40" s="67"/>
      <c r="S40" s="96"/>
    </row>
    <row r="41" spans="2:19" ht="16.5" customHeight="1">
      <c r="B41" s="34"/>
      <c r="C41" s="35" t="s">
        <v>46</v>
      </c>
      <c r="D41" s="36"/>
      <c r="E41" s="37"/>
      <c r="F41" s="37"/>
      <c r="G41" s="37"/>
      <c r="H41" s="37"/>
      <c r="I41" s="37"/>
      <c r="J41" s="38"/>
      <c r="K41" s="67">
        <v>1750000</v>
      </c>
      <c r="L41" s="67"/>
      <c r="M41" s="67"/>
      <c r="N41" s="67">
        <v>1500000</v>
      </c>
      <c r="O41" s="67"/>
      <c r="P41" s="67"/>
      <c r="Q41" s="67">
        <f>VLOOKUP(C41,[1]令和2年度第1回理事会!$C$197:$J$268,8,0)</f>
        <v>1605294</v>
      </c>
      <c r="R41" s="67"/>
      <c r="S41" s="96"/>
    </row>
    <row r="42" spans="2:19" ht="16.5" customHeight="1">
      <c r="B42" s="34"/>
      <c r="C42" s="35" t="s">
        <v>47</v>
      </c>
      <c r="D42" s="36"/>
      <c r="E42" s="37"/>
      <c r="F42" s="37"/>
      <c r="G42" s="37"/>
      <c r="H42" s="37"/>
      <c r="I42" s="37"/>
      <c r="J42" s="38"/>
      <c r="K42" s="67">
        <v>1100000</v>
      </c>
      <c r="L42" s="67"/>
      <c r="M42" s="67"/>
      <c r="N42" s="67">
        <v>1100000</v>
      </c>
      <c r="O42" s="67"/>
      <c r="P42" s="67"/>
      <c r="Q42" s="67">
        <f>VLOOKUP(C42,[1]令和2年度第1回理事会!$C$197:$J$268,8,0)</f>
        <v>1100000</v>
      </c>
      <c r="R42" s="67"/>
      <c r="S42" s="96"/>
    </row>
    <row r="43" spans="2:19" ht="16.5" customHeight="1">
      <c r="B43" s="34"/>
      <c r="C43" s="35" t="s">
        <v>48</v>
      </c>
      <c r="D43" s="36"/>
      <c r="E43" s="37"/>
      <c r="F43" s="37"/>
      <c r="G43" s="37"/>
      <c r="H43" s="37"/>
      <c r="I43" s="37"/>
      <c r="J43" s="38"/>
      <c r="K43" s="67">
        <v>1400000</v>
      </c>
      <c r="L43" s="67"/>
      <c r="M43" s="67"/>
      <c r="N43" s="67">
        <v>650000</v>
      </c>
      <c r="O43" s="67"/>
      <c r="P43" s="67"/>
      <c r="Q43" s="67">
        <f>VLOOKUP(C43,[1]令和2年度第1回理事会!$C$197:$J$268,8,0)</f>
        <v>607692</v>
      </c>
      <c r="R43" s="67"/>
      <c r="S43" s="96"/>
    </row>
    <row r="44" spans="2:19" ht="16.5" customHeight="1">
      <c r="B44" s="34"/>
      <c r="C44" s="35" t="s">
        <v>49</v>
      </c>
      <c r="D44" s="36"/>
      <c r="E44" s="37"/>
      <c r="F44" s="37"/>
      <c r="G44" s="37"/>
      <c r="H44" s="37"/>
      <c r="I44" s="37"/>
      <c r="J44" s="38"/>
      <c r="K44" s="67">
        <v>1000000</v>
      </c>
      <c r="L44" s="67"/>
      <c r="M44" s="67"/>
      <c r="N44" s="67">
        <v>833000</v>
      </c>
      <c r="O44" s="67"/>
      <c r="P44" s="67"/>
      <c r="Q44" s="67">
        <f>VLOOKUP(C44,[1]令和2年度第1回理事会!$C$197:$J$268,8,0)</f>
        <v>1261264</v>
      </c>
      <c r="R44" s="67"/>
      <c r="S44" s="96"/>
    </row>
    <row r="45" spans="2:19" ht="16.5" customHeight="1">
      <c r="B45" s="34"/>
      <c r="C45" s="35" t="s">
        <v>50</v>
      </c>
      <c r="D45" s="36"/>
      <c r="E45" s="37"/>
      <c r="F45" s="37"/>
      <c r="G45" s="37"/>
      <c r="H45" s="37"/>
      <c r="I45" s="37"/>
      <c r="J45" s="38"/>
      <c r="K45" s="67">
        <v>800000</v>
      </c>
      <c r="L45" s="67"/>
      <c r="M45" s="67"/>
      <c r="N45" s="67">
        <v>700000</v>
      </c>
      <c r="O45" s="67"/>
      <c r="P45" s="67"/>
      <c r="Q45" s="67">
        <f>VLOOKUP(C45,[1]令和2年度第1回理事会!$C$197:$J$268,8,0)</f>
        <v>726956</v>
      </c>
      <c r="R45" s="67"/>
      <c r="S45" s="96"/>
    </row>
    <row r="46" spans="2:19" ht="16.5" customHeight="1">
      <c r="B46" s="34"/>
      <c r="C46" s="35" t="s">
        <v>51</v>
      </c>
      <c r="D46" s="36"/>
      <c r="E46" s="37"/>
      <c r="F46" s="37"/>
      <c r="G46" s="37"/>
      <c r="H46" s="37"/>
      <c r="I46" s="37"/>
      <c r="J46" s="38"/>
      <c r="K46" s="67">
        <v>85000</v>
      </c>
      <c r="L46" s="67"/>
      <c r="M46" s="67"/>
      <c r="N46" s="67">
        <v>83000</v>
      </c>
      <c r="O46" s="67"/>
      <c r="P46" s="67"/>
      <c r="Q46" s="67">
        <f>VLOOKUP(C46,[1]令和2年度第1回理事会!$C$197:$J$268,8,0)</f>
        <v>93120</v>
      </c>
      <c r="R46" s="67"/>
      <c r="S46" s="96"/>
    </row>
    <row r="47" spans="2:19" ht="16.5" customHeight="1">
      <c r="B47" s="34"/>
      <c r="C47" s="35" t="s">
        <v>52</v>
      </c>
      <c r="D47" s="36"/>
      <c r="E47" s="37"/>
      <c r="F47" s="37"/>
      <c r="G47" s="37"/>
      <c r="H47" s="37"/>
      <c r="I47" s="37"/>
      <c r="J47" s="38"/>
      <c r="K47" s="67">
        <v>100000</v>
      </c>
      <c r="L47" s="67"/>
      <c r="M47" s="67"/>
      <c r="N47" s="67">
        <v>64000</v>
      </c>
      <c r="O47" s="67"/>
      <c r="P47" s="67"/>
      <c r="Q47" s="67">
        <f>VLOOKUP(C47,[1]令和2年度第1回理事会!$C$197:$J$268,8,0)</f>
        <v>166554</v>
      </c>
      <c r="R47" s="67"/>
      <c r="S47" s="96"/>
    </row>
    <row r="48" spans="2:19" ht="16.5" customHeight="1" thickBot="1">
      <c r="B48" s="39"/>
      <c r="C48" s="40" t="s">
        <v>53</v>
      </c>
      <c r="D48" s="41"/>
      <c r="E48" s="42"/>
      <c r="F48" s="42"/>
      <c r="G48" s="42"/>
      <c r="H48" s="42"/>
      <c r="I48" s="42"/>
      <c r="J48" s="42"/>
      <c r="K48" s="88">
        <v>130000</v>
      </c>
      <c r="L48" s="89"/>
      <c r="M48" s="89"/>
      <c r="N48" s="88">
        <v>150000</v>
      </c>
      <c r="O48" s="89"/>
      <c r="P48" s="89"/>
      <c r="Q48" s="88">
        <f>VLOOKUP(C48,[1]令和2年度第1回理事会!$C$197:$J$268,8,0)</f>
        <v>122170</v>
      </c>
      <c r="R48" s="89"/>
      <c r="S48" s="90"/>
    </row>
    <row r="49" spans="2:19" ht="16.5" customHeight="1" thickBot="1"/>
    <row r="50" spans="2:19" ht="16.5" customHeight="1" thickBot="1">
      <c r="B50" s="8"/>
      <c r="C50" s="91" t="s">
        <v>4</v>
      </c>
      <c r="D50" s="91"/>
      <c r="E50" s="91"/>
      <c r="F50" s="91"/>
      <c r="G50" s="91"/>
      <c r="H50" s="92"/>
      <c r="I50" s="92"/>
      <c r="J50" s="93"/>
      <c r="K50" s="94" t="s">
        <v>5</v>
      </c>
      <c r="L50" s="94"/>
      <c r="M50" s="94"/>
      <c r="N50" s="94" t="s">
        <v>6</v>
      </c>
      <c r="O50" s="94"/>
      <c r="P50" s="94"/>
      <c r="Q50" s="94" t="s">
        <v>7</v>
      </c>
      <c r="R50" s="94"/>
      <c r="S50" s="95"/>
    </row>
    <row r="51" spans="2:19" ht="16.5" customHeight="1" thickTop="1">
      <c r="B51" s="34"/>
      <c r="C51" s="43" t="s">
        <v>54</v>
      </c>
      <c r="D51" s="37"/>
      <c r="E51" s="37"/>
      <c r="F51" s="37"/>
      <c r="G51" s="37"/>
      <c r="H51" s="37"/>
      <c r="I51" s="37"/>
      <c r="J51" s="38"/>
      <c r="K51" s="85">
        <v>270000</v>
      </c>
      <c r="L51" s="86"/>
      <c r="M51" s="86"/>
      <c r="N51" s="85">
        <v>170000</v>
      </c>
      <c r="O51" s="86"/>
      <c r="P51" s="86"/>
      <c r="Q51" s="85">
        <f>VLOOKUP(C51,[1]令和2年度第1回理事会!$C$197:$J$268,8,0)</f>
        <v>232296</v>
      </c>
      <c r="R51" s="86"/>
      <c r="S51" s="87"/>
    </row>
    <row r="52" spans="2:19" ht="16.5" customHeight="1">
      <c r="B52" s="34"/>
      <c r="C52" s="44" t="s">
        <v>55</v>
      </c>
      <c r="D52" s="37"/>
      <c r="E52" s="37"/>
      <c r="F52" s="37"/>
      <c r="G52" s="37"/>
      <c r="H52" s="37"/>
      <c r="I52" s="37"/>
      <c r="J52" s="38"/>
      <c r="K52" s="67">
        <v>40000</v>
      </c>
      <c r="L52" s="67"/>
      <c r="M52" s="67"/>
      <c r="N52" s="67">
        <v>40000</v>
      </c>
      <c r="O52" s="67"/>
      <c r="P52" s="67"/>
      <c r="Q52" s="68">
        <f>VLOOKUP(C52,[1]令和2年度第1回理事会!$C$197:$J$268,8,0)</f>
        <v>40000</v>
      </c>
      <c r="R52" s="69"/>
      <c r="S52" s="70"/>
    </row>
    <row r="53" spans="2:19" ht="16.5" customHeight="1">
      <c r="B53" s="34"/>
      <c r="C53" s="44" t="s">
        <v>56</v>
      </c>
      <c r="D53" s="37"/>
      <c r="E53" s="37"/>
      <c r="F53" s="37"/>
      <c r="G53" s="37"/>
      <c r="H53" s="37"/>
      <c r="I53" s="37"/>
      <c r="J53" s="38"/>
      <c r="K53" s="67">
        <v>20000</v>
      </c>
      <c r="L53" s="67"/>
      <c r="M53" s="67"/>
      <c r="N53" s="67">
        <v>10000</v>
      </c>
      <c r="O53" s="67"/>
      <c r="P53" s="67"/>
      <c r="Q53" s="68">
        <f>VLOOKUP(C53,[1]令和2年度第1回理事会!$C$197:$J$268,8,0)</f>
        <v>17000</v>
      </c>
      <c r="R53" s="69"/>
      <c r="S53" s="70"/>
    </row>
    <row r="54" spans="2:19" ht="16.5" customHeight="1">
      <c r="B54" s="34"/>
      <c r="C54" s="44" t="s">
        <v>57</v>
      </c>
      <c r="D54" s="37"/>
      <c r="E54" s="37"/>
      <c r="F54" s="37"/>
      <c r="G54" s="37"/>
      <c r="H54" s="37"/>
      <c r="I54" s="37"/>
      <c r="J54" s="38"/>
      <c r="K54" s="67">
        <v>22000</v>
      </c>
      <c r="L54" s="67"/>
      <c r="M54" s="67"/>
      <c r="N54" s="67">
        <v>22000</v>
      </c>
      <c r="O54" s="67"/>
      <c r="P54" s="67"/>
      <c r="Q54" s="68">
        <f>VLOOKUP(C54,[1]令和2年度第1回理事会!$C$197:$J$268,8,0)</f>
        <v>21572</v>
      </c>
      <c r="R54" s="69"/>
      <c r="S54" s="70"/>
    </row>
    <row r="55" spans="2:19" ht="16.5" customHeight="1">
      <c r="B55" s="34"/>
      <c r="C55" s="44" t="s">
        <v>58</v>
      </c>
      <c r="D55" s="37"/>
      <c r="E55" s="37"/>
      <c r="F55" s="37"/>
      <c r="G55" s="37"/>
      <c r="H55" s="37"/>
      <c r="I55" s="37"/>
      <c r="J55" s="38"/>
      <c r="K55" s="67">
        <v>1400000</v>
      </c>
      <c r="L55" s="67"/>
      <c r="M55" s="67"/>
      <c r="N55" s="67">
        <v>2000000</v>
      </c>
      <c r="O55" s="67"/>
      <c r="P55" s="67"/>
      <c r="Q55" s="68">
        <f>VLOOKUP(C55,[1]令和2年度第1回理事会!$C$197:$J$268,8,0)</f>
        <v>1338847</v>
      </c>
      <c r="R55" s="69"/>
      <c r="S55" s="70"/>
    </row>
    <row r="56" spans="2:19" ht="16.5" customHeight="1">
      <c r="B56" s="34"/>
      <c r="C56" s="44" t="s">
        <v>59</v>
      </c>
      <c r="D56" s="37"/>
      <c r="E56" s="37"/>
      <c r="F56" s="37"/>
      <c r="G56" s="37"/>
      <c r="H56" s="37"/>
      <c r="I56" s="37"/>
      <c r="J56" s="38"/>
      <c r="K56" s="67">
        <v>50000</v>
      </c>
      <c r="L56" s="67"/>
      <c r="M56" s="67"/>
      <c r="N56" s="67">
        <v>50000</v>
      </c>
      <c r="O56" s="67"/>
      <c r="P56" s="67"/>
      <c r="Q56" s="68">
        <f>VLOOKUP(C56,[1]令和2年度第1回理事会!$C$197:$J$268,8,0)</f>
        <v>44826</v>
      </c>
      <c r="R56" s="69"/>
      <c r="S56" s="70"/>
    </row>
    <row r="57" spans="2:19" ht="16.5" customHeight="1">
      <c r="B57" s="34"/>
      <c r="C57" s="13" t="s">
        <v>60</v>
      </c>
      <c r="D57" s="23"/>
      <c r="E57" s="23"/>
      <c r="F57" s="23"/>
      <c r="G57" s="23"/>
      <c r="H57" s="23"/>
      <c r="I57" s="23"/>
      <c r="J57" s="23"/>
      <c r="K57" s="67">
        <v>700000</v>
      </c>
      <c r="L57" s="67"/>
      <c r="M57" s="67"/>
      <c r="N57" s="67">
        <v>300000</v>
      </c>
      <c r="O57" s="67"/>
      <c r="P57" s="67"/>
      <c r="Q57" s="68">
        <f>VLOOKUP(C57,[1]令和2年度第1回理事会!$C$197:$J$268,8,0)</f>
        <v>662906</v>
      </c>
      <c r="R57" s="69"/>
      <c r="S57" s="70"/>
    </row>
    <row r="58" spans="2:19" ht="16.5" customHeight="1" thickBot="1">
      <c r="B58" s="34"/>
      <c r="C58" s="45" t="s">
        <v>61</v>
      </c>
      <c r="K58" s="81">
        <v>4246000</v>
      </c>
      <c r="L58" s="82"/>
      <c r="M58" s="83"/>
      <c r="N58" s="81">
        <v>0</v>
      </c>
      <c r="O58" s="82"/>
      <c r="P58" s="83"/>
      <c r="Q58" s="81">
        <v>0</v>
      </c>
      <c r="R58" s="82"/>
      <c r="S58" s="84"/>
    </row>
    <row r="59" spans="2:19" ht="16.5" customHeight="1" thickTop="1" thickBot="1">
      <c r="B59" s="34"/>
      <c r="C59" s="71" t="s">
        <v>62</v>
      </c>
      <c r="D59" s="71"/>
      <c r="E59" s="71"/>
      <c r="F59" s="71"/>
      <c r="G59" s="71"/>
      <c r="H59" s="72"/>
      <c r="I59" s="72"/>
      <c r="J59" s="72"/>
      <c r="K59" s="73">
        <f>SUM(K51:M58,K29:M48)</f>
        <v>79332000</v>
      </c>
      <c r="L59" s="73"/>
      <c r="M59" s="73"/>
      <c r="N59" s="73">
        <f>SUM(N51:P57,N29:P48)</f>
        <v>68945000</v>
      </c>
      <c r="O59" s="73"/>
      <c r="P59" s="73"/>
      <c r="Q59" s="74">
        <f>SUM(Q51:S57,Q29:S48)</f>
        <v>68052071</v>
      </c>
      <c r="R59" s="75"/>
      <c r="S59" s="76"/>
    </row>
    <row r="60" spans="2:19" ht="16.5" customHeight="1">
      <c r="B60" s="34"/>
      <c r="C60" s="35" t="s">
        <v>63</v>
      </c>
      <c r="D60" s="37"/>
      <c r="E60" s="37"/>
      <c r="F60" s="37"/>
      <c r="G60" s="37"/>
      <c r="H60" s="37"/>
      <c r="I60" s="37"/>
      <c r="J60" s="37"/>
      <c r="K60" s="77">
        <v>0</v>
      </c>
      <c r="L60" s="77"/>
      <c r="M60" s="77"/>
      <c r="N60" s="77">
        <v>0</v>
      </c>
      <c r="O60" s="77"/>
      <c r="P60" s="77"/>
      <c r="Q60" s="78">
        <f>VLOOKUP(C60,[1]令和2年度第1回理事会!$C$197:$J$268,8,0)</f>
        <v>0</v>
      </c>
      <c r="R60" s="79"/>
      <c r="S60" s="80"/>
    </row>
    <row r="61" spans="2:19" ht="16.5" customHeight="1">
      <c r="B61" s="34"/>
      <c r="C61" s="35" t="s">
        <v>64</v>
      </c>
      <c r="D61" s="37"/>
      <c r="E61" s="37"/>
      <c r="F61" s="37"/>
      <c r="G61" s="37"/>
      <c r="H61" s="37"/>
      <c r="I61" s="37"/>
      <c r="J61" s="37"/>
      <c r="K61" s="67">
        <v>50000</v>
      </c>
      <c r="L61" s="67"/>
      <c r="M61" s="67"/>
      <c r="N61" s="67">
        <v>50000</v>
      </c>
      <c r="O61" s="67"/>
      <c r="P61" s="67"/>
      <c r="Q61" s="68">
        <f>VLOOKUP(C61,[1]令和2年度第1回理事会!$C$197:$J$268,8,0)</f>
        <v>134440</v>
      </c>
      <c r="R61" s="69"/>
      <c r="S61" s="70"/>
    </row>
    <row r="62" spans="2:19" ht="16.5" customHeight="1">
      <c r="B62" s="34"/>
      <c r="C62" s="35" t="s">
        <v>65</v>
      </c>
      <c r="D62" s="37"/>
      <c r="E62" s="37"/>
      <c r="F62" s="37"/>
      <c r="G62" s="37"/>
      <c r="H62" s="37"/>
      <c r="I62" s="37"/>
      <c r="J62" s="37"/>
      <c r="K62" s="67">
        <v>5000</v>
      </c>
      <c r="L62" s="67"/>
      <c r="M62" s="67"/>
      <c r="N62" s="67">
        <v>8000</v>
      </c>
      <c r="O62" s="67"/>
      <c r="P62" s="67"/>
      <c r="Q62" s="68">
        <f>VLOOKUP(C62,[1]令和2年度第1回理事会!$C$197:$J$268,8,0)</f>
        <v>5000</v>
      </c>
      <c r="R62" s="69"/>
      <c r="S62" s="70"/>
    </row>
    <row r="63" spans="2:19" ht="16.5" customHeight="1">
      <c r="B63" s="34"/>
      <c r="C63" s="35" t="s">
        <v>66</v>
      </c>
      <c r="D63" s="37"/>
      <c r="E63" s="37"/>
      <c r="F63" s="37"/>
      <c r="G63" s="37"/>
      <c r="H63" s="37"/>
      <c r="I63" s="37"/>
      <c r="J63" s="37"/>
      <c r="K63" s="67">
        <v>5000</v>
      </c>
      <c r="L63" s="67"/>
      <c r="M63" s="67"/>
      <c r="N63" s="67">
        <v>25000</v>
      </c>
      <c r="O63" s="67"/>
      <c r="P63" s="67"/>
      <c r="Q63" s="68">
        <f>VLOOKUP(C63,[1]令和2年度第1回理事会!$C$197:$J$268,8,0)</f>
        <v>2654</v>
      </c>
      <c r="R63" s="69"/>
      <c r="S63" s="70"/>
    </row>
    <row r="64" spans="2:19" ht="16.5" customHeight="1">
      <c r="B64" s="34"/>
      <c r="C64" s="35" t="s">
        <v>67</v>
      </c>
      <c r="D64" s="37"/>
      <c r="E64" s="37"/>
      <c r="F64" s="37"/>
      <c r="G64" s="37"/>
      <c r="H64" s="37"/>
      <c r="I64" s="37"/>
      <c r="J64" s="37"/>
      <c r="K64" s="67">
        <v>3000</v>
      </c>
      <c r="L64" s="67"/>
      <c r="M64" s="67"/>
      <c r="N64" s="67">
        <v>7000</v>
      </c>
      <c r="O64" s="67"/>
      <c r="P64" s="67"/>
      <c r="Q64" s="68">
        <f>VLOOKUP(C64,[1]令和2年度第1回理事会!$C$197:$J$268,8,0)</f>
        <v>1585</v>
      </c>
      <c r="R64" s="69"/>
      <c r="S64" s="70"/>
    </row>
    <row r="65" spans="2:19" ht="16.5" customHeight="1">
      <c r="B65" s="34"/>
      <c r="C65" s="35" t="s">
        <v>68</v>
      </c>
      <c r="D65" s="37"/>
      <c r="E65" s="37"/>
      <c r="F65" s="37"/>
      <c r="G65" s="37"/>
      <c r="H65" s="37"/>
      <c r="I65" s="37"/>
      <c r="J65" s="37"/>
      <c r="K65" s="67">
        <v>120000</v>
      </c>
      <c r="L65" s="67"/>
      <c r="M65" s="67"/>
      <c r="N65" s="67">
        <v>120000</v>
      </c>
      <c r="O65" s="67"/>
      <c r="P65" s="67"/>
      <c r="Q65" s="68">
        <f>VLOOKUP(C65,[1]令和2年度第1回理事会!$C$197:$J$268,8,0)</f>
        <v>120000</v>
      </c>
      <c r="R65" s="69"/>
      <c r="S65" s="70"/>
    </row>
    <row r="66" spans="2:19" ht="16.5" customHeight="1">
      <c r="B66" s="34"/>
      <c r="C66" s="35" t="s">
        <v>69</v>
      </c>
      <c r="D66" s="37"/>
      <c r="E66" s="37"/>
      <c r="F66" s="37"/>
      <c r="G66" s="37"/>
      <c r="H66" s="37"/>
      <c r="I66" s="37"/>
      <c r="J66" s="37"/>
      <c r="K66" s="67">
        <v>50000</v>
      </c>
      <c r="L66" s="67"/>
      <c r="M66" s="67"/>
      <c r="N66" s="67">
        <v>0</v>
      </c>
      <c r="O66" s="67"/>
      <c r="P66" s="67"/>
      <c r="Q66" s="68">
        <v>0</v>
      </c>
      <c r="R66" s="69"/>
      <c r="S66" s="70"/>
    </row>
    <row r="67" spans="2:19" ht="16.5" customHeight="1">
      <c r="B67" s="34"/>
      <c r="C67" s="35" t="s">
        <v>70</v>
      </c>
      <c r="D67" s="37"/>
      <c r="E67" s="37"/>
      <c r="F67" s="37"/>
      <c r="G67" s="37"/>
      <c r="H67" s="37"/>
      <c r="I67" s="37"/>
      <c r="J67" s="37"/>
      <c r="K67" s="67">
        <v>30000</v>
      </c>
      <c r="L67" s="67"/>
      <c r="M67" s="67"/>
      <c r="N67" s="67">
        <v>30000</v>
      </c>
      <c r="O67" s="67"/>
      <c r="P67" s="67"/>
      <c r="Q67" s="68">
        <f>VLOOKUP(C67,[1]令和2年度第1回理事会!$C$197:$J$268,8,0)</f>
        <v>53400</v>
      </c>
      <c r="R67" s="69"/>
      <c r="S67" s="70"/>
    </row>
    <row r="68" spans="2:19" ht="16.5" customHeight="1">
      <c r="B68" s="34"/>
      <c r="C68" s="35" t="s">
        <v>71</v>
      </c>
      <c r="D68" s="37"/>
      <c r="E68" s="37"/>
      <c r="F68" s="37"/>
      <c r="G68" s="37"/>
      <c r="H68" s="37"/>
      <c r="I68" s="37"/>
      <c r="J68" s="37"/>
      <c r="K68" s="67">
        <v>4000</v>
      </c>
      <c r="L68" s="67"/>
      <c r="M68" s="67"/>
      <c r="N68" s="67">
        <v>33000</v>
      </c>
      <c r="O68" s="67"/>
      <c r="P68" s="67"/>
      <c r="Q68" s="68">
        <f>VLOOKUP(C68,[1]令和2年度第1回理事会!$C$197:$J$268,8,0)</f>
        <v>20000</v>
      </c>
      <c r="R68" s="69"/>
      <c r="S68" s="70"/>
    </row>
    <row r="69" spans="2:19" ht="16.5" customHeight="1">
      <c r="B69" s="34"/>
      <c r="C69" s="35" t="s">
        <v>72</v>
      </c>
      <c r="D69" s="37"/>
      <c r="E69" s="37"/>
      <c r="F69" s="37"/>
      <c r="G69" s="37"/>
      <c r="H69" s="37"/>
      <c r="I69" s="37"/>
      <c r="J69" s="37"/>
      <c r="K69" s="67">
        <v>0</v>
      </c>
      <c r="L69" s="67"/>
      <c r="M69" s="67"/>
      <c r="N69" s="67">
        <v>4000</v>
      </c>
      <c r="O69" s="67"/>
      <c r="P69" s="67"/>
      <c r="Q69" s="68">
        <f>VLOOKUP(C69,[1]令和2年度第1回理事会!$C$197:$J$268,8,0)</f>
        <v>23834</v>
      </c>
      <c r="R69" s="69"/>
      <c r="S69" s="70"/>
    </row>
    <row r="70" spans="2:19" ht="16.5" customHeight="1">
      <c r="B70" s="34"/>
      <c r="C70" s="35" t="s">
        <v>73</v>
      </c>
      <c r="D70" s="37"/>
      <c r="E70" s="37"/>
      <c r="F70" s="37"/>
      <c r="G70" s="37"/>
      <c r="H70" s="37"/>
      <c r="I70" s="37"/>
      <c r="J70" s="37"/>
      <c r="K70" s="67">
        <v>650000</v>
      </c>
      <c r="L70" s="67"/>
      <c r="M70" s="67"/>
      <c r="N70" s="67">
        <v>650000</v>
      </c>
      <c r="O70" s="67"/>
      <c r="P70" s="67"/>
      <c r="Q70" s="68">
        <f>VLOOKUP(C70,[1]令和2年度第1回理事会!$C$197:$J$268,8,0)</f>
        <v>639840</v>
      </c>
      <c r="R70" s="69"/>
      <c r="S70" s="70"/>
    </row>
    <row r="71" spans="2:19" ht="16.5" customHeight="1" thickBot="1">
      <c r="B71" s="34"/>
      <c r="C71" s="46" t="s">
        <v>74</v>
      </c>
      <c r="D71" s="47"/>
      <c r="E71" s="47"/>
      <c r="F71" s="47"/>
      <c r="G71" s="47"/>
      <c r="H71" s="47"/>
      <c r="I71" s="47"/>
      <c r="J71" s="47"/>
      <c r="K71" s="62">
        <v>10000</v>
      </c>
      <c r="L71" s="62"/>
      <c r="M71" s="62"/>
      <c r="N71" s="62">
        <v>7000</v>
      </c>
      <c r="O71" s="62"/>
      <c r="P71" s="62"/>
      <c r="Q71" s="63">
        <f>VLOOKUP(C71,[1]令和2年度第1回理事会!$C$197:$J$268,8,0)</f>
        <v>10000</v>
      </c>
      <c r="R71" s="64"/>
      <c r="S71" s="65"/>
    </row>
    <row r="72" spans="2:19" ht="16.5" customHeight="1" thickTop="1" thickBot="1">
      <c r="B72" s="34"/>
      <c r="C72" s="55" t="s">
        <v>75</v>
      </c>
      <c r="D72" s="66"/>
      <c r="E72" s="66"/>
      <c r="F72" s="66"/>
      <c r="G72" s="66"/>
      <c r="H72" s="56"/>
      <c r="I72" s="56"/>
      <c r="J72" s="56"/>
      <c r="K72" s="58">
        <f>SUM(K60:M71)</f>
        <v>927000</v>
      </c>
      <c r="L72" s="58"/>
      <c r="M72" s="58"/>
      <c r="N72" s="58">
        <f t="shared" ref="N72" si="0">SUM(N60:P71)</f>
        <v>934000</v>
      </c>
      <c r="O72" s="58"/>
      <c r="P72" s="58"/>
      <c r="Q72" s="59">
        <f t="shared" ref="Q72" si="1">SUM(Q60:S71)</f>
        <v>1010753</v>
      </c>
      <c r="R72" s="60"/>
      <c r="S72" s="61"/>
    </row>
    <row r="73" spans="2:19" ht="16.5" customHeight="1" thickBot="1">
      <c r="B73" s="48"/>
      <c r="C73" s="55" t="s">
        <v>76</v>
      </c>
      <c r="D73" s="56"/>
      <c r="E73" s="56"/>
      <c r="F73" s="56"/>
      <c r="G73" s="56"/>
      <c r="H73" s="56"/>
      <c r="I73" s="56"/>
      <c r="J73" s="57"/>
      <c r="K73" s="58">
        <f>K72+K59</f>
        <v>80259000</v>
      </c>
      <c r="L73" s="58"/>
      <c r="M73" s="58"/>
      <c r="N73" s="58">
        <f t="shared" ref="N73" si="2">N72+N59</f>
        <v>69879000</v>
      </c>
      <c r="O73" s="58"/>
      <c r="P73" s="58"/>
      <c r="Q73" s="59">
        <f t="shared" ref="Q73" si="3">Q72+Q59</f>
        <v>69062824</v>
      </c>
      <c r="R73" s="60"/>
      <c r="S73" s="61"/>
    </row>
    <row r="74" spans="2:19" ht="19.5" customHeight="1">
      <c r="B74" s="49" t="s">
        <v>77</v>
      </c>
    </row>
    <row r="75" spans="2:19" ht="19.5" customHeight="1">
      <c r="C75" s="50" t="s">
        <v>78</v>
      </c>
      <c r="K75" s="53">
        <f>K28-K73</f>
        <v>0</v>
      </c>
      <c r="L75" s="54"/>
      <c r="M75" s="54"/>
      <c r="N75" s="53">
        <f>N28-N73</f>
        <v>2496000</v>
      </c>
      <c r="O75" s="54"/>
      <c r="P75" s="54"/>
      <c r="Q75" s="53">
        <f>Q28-Q73</f>
        <v>5153445</v>
      </c>
      <c r="R75" s="54"/>
      <c r="S75" s="54"/>
    </row>
    <row r="76" spans="2:19" ht="19.5" customHeight="1"/>
    <row r="77" spans="2:19" ht="19.5" customHeight="1">
      <c r="C77" s="50" t="s">
        <v>79</v>
      </c>
      <c r="K77" s="53">
        <f>Q79</f>
        <v>17134494</v>
      </c>
      <c r="L77" s="54"/>
      <c r="M77" s="54"/>
      <c r="N77" s="53">
        <v>11993051</v>
      </c>
      <c r="O77" s="54"/>
      <c r="P77" s="54"/>
      <c r="Q77" s="53">
        <v>11993051</v>
      </c>
      <c r="R77" s="54"/>
      <c r="S77" s="54"/>
    </row>
    <row r="78" spans="2:19" ht="19.5" customHeight="1"/>
    <row r="79" spans="2:19" ht="19.5" customHeight="1">
      <c r="C79" s="50" t="s">
        <v>80</v>
      </c>
      <c r="K79" s="53">
        <f>K77+K75</f>
        <v>17134494</v>
      </c>
      <c r="L79" s="54"/>
      <c r="M79" s="54"/>
      <c r="N79" s="53">
        <f>N77+N75</f>
        <v>14489051</v>
      </c>
      <c r="O79" s="54"/>
      <c r="P79" s="54"/>
      <c r="Q79" s="53">
        <f>Q77+Q75-12002</f>
        <v>17134494</v>
      </c>
      <c r="R79" s="54"/>
      <c r="S79" s="54"/>
    </row>
    <row r="80" spans="2:19" ht="19.5" customHeight="1">
      <c r="C80" s="50"/>
      <c r="K80" s="51"/>
      <c r="L80" s="52"/>
      <c r="M80" s="52"/>
      <c r="N80" s="51"/>
      <c r="O80" s="52"/>
      <c r="P80" s="52"/>
      <c r="Q80" s="51"/>
      <c r="R80" s="52"/>
      <c r="S80" s="5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mergeCells count="217">
    <mergeCell ref="K8:M8"/>
    <mergeCell ref="N8:P8"/>
    <mergeCell ref="Q8:S8"/>
    <mergeCell ref="K9:M9"/>
    <mergeCell ref="N9:P9"/>
    <mergeCell ref="Q9:S9"/>
    <mergeCell ref="Q5:S5"/>
    <mergeCell ref="C6:J6"/>
    <mergeCell ref="K6:M6"/>
    <mergeCell ref="N6:P6"/>
    <mergeCell ref="Q6:S6"/>
    <mergeCell ref="K7:M7"/>
    <mergeCell ref="N7:P7"/>
    <mergeCell ref="Q7:S7"/>
    <mergeCell ref="K12:M12"/>
    <mergeCell ref="N12:P12"/>
    <mergeCell ref="Q12:S12"/>
    <mergeCell ref="K13:M13"/>
    <mergeCell ref="N13:P13"/>
    <mergeCell ref="Q13:S13"/>
    <mergeCell ref="K10:M10"/>
    <mergeCell ref="N10:P10"/>
    <mergeCell ref="Q10:S10"/>
    <mergeCell ref="K11:M11"/>
    <mergeCell ref="N11:P11"/>
    <mergeCell ref="Q11:S11"/>
    <mergeCell ref="K16:M16"/>
    <mergeCell ref="N16:P16"/>
    <mergeCell ref="Q16:S16"/>
    <mergeCell ref="K17:M17"/>
    <mergeCell ref="N17:P17"/>
    <mergeCell ref="Q17:S17"/>
    <mergeCell ref="K14:M14"/>
    <mergeCell ref="N14:P14"/>
    <mergeCell ref="Q14:S14"/>
    <mergeCell ref="K15:M15"/>
    <mergeCell ref="N15:P15"/>
    <mergeCell ref="Q15:S15"/>
    <mergeCell ref="K20:M20"/>
    <mergeCell ref="N20:P20"/>
    <mergeCell ref="Q20:S20"/>
    <mergeCell ref="K21:M21"/>
    <mergeCell ref="N21:P21"/>
    <mergeCell ref="Q21:S21"/>
    <mergeCell ref="K18:M18"/>
    <mergeCell ref="N18:P18"/>
    <mergeCell ref="Q18:S18"/>
    <mergeCell ref="K19:M19"/>
    <mergeCell ref="N19:P19"/>
    <mergeCell ref="Q19:S19"/>
    <mergeCell ref="K24:M24"/>
    <mergeCell ref="N24:P24"/>
    <mergeCell ref="Q24:S24"/>
    <mergeCell ref="K25:M25"/>
    <mergeCell ref="N25:P25"/>
    <mergeCell ref="Q25:S25"/>
    <mergeCell ref="K22:M22"/>
    <mergeCell ref="N22:P22"/>
    <mergeCell ref="Q22:S22"/>
    <mergeCell ref="K23:M23"/>
    <mergeCell ref="N23:P23"/>
    <mergeCell ref="Q23:S23"/>
    <mergeCell ref="C28:J28"/>
    <mergeCell ref="K28:M28"/>
    <mergeCell ref="N28:P28"/>
    <mergeCell ref="Q28:S28"/>
    <mergeCell ref="K29:M29"/>
    <mergeCell ref="N29:P29"/>
    <mergeCell ref="Q29:S29"/>
    <mergeCell ref="K26:M26"/>
    <mergeCell ref="N26:P26"/>
    <mergeCell ref="Q26:S26"/>
    <mergeCell ref="K27:M27"/>
    <mergeCell ref="N27:P27"/>
    <mergeCell ref="Q27:S27"/>
    <mergeCell ref="K32:M32"/>
    <mergeCell ref="N32:P32"/>
    <mergeCell ref="Q32:S32"/>
    <mergeCell ref="K33:M33"/>
    <mergeCell ref="N33:P33"/>
    <mergeCell ref="Q33:S33"/>
    <mergeCell ref="K30:M30"/>
    <mergeCell ref="N30:P30"/>
    <mergeCell ref="Q30:S30"/>
    <mergeCell ref="K31:M31"/>
    <mergeCell ref="N31:P31"/>
    <mergeCell ref="Q31:S31"/>
    <mergeCell ref="K36:M36"/>
    <mergeCell ref="N36:P36"/>
    <mergeCell ref="Q36:S36"/>
    <mergeCell ref="K37:M37"/>
    <mergeCell ref="N37:P37"/>
    <mergeCell ref="Q37:S37"/>
    <mergeCell ref="K34:M34"/>
    <mergeCell ref="N34:P34"/>
    <mergeCell ref="Q34:S34"/>
    <mergeCell ref="K35:M35"/>
    <mergeCell ref="N35:P35"/>
    <mergeCell ref="Q35:S35"/>
    <mergeCell ref="K40:M40"/>
    <mergeCell ref="N40:P40"/>
    <mergeCell ref="Q40:S40"/>
    <mergeCell ref="K41:M41"/>
    <mergeCell ref="N41:P41"/>
    <mergeCell ref="Q41:S41"/>
    <mergeCell ref="K38:M38"/>
    <mergeCell ref="N38:P38"/>
    <mergeCell ref="Q38:S38"/>
    <mergeCell ref="K39:M39"/>
    <mergeCell ref="N39:P39"/>
    <mergeCell ref="Q39:S39"/>
    <mergeCell ref="K44:M44"/>
    <mergeCell ref="N44:P44"/>
    <mergeCell ref="Q44:S44"/>
    <mergeCell ref="K45:M45"/>
    <mergeCell ref="N45:P45"/>
    <mergeCell ref="Q45:S45"/>
    <mergeCell ref="K42:M42"/>
    <mergeCell ref="N42:P42"/>
    <mergeCell ref="Q42:S42"/>
    <mergeCell ref="K43:M43"/>
    <mergeCell ref="N43:P43"/>
    <mergeCell ref="Q43:S43"/>
    <mergeCell ref="C50:J50"/>
    <mergeCell ref="K50:M50"/>
    <mergeCell ref="N50:P50"/>
    <mergeCell ref="Q50:S50"/>
    <mergeCell ref="K46:M46"/>
    <mergeCell ref="N46:P46"/>
    <mergeCell ref="Q46:S46"/>
    <mergeCell ref="K47:M47"/>
    <mergeCell ref="N47:P47"/>
    <mergeCell ref="Q47:S47"/>
    <mergeCell ref="K51:M51"/>
    <mergeCell ref="N51:P51"/>
    <mergeCell ref="Q51:S51"/>
    <mergeCell ref="K52:M52"/>
    <mergeCell ref="N52:P52"/>
    <mergeCell ref="Q52:S52"/>
    <mergeCell ref="K48:M48"/>
    <mergeCell ref="N48:P48"/>
    <mergeCell ref="Q48:S48"/>
    <mergeCell ref="K55:M55"/>
    <mergeCell ref="N55:P55"/>
    <mergeCell ref="Q55:S55"/>
    <mergeCell ref="K56:M56"/>
    <mergeCell ref="N56:P56"/>
    <mergeCell ref="Q56:S56"/>
    <mergeCell ref="K53:M53"/>
    <mergeCell ref="N53:P53"/>
    <mergeCell ref="Q53:S53"/>
    <mergeCell ref="K54:M54"/>
    <mergeCell ref="N54:P54"/>
    <mergeCell ref="Q54:S54"/>
    <mergeCell ref="C59:J59"/>
    <mergeCell ref="K59:M59"/>
    <mergeCell ref="N59:P59"/>
    <mergeCell ref="Q59:S59"/>
    <mergeCell ref="K60:M60"/>
    <mergeCell ref="N60:P60"/>
    <mergeCell ref="Q60:S60"/>
    <mergeCell ref="K57:M57"/>
    <mergeCell ref="N57:P57"/>
    <mergeCell ref="Q57:S57"/>
    <mergeCell ref="K58:M58"/>
    <mergeCell ref="N58:P58"/>
    <mergeCell ref="Q58:S58"/>
    <mergeCell ref="K63:M63"/>
    <mergeCell ref="N63:P63"/>
    <mergeCell ref="Q63:S63"/>
    <mergeCell ref="K64:M64"/>
    <mergeCell ref="N64:P64"/>
    <mergeCell ref="Q64:S64"/>
    <mergeCell ref="K61:M61"/>
    <mergeCell ref="N61:P61"/>
    <mergeCell ref="Q61:S61"/>
    <mergeCell ref="K62:M62"/>
    <mergeCell ref="N62:P62"/>
    <mergeCell ref="Q62:S62"/>
    <mergeCell ref="K67:M67"/>
    <mergeCell ref="N67:P67"/>
    <mergeCell ref="Q67:S67"/>
    <mergeCell ref="K68:M68"/>
    <mergeCell ref="N68:P68"/>
    <mergeCell ref="Q68:S68"/>
    <mergeCell ref="K65:M65"/>
    <mergeCell ref="N65:P65"/>
    <mergeCell ref="Q65:S65"/>
    <mergeCell ref="K66:M66"/>
    <mergeCell ref="N66:P66"/>
    <mergeCell ref="Q66:S66"/>
    <mergeCell ref="K71:M71"/>
    <mergeCell ref="N71:P71"/>
    <mergeCell ref="Q71:S71"/>
    <mergeCell ref="C72:J72"/>
    <mergeCell ref="K72:M72"/>
    <mergeCell ref="N72:P72"/>
    <mergeCell ref="Q72:S72"/>
    <mergeCell ref="K69:M69"/>
    <mergeCell ref="N69:P69"/>
    <mergeCell ref="Q69:S69"/>
    <mergeCell ref="K70:M70"/>
    <mergeCell ref="N70:P70"/>
    <mergeCell ref="Q70:S70"/>
    <mergeCell ref="K77:M77"/>
    <mergeCell ref="N77:P77"/>
    <mergeCell ref="Q77:S77"/>
    <mergeCell ref="K79:M79"/>
    <mergeCell ref="N79:P79"/>
    <mergeCell ref="Q79:S79"/>
    <mergeCell ref="C73:J73"/>
    <mergeCell ref="K73:M73"/>
    <mergeCell ref="N73:P73"/>
    <mergeCell ref="Q73:S73"/>
    <mergeCell ref="K75:M75"/>
    <mergeCell ref="N75:P75"/>
    <mergeCell ref="Q75:S75"/>
  </mergeCells>
  <phoneticPr fontId="3"/>
  <pageMargins left="0.70866141732283472" right="0.11811023622047245" top="0.55118110236220474" bottom="0.55118110236220474" header="0.31496062992125984" footer="0.31496062992125984"/>
  <pageSetup paperSize="9" scale="98" fitToHeight="0" orientation="portrait" r:id="rId1"/>
  <headerFooter differentFirst="1">
    <oddFooter>&amp;C&amp;P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⑤R02_活動予算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nakanoto_suga</dc:creator>
  <cp:lastModifiedBy>nakanoto_suga</cp:lastModifiedBy>
  <cp:lastPrinted>2020-09-14T01:43:08Z</cp:lastPrinted>
  <dcterms:created xsi:type="dcterms:W3CDTF">2015-06-05T18:19:34Z</dcterms:created>
  <dcterms:modified xsi:type="dcterms:W3CDTF">2020-09-14T01:43:11Z</dcterms:modified>
</cp:coreProperties>
</file>