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00" windowHeight="9000" tabRatio="913" firstSheet="9" activeTab="21"/>
  </bookViews>
  <sheets>
    <sheet name="25" sheetId="1" r:id="rId1"/>
    <sheet name="26実質" sheetId="2" r:id="rId2"/>
    <sheet name="26修正" sheetId="3" r:id="rId3"/>
    <sheet name="26対外用" sheetId="4" r:id="rId4"/>
    <sheet name="27" sheetId="5" r:id="rId5"/>
    <sheet name="27修正" sheetId="6" r:id="rId6"/>
    <sheet name="27対外用" sheetId="7" r:id="rId7"/>
    <sheet name="27事業部門" sheetId="8" r:id="rId8"/>
    <sheet name="28" sheetId="9" r:id="rId9"/>
    <sheet name="28対外用" sheetId="10" r:id="rId10"/>
    <sheet name="28事業部門" sheetId="11" r:id="rId11"/>
    <sheet name="29" sheetId="12" r:id="rId12"/>
    <sheet name="29対外用" sheetId="13" r:id="rId13"/>
    <sheet name="29事業部門" sheetId="14" r:id="rId14"/>
    <sheet name="30" sheetId="15" r:id="rId15"/>
    <sheet name="30対外用" sheetId="16" r:id="rId16"/>
    <sheet name="30事業部門" sheetId="17" r:id="rId17"/>
    <sheet name="19" sheetId="18" r:id="rId18"/>
    <sheet name="19対外用" sheetId="19" r:id="rId19"/>
    <sheet name="事業部門" sheetId="20" r:id="rId20"/>
    <sheet name="20" sheetId="21" r:id="rId21"/>
    <sheet name="20対外用" sheetId="22" r:id="rId22"/>
    <sheet name="20事業部門" sheetId="23" r:id="rId23"/>
  </sheets>
  <definedNames>
    <definedName name="_xlnm.Print_Area" localSheetId="9">'28対外用'!$A$1:G57</definedName>
    <definedName name="_xlnm.Print_Area" localSheetId="14">'30'!$A$1:W48</definedName>
  </definedNames>
  <calcPr calcId="144525"/>
  <extLst/>
</workbook>
</file>

<file path=xl/sharedStrings.xml><?xml version="1.0" encoding="utf-8"?>
<sst xmlns="http://schemas.openxmlformats.org/spreadsheetml/2006/main" count="142">
  <si>
    <t>平成２５年度　活動計算書</t>
  </si>
  <si>
    <t>（単位：円）</t>
  </si>
  <si>
    <t>情報発信事業</t>
  </si>
  <si>
    <t>１号機</t>
  </si>
  <si>
    <t>２号機</t>
  </si>
  <si>
    <t>３号機</t>
  </si>
  <si>
    <t>事業部門計</t>
  </si>
  <si>
    <t>管理費</t>
  </si>
  <si>
    <t>合計</t>
  </si>
  <si>
    <t>経常収益</t>
  </si>
  <si>
    <t>受取会費</t>
  </si>
  <si>
    <t>受取年会費</t>
  </si>
  <si>
    <t>受取加入金</t>
  </si>
  <si>
    <t>受取寄付金</t>
  </si>
  <si>
    <t>受取助成金</t>
  </si>
  <si>
    <t>事業収益</t>
  </si>
  <si>
    <t>設備売上</t>
  </si>
  <si>
    <t>受取利息</t>
  </si>
  <si>
    <t>管理収益</t>
  </si>
  <si>
    <t>書籍販売</t>
  </si>
  <si>
    <t>その他収益</t>
  </si>
  <si>
    <t>雑収入</t>
  </si>
  <si>
    <t>経常収益計</t>
  </si>
  <si>
    <t>経常費用</t>
  </si>
  <si>
    <t>仕入費用</t>
  </si>
  <si>
    <t>設備仕入費</t>
  </si>
  <si>
    <t>書籍購入費</t>
  </si>
  <si>
    <t>利息</t>
  </si>
  <si>
    <t>銀行融資利息</t>
  </si>
  <si>
    <t>支払利息</t>
  </si>
  <si>
    <t>未払利息</t>
  </si>
  <si>
    <t>その他経費</t>
  </si>
  <si>
    <t>会場借上費</t>
  </si>
  <si>
    <t>旅費交通費</t>
  </si>
  <si>
    <t>印刷製本費</t>
  </si>
  <si>
    <t>消耗品費</t>
  </si>
  <si>
    <t>通信費</t>
  </si>
  <si>
    <t>会議費</t>
  </si>
  <si>
    <t>会議参加費</t>
  </si>
  <si>
    <t>その他雑費</t>
  </si>
  <si>
    <t>租税公課</t>
  </si>
  <si>
    <t>経常費用計</t>
  </si>
  <si>
    <t>税引前当期正味財産増減額</t>
  </si>
  <si>
    <t>法人税、住民税及び事業税</t>
  </si>
  <si>
    <t>当期正味財産増減額</t>
  </si>
  <si>
    <t>前期繰越正味財産額</t>
  </si>
  <si>
    <t>次期繰越正味財産額</t>
  </si>
  <si>
    <t>平成２６年度　活動計算書</t>
  </si>
  <si>
    <t>４号機</t>
  </si>
  <si>
    <t>５号機</t>
  </si>
  <si>
    <t>６号機</t>
  </si>
  <si>
    <t>７号機</t>
  </si>
  <si>
    <t>平成２６年度　活動計算書（確定）</t>
  </si>
  <si>
    <t>経常外収益</t>
  </si>
  <si>
    <t>過年度損益修正益</t>
  </si>
  <si>
    <t>特定非営利活動法人市民共同発電をひろげる城陽の会</t>
  </si>
  <si>
    <t>活　動　計　算　書</t>
  </si>
  <si>
    <t>平成２６年４月１日から平成２７年３月３１日まで</t>
  </si>
  <si>
    <t>科　　　　目</t>
  </si>
  <si>
    <t>金　　　　額</t>
  </si>
  <si>
    <t>Ⅰ　経常収益</t>
  </si>
  <si>
    <t>１　受取会費</t>
  </si>
  <si>
    <t>会員受取会費</t>
  </si>
  <si>
    <t>２　受取寄付金</t>
  </si>
  <si>
    <t>３　受取助成金</t>
  </si>
  <si>
    <t>４　事業収益</t>
  </si>
  <si>
    <t>発電設備売上</t>
  </si>
  <si>
    <t>５　その他収益</t>
  </si>
  <si>
    <t>Ⅱ　経常費用</t>
  </si>
  <si>
    <t>１　事業費</t>
  </si>
  <si>
    <t>事業費計</t>
  </si>
  <si>
    <t>２　管理費</t>
  </si>
  <si>
    <t>管理費計</t>
  </si>
  <si>
    <t>Ⅲ　経常外収益</t>
  </si>
  <si>
    <t>１　過年度損益修正益</t>
  </si>
  <si>
    <t>経常外収益計</t>
  </si>
  <si>
    <t>平成２７年度　活動計算書</t>
  </si>
  <si>
    <t>地域力再生Ｐ支援事業</t>
  </si>
  <si>
    <t>８号機</t>
  </si>
  <si>
    <t>９号機</t>
  </si>
  <si>
    <t>受取助成金等</t>
  </si>
  <si>
    <t>受取補助金</t>
  </si>
  <si>
    <t>諸謝金</t>
  </si>
  <si>
    <t>備品購入費</t>
  </si>
  <si>
    <t xml:space="preserve">               </t>
  </si>
  <si>
    <t>平成２７年４月１日から平成２８年３月３１日まで</t>
  </si>
  <si>
    <t>３　受取助成金等</t>
  </si>
  <si>
    <t>事業部門　活動計算書</t>
  </si>
  <si>
    <t>１　受取助成金等</t>
  </si>
  <si>
    <t>２　事業収益</t>
  </si>
  <si>
    <t>平成２８年度　活動計算書</t>
  </si>
  <si>
    <t>１０号機</t>
  </si>
  <si>
    <t>各号機共通</t>
  </si>
  <si>
    <t>雑収益</t>
  </si>
  <si>
    <t>平成２８年４月１日から平成２９年３月３１日まで</t>
  </si>
  <si>
    <t>平成29年度活動計算書</t>
  </si>
  <si>
    <t>１１号機</t>
  </si>
  <si>
    <t>設置者償還表管理費利息</t>
  </si>
  <si>
    <t>設置者償還表管理費</t>
  </si>
  <si>
    <t xml:space="preserve"> </t>
  </si>
  <si>
    <t>償還月利息-前年度年度末未払利息</t>
  </si>
  <si>
    <t>拠出者償還表年度末未払利息</t>
  </si>
  <si>
    <t>振込手数料</t>
  </si>
  <si>
    <t>１号議案</t>
  </si>
  <si>
    <t xml:space="preserve">             特定非営利活動法人市民共同発電をひろげる城陽の会</t>
  </si>
  <si>
    <t>平成29年4月1日から平成30年3月31日まで</t>
  </si>
  <si>
    <t>平成３０年　活動計算書 　　4/24</t>
  </si>
  <si>
    <t>.</t>
  </si>
  <si>
    <t>事業部門その他雑費で-4749円調整済。</t>
  </si>
  <si>
    <t>2018（平成30）年4月1日から2019（平成31）年3月31日まで</t>
  </si>
  <si>
    <t>2019（令和１）年度　活動計算書 　　</t>
  </si>
  <si>
    <t>情報発信</t>
  </si>
  <si>
    <t>1号機</t>
  </si>
  <si>
    <t>2号機</t>
  </si>
  <si>
    <t>3号機</t>
  </si>
  <si>
    <t>4号機</t>
  </si>
  <si>
    <t>5号機</t>
  </si>
  <si>
    <t>6号機</t>
  </si>
  <si>
    <t>7号機</t>
  </si>
  <si>
    <t>8号機</t>
  </si>
  <si>
    <t>9号機</t>
  </si>
  <si>
    <t>10号機</t>
  </si>
  <si>
    <t>11号機</t>
  </si>
  <si>
    <t>共通</t>
  </si>
  <si>
    <t>受取済3/13</t>
  </si>
  <si>
    <t>設置者償還表利息☑</t>
  </si>
  <si>
    <t>設置者償還表管理費☑</t>
  </si>
  <si>
    <t>償還月利息-前年度末未払利息</t>
  </si>
  <si>
    <t>3"</t>
  </si>
  <si>
    <t xml:space="preserve">          特定非営利活動法人市民共同発電をひろげる城陽の会</t>
  </si>
  <si>
    <t>2019（平成31）年4月1日から2020（令和2）年3月31日まで</t>
  </si>
  <si>
    <t>3”"</t>
  </si>
  <si>
    <t>2020（令和2）年度　活動計算書 　　</t>
  </si>
  <si>
    <t>受取3/</t>
  </si>
  <si>
    <t>設置者償還表利息</t>
  </si>
  <si>
    <t>会費参加費</t>
  </si>
  <si>
    <t>　過年度損益修正益1</t>
  </si>
  <si>
    <t>会場費払戻</t>
  </si>
  <si>
    <t>　過年度損益修正益2</t>
  </si>
  <si>
    <t>2020（令和2）年4月1日から2021（令和3）年3月31日まで</t>
  </si>
  <si>
    <t>　　　　過年度損益修正益</t>
  </si>
  <si>
    <t xml:space="preserve"> 　  経常外収益計</t>
  </si>
</sst>
</file>

<file path=xl/styles.xml><?xml version="1.0" encoding="utf-8"?>
<styleSheet xmlns="http://schemas.openxmlformats.org/spreadsheetml/2006/main">
  <numFmts count="5">
    <numFmt numFmtId="176" formatCode="#,##0_ 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_-&quot;\&quot;* #,##0_-\ ;\-&quot;\&quot;* #,##0_-\ ;_-&quot;\&quot;* &quot;-&quot;??_-\ ;_-@_-"/>
    <numFmt numFmtId="43" formatCode="_ * #,##0.00_ ;_ * \-#,##0.00_ ;_ * &quot;-&quot;??_ ;_ @_ "/>
  </numFmts>
  <fonts count="26"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u/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明朝"/>
      <family val="3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1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12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charset val="13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25" fillId="0" borderId="0">
      <alignment vertical="center"/>
    </xf>
    <xf numFmtId="178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179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25" fillId="0" borderId="0" applyFont="0" applyFill="0" applyBorder="0" applyAlignment="0" applyProtection="0">
      <alignment vertical="center"/>
    </xf>
    <xf numFmtId="178" fontId="25" fillId="0" borderId="0" applyFont="0" applyFill="0" applyBorder="0" applyAlignment="0" applyProtection="0">
      <alignment vertical="center"/>
    </xf>
    <xf numFmtId="179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177" fontId="2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3">
    <xf numFmtId="0" fontId="0" fillId="0" borderId="0" xfId="6">
      <alignment vertical="center"/>
    </xf>
    <xf numFmtId="0" fontId="1" fillId="0" borderId="0" xfId="12" applyFont="1">
      <alignment vertical="center"/>
    </xf>
    <xf numFmtId="176" fontId="1" fillId="0" borderId="0" xfId="12" applyNumberFormat="1" applyFont="1">
      <alignment vertical="center"/>
    </xf>
    <xf numFmtId="176" fontId="2" fillId="0" borderId="0" xfId="12" applyNumberFormat="1" applyFont="1">
      <alignment vertical="center"/>
    </xf>
    <xf numFmtId="0" fontId="2" fillId="0" borderId="0" xfId="12" applyFont="1">
      <alignment vertical="center"/>
    </xf>
    <xf numFmtId="0" fontId="3" fillId="0" borderId="0" xfId="12" applyFont="1" applyAlignment="1">
      <alignment horizontal="center" vertical="center"/>
    </xf>
    <xf numFmtId="0" fontId="4" fillId="0" borderId="0" xfId="12" applyFont="1" applyAlignment="1">
      <alignment horizontal="center" vertical="center"/>
    </xf>
    <xf numFmtId="0" fontId="5" fillId="0" borderId="0" xfId="6" applyFont="1">
      <alignment vertical="center"/>
    </xf>
    <xf numFmtId="0" fontId="1" fillId="0" borderId="0" xfId="12" applyFont="1" applyAlignment="1">
      <alignment horizontal="center" vertical="center"/>
    </xf>
    <xf numFmtId="0" fontId="1" fillId="0" borderId="0" xfId="12" applyFont="1" applyAlignment="1">
      <alignment horizontal="right" vertical="center"/>
    </xf>
    <xf numFmtId="0" fontId="1" fillId="0" borderId="1" xfId="12" applyFont="1" applyBorder="1" applyAlignment="1">
      <alignment horizontal="center" vertical="center"/>
    </xf>
    <xf numFmtId="0" fontId="5" fillId="0" borderId="2" xfId="12" applyFont="1" applyBorder="1" applyAlignment="1">
      <alignment horizontal="center" vertical="center"/>
    </xf>
    <xf numFmtId="0" fontId="5" fillId="0" borderId="3" xfId="12" applyFont="1" applyBorder="1" applyAlignment="1">
      <alignment horizontal="center" vertical="center"/>
    </xf>
    <xf numFmtId="176" fontId="1" fillId="0" borderId="2" xfId="12" applyNumberFormat="1" applyFont="1" applyBorder="1" applyAlignment="1">
      <alignment horizontal="center" vertical="center"/>
    </xf>
    <xf numFmtId="176" fontId="1" fillId="0" borderId="4" xfId="12" applyNumberFormat="1" applyFont="1" applyBorder="1" applyAlignment="1">
      <alignment horizontal="center" vertical="center"/>
    </xf>
    <xf numFmtId="0" fontId="1" fillId="0" borderId="5" xfId="12" applyFont="1" applyBorder="1">
      <alignment vertical="center"/>
    </xf>
    <xf numFmtId="0" fontId="1" fillId="0" borderId="0" xfId="12" applyFont="1" applyBorder="1">
      <alignment vertical="center"/>
    </xf>
    <xf numFmtId="176" fontId="1" fillId="0" borderId="6" xfId="12" applyNumberFormat="1" applyFont="1" applyBorder="1">
      <alignment vertical="center"/>
    </xf>
    <xf numFmtId="176" fontId="1" fillId="0" borderId="7" xfId="12" applyNumberFormat="1" applyFont="1" applyBorder="1">
      <alignment vertical="center"/>
    </xf>
    <xf numFmtId="176" fontId="1" fillId="0" borderId="8" xfId="12" applyNumberFormat="1" applyFont="1" applyBorder="1">
      <alignment vertical="center"/>
    </xf>
    <xf numFmtId="176" fontId="1" fillId="0" borderId="9" xfId="12" applyNumberFormat="1" applyFont="1" applyBorder="1">
      <alignment vertical="center"/>
    </xf>
    <xf numFmtId="176" fontId="1" fillId="0" borderId="10" xfId="12" applyNumberFormat="1" applyFont="1" applyBorder="1">
      <alignment vertical="center"/>
    </xf>
    <xf numFmtId="176" fontId="1" fillId="0" borderId="11" xfId="12" applyNumberFormat="1" applyFont="1" applyBorder="1">
      <alignment vertical="center"/>
    </xf>
    <xf numFmtId="0" fontId="1" fillId="0" borderId="0" xfId="12" applyFont="1" applyFill="1" applyBorder="1">
      <alignment vertical="center"/>
    </xf>
    <xf numFmtId="176" fontId="1" fillId="0" borderId="9" xfId="12" applyNumberFormat="1" applyFont="1" applyFill="1" applyBorder="1">
      <alignment vertical="center"/>
    </xf>
    <xf numFmtId="176" fontId="1" fillId="0" borderId="10" xfId="12" applyNumberFormat="1" applyFont="1" applyFill="1" applyBorder="1">
      <alignment vertical="center"/>
    </xf>
    <xf numFmtId="176" fontId="1" fillId="0" borderId="12" xfId="12" applyNumberFormat="1" applyFont="1" applyFill="1" applyBorder="1">
      <alignment vertical="center"/>
    </xf>
    <xf numFmtId="0" fontId="1" fillId="0" borderId="9" xfId="12" applyFont="1" applyBorder="1">
      <alignment vertical="center"/>
    </xf>
    <xf numFmtId="176" fontId="1" fillId="0" borderId="11" xfId="12" applyNumberFormat="1" applyFont="1" applyFill="1" applyBorder="1">
      <alignment vertical="center"/>
    </xf>
    <xf numFmtId="0" fontId="1" fillId="0" borderId="0" xfId="12" applyFont="1" applyFill="1">
      <alignment vertical="center"/>
    </xf>
    <xf numFmtId="176" fontId="1" fillId="0" borderId="13" xfId="12" applyNumberFormat="1" applyFont="1" applyBorder="1">
      <alignment vertical="center"/>
    </xf>
    <xf numFmtId="176" fontId="1" fillId="0" borderId="14" xfId="12" applyNumberFormat="1" applyFont="1" applyBorder="1">
      <alignment vertical="center"/>
    </xf>
    <xf numFmtId="0" fontId="1" fillId="0" borderId="15" xfId="12" applyFont="1" applyBorder="1">
      <alignment vertical="center"/>
    </xf>
    <xf numFmtId="0" fontId="1" fillId="0" borderId="16" xfId="12" applyFont="1" applyBorder="1">
      <alignment vertical="center"/>
    </xf>
    <xf numFmtId="176" fontId="1" fillId="0" borderId="17" xfId="12" applyNumberFormat="1" applyFont="1" applyBorder="1">
      <alignment vertical="center"/>
    </xf>
    <xf numFmtId="176" fontId="1" fillId="0" borderId="18" xfId="12" applyNumberFormat="1" applyFont="1" applyBorder="1">
      <alignment vertical="center"/>
    </xf>
    <xf numFmtId="176" fontId="1" fillId="0" borderId="19" xfId="12" applyNumberFormat="1" applyFont="1" applyBorder="1">
      <alignment vertical="center"/>
    </xf>
    <xf numFmtId="0" fontId="6" fillId="0" borderId="0" xfId="13" applyFont="1">
      <alignment vertical="center"/>
    </xf>
    <xf numFmtId="0" fontId="7" fillId="0" borderId="0" xfId="6" applyFont="1">
      <alignment vertical="center"/>
    </xf>
    <xf numFmtId="0" fontId="2" fillId="0" borderId="0" xfId="12" applyFont="1" applyAlignment="1">
      <alignment horizontal="center" vertical="center"/>
    </xf>
    <xf numFmtId="9" fontId="2" fillId="0" borderId="0" xfId="2" applyFont="1">
      <alignment vertical="center"/>
    </xf>
    <xf numFmtId="0" fontId="2" fillId="0" borderId="0" xfId="12" applyFont="1" applyAlignment="1">
      <alignment horizontal="right" vertical="center"/>
    </xf>
    <xf numFmtId="0" fontId="2" fillId="0" borderId="1" xfId="12" applyFont="1" applyBorder="1" applyAlignment="1">
      <alignment horizontal="center" vertical="center"/>
    </xf>
    <xf numFmtId="0" fontId="0" fillId="0" borderId="2" xfId="12" applyFont="1" applyBorder="1" applyAlignment="1">
      <alignment horizontal="center" vertical="center"/>
    </xf>
    <xf numFmtId="0" fontId="0" fillId="0" borderId="3" xfId="12" applyFont="1" applyBorder="1" applyAlignment="1">
      <alignment horizontal="center" vertical="center"/>
    </xf>
    <xf numFmtId="176" fontId="2" fillId="0" borderId="2" xfId="12" applyNumberFormat="1" applyFont="1" applyBorder="1" applyAlignment="1">
      <alignment horizontal="center" vertical="center"/>
    </xf>
    <xf numFmtId="176" fontId="2" fillId="0" borderId="4" xfId="12" applyNumberFormat="1" applyFont="1" applyBorder="1" applyAlignment="1">
      <alignment horizontal="center" vertical="center"/>
    </xf>
    <xf numFmtId="0" fontId="2" fillId="0" borderId="5" xfId="12" applyFont="1" applyBorder="1">
      <alignment vertical="center"/>
    </xf>
    <xf numFmtId="0" fontId="2" fillId="0" borderId="0" xfId="12" applyFont="1" applyBorder="1">
      <alignment vertical="center"/>
    </xf>
    <xf numFmtId="176" fontId="2" fillId="0" borderId="6" xfId="12" applyNumberFormat="1" applyFont="1" applyBorder="1">
      <alignment vertical="center"/>
    </xf>
    <xf numFmtId="176" fontId="2" fillId="0" borderId="7" xfId="12" applyNumberFormat="1" applyFont="1" applyBorder="1">
      <alignment vertical="center"/>
    </xf>
    <xf numFmtId="176" fontId="2" fillId="0" borderId="8" xfId="12" applyNumberFormat="1" applyFont="1" applyBorder="1">
      <alignment vertical="center"/>
    </xf>
    <xf numFmtId="176" fontId="2" fillId="0" borderId="9" xfId="12" applyNumberFormat="1" applyFont="1" applyBorder="1">
      <alignment vertical="center"/>
    </xf>
    <xf numFmtId="0" fontId="2" fillId="0" borderId="10" xfId="12" applyFont="1" applyBorder="1">
      <alignment vertical="center"/>
    </xf>
    <xf numFmtId="176" fontId="2" fillId="0" borderId="10" xfId="12" applyNumberFormat="1" applyFont="1" applyBorder="1">
      <alignment vertical="center"/>
    </xf>
    <xf numFmtId="176" fontId="2" fillId="0" borderId="11" xfId="12" applyNumberFormat="1" applyFont="1" applyFill="1" applyBorder="1">
      <alignment vertical="center"/>
    </xf>
    <xf numFmtId="176" fontId="2" fillId="0" borderId="10" xfId="12" applyNumberFormat="1" applyFont="1" applyFill="1" applyBorder="1">
      <alignment vertical="center"/>
    </xf>
    <xf numFmtId="0" fontId="2" fillId="0" borderId="0" xfId="12" applyFont="1" applyFill="1" applyBorder="1">
      <alignment vertical="center"/>
    </xf>
    <xf numFmtId="176" fontId="2" fillId="0" borderId="9" xfId="12" applyNumberFormat="1" applyFont="1" applyFill="1" applyBorder="1">
      <alignment vertical="center"/>
    </xf>
    <xf numFmtId="176" fontId="2" fillId="0" borderId="12" xfId="12" applyNumberFormat="1" applyFont="1" applyFill="1" applyBorder="1">
      <alignment vertical="center"/>
    </xf>
    <xf numFmtId="0" fontId="2" fillId="0" borderId="9" xfId="12" applyFont="1" applyBorder="1">
      <alignment vertical="center"/>
    </xf>
    <xf numFmtId="0" fontId="0" fillId="0" borderId="20" xfId="6" applyFont="1" applyFill="1" applyBorder="1">
      <alignment vertical="center"/>
    </xf>
    <xf numFmtId="178" fontId="8" fillId="0" borderId="20" xfId="8" applyFont="1" applyFill="1" applyBorder="1">
      <alignment vertical="center"/>
    </xf>
    <xf numFmtId="176" fontId="2" fillId="0" borderId="11" xfId="12" applyNumberFormat="1" applyFont="1" applyBorder="1">
      <alignment vertical="center"/>
    </xf>
    <xf numFmtId="176" fontId="2" fillId="0" borderId="8" xfId="12" applyNumberFormat="1" applyFont="1" applyFill="1" applyBorder="1">
      <alignment vertical="center"/>
    </xf>
    <xf numFmtId="176" fontId="2" fillId="0" borderId="12" xfId="12" applyNumberFormat="1" applyFont="1" applyBorder="1">
      <alignment vertical="center"/>
    </xf>
    <xf numFmtId="0" fontId="2" fillId="0" borderId="15" xfId="12" applyFont="1" applyBorder="1">
      <alignment vertical="center"/>
    </xf>
    <xf numFmtId="0" fontId="2" fillId="0" borderId="16" xfId="12" applyFont="1" applyBorder="1">
      <alignment vertical="center"/>
    </xf>
    <xf numFmtId="176" fontId="2" fillId="0" borderId="17" xfId="12" applyNumberFormat="1" applyFont="1" applyBorder="1">
      <alignment vertical="center"/>
    </xf>
    <xf numFmtId="176" fontId="2" fillId="0" borderId="18" xfId="12" applyNumberFormat="1" applyFont="1" applyBorder="1">
      <alignment vertical="center"/>
    </xf>
    <xf numFmtId="176" fontId="2" fillId="0" borderId="21" xfId="12" applyNumberFormat="1" applyFont="1" applyBorder="1">
      <alignment vertical="center"/>
    </xf>
    <xf numFmtId="0" fontId="9" fillId="0" borderId="0" xfId="6" applyFont="1">
      <alignment vertical="center"/>
    </xf>
    <xf numFmtId="0" fontId="10" fillId="0" borderId="0" xfId="12" applyFont="1" applyAlignment="1">
      <alignment horizontal="center" vertical="center"/>
    </xf>
    <xf numFmtId="0" fontId="10" fillId="0" borderId="22" xfId="12" applyFont="1" applyBorder="1">
      <alignment vertical="center"/>
    </xf>
    <xf numFmtId="0" fontId="10" fillId="0" borderId="23" xfId="12" applyFont="1" applyBorder="1">
      <alignment vertical="center"/>
    </xf>
    <xf numFmtId="176" fontId="10" fillId="0" borderId="24" xfId="12" applyNumberFormat="1" applyFont="1" applyBorder="1" applyAlignment="1">
      <alignment horizontal="center" vertical="center" shrinkToFit="1"/>
    </xf>
    <xf numFmtId="176" fontId="10" fillId="0" borderId="6" xfId="12" applyNumberFormat="1" applyFont="1" applyBorder="1" applyAlignment="1">
      <alignment horizontal="center" vertical="center"/>
    </xf>
    <xf numFmtId="176" fontId="10" fillId="0" borderId="24" xfId="12" applyNumberFormat="1" applyFont="1" applyBorder="1">
      <alignment vertical="center"/>
    </xf>
    <xf numFmtId="176" fontId="10" fillId="0" borderId="6" xfId="12" applyNumberFormat="1" applyFont="1" applyBorder="1">
      <alignment vertical="center"/>
    </xf>
    <xf numFmtId="0" fontId="10" fillId="0" borderId="5" xfId="12" applyFont="1" applyBorder="1">
      <alignment vertical="center"/>
    </xf>
    <xf numFmtId="0" fontId="10" fillId="0" borderId="0" xfId="12" applyFont="1" applyBorder="1">
      <alignment vertical="center"/>
    </xf>
    <xf numFmtId="176" fontId="10" fillId="0" borderId="25" xfId="12" applyNumberFormat="1" applyFont="1" applyBorder="1">
      <alignment vertical="center"/>
    </xf>
    <xf numFmtId="176" fontId="10" fillId="0" borderId="9" xfId="12" applyNumberFormat="1" applyFont="1" applyBorder="1">
      <alignment vertical="center"/>
    </xf>
    <xf numFmtId="176" fontId="10" fillId="0" borderId="26" xfId="12" applyNumberFormat="1" applyFont="1" applyBorder="1">
      <alignment vertical="center"/>
    </xf>
    <xf numFmtId="176" fontId="10" fillId="0" borderId="27" xfId="12" applyNumberFormat="1" applyFont="1" applyBorder="1">
      <alignment vertical="center"/>
    </xf>
    <xf numFmtId="176" fontId="10" fillId="0" borderId="28" xfId="12" applyNumberFormat="1" applyFont="1" applyBorder="1">
      <alignment vertical="center"/>
    </xf>
    <xf numFmtId="176" fontId="10" fillId="0" borderId="29" xfId="12" applyNumberFormat="1" applyFont="1" applyBorder="1">
      <alignment vertical="center"/>
    </xf>
    <xf numFmtId="176" fontId="10" fillId="0" borderId="30" xfId="12" applyNumberFormat="1" applyFont="1" applyBorder="1">
      <alignment vertical="center"/>
    </xf>
    <xf numFmtId="176" fontId="10" fillId="0" borderId="31" xfId="12" applyNumberFormat="1" applyFont="1" applyBorder="1">
      <alignment vertical="center"/>
    </xf>
    <xf numFmtId="0" fontId="10" fillId="0" borderId="15" xfId="12" applyFont="1" applyBorder="1">
      <alignment vertical="center"/>
    </xf>
    <xf numFmtId="0" fontId="10" fillId="0" borderId="16" xfId="12" applyFont="1" applyBorder="1">
      <alignment vertical="center"/>
    </xf>
    <xf numFmtId="0" fontId="10" fillId="0" borderId="16" xfId="12" applyFont="1" applyFill="1" applyBorder="1">
      <alignment vertical="center"/>
    </xf>
    <xf numFmtId="176" fontId="10" fillId="0" borderId="32" xfId="12" applyNumberFormat="1" applyFont="1" applyFill="1" applyBorder="1">
      <alignment vertical="center"/>
    </xf>
    <xf numFmtId="176" fontId="10" fillId="0" borderId="33" xfId="12" applyNumberFormat="1" applyFont="1" applyFill="1" applyBorder="1">
      <alignment vertical="center"/>
    </xf>
    <xf numFmtId="0" fontId="10" fillId="0" borderId="0" xfId="12" applyFont="1" applyFill="1" applyBorder="1">
      <alignment vertical="center"/>
    </xf>
    <xf numFmtId="176" fontId="10" fillId="0" borderId="25" xfId="12" applyNumberFormat="1" applyFont="1" applyFill="1" applyBorder="1">
      <alignment vertical="center"/>
    </xf>
    <xf numFmtId="176" fontId="10" fillId="0" borderId="9" xfId="12" applyNumberFormat="1" applyFont="1" applyFill="1" applyBorder="1">
      <alignment vertical="center"/>
    </xf>
    <xf numFmtId="0" fontId="10" fillId="0" borderId="34" xfId="12" applyFont="1" applyFill="1" applyBorder="1">
      <alignment vertical="center"/>
    </xf>
    <xf numFmtId="0" fontId="10" fillId="0" borderId="35" xfId="12" applyFont="1" applyFill="1" applyBorder="1">
      <alignment vertical="center"/>
    </xf>
    <xf numFmtId="176" fontId="10" fillId="0" borderId="28" xfId="12" applyNumberFormat="1" applyFont="1" applyFill="1" applyBorder="1">
      <alignment vertical="center"/>
    </xf>
    <xf numFmtId="176" fontId="10" fillId="0" borderId="29" xfId="12" applyNumberFormat="1" applyFont="1" applyFill="1" applyBorder="1">
      <alignment vertical="center"/>
    </xf>
    <xf numFmtId="0" fontId="10" fillId="0" borderId="8" xfId="12" applyFont="1" applyBorder="1">
      <alignment vertical="center"/>
    </xf>
    <xf numFmtId="176" fontId="10" fillId="0" borderId="0" xfId="12" applyNumberFormat="1" applyFont="1" applyBorder="1">
      <alignment vertical="center"/>
    </xf>
    <xf numFmtId="0" fontId="10" fillId="0" borderId="36" xfId="12" applyFont="1" applyBorder="1">
      <alignment vertical="center"/>
    </xf>
    <xf numFmtId="0" fontId="10" fillId="0" borderId="20" xfId="12" applyFont="1" applyBorder="1">
      <alignment vertical="center"/>
    </xf>
    <xf numFmtId="0" fontId="10" fillId="0" borderId="37" xfId="12" applyFont="1" applyBorder="1">
      <alignment vertical="center"/>
    </xf>
    <xf numFmtId="176" fontId="10" fillId="0" borderId="38" xfId="12" applyNumberFormat="1" applyFont="1" applyBorder="1">
      <alignment vertical="center"/>
    </xf>
    <xf numFmtId="176" fontId="10" fillId="0" borderId="17" xfId="12" applyNumberFormat="1" applyFont="1" applyBorder="1">
      <alignment vertical="center"/>
    </xf>
    <xf numFmtId="176" fontId="10" fillId="0" borderId="7" xfId="12" applyNumberFormat="1" applyFont="1" applyBorder="1" applyAlignment="1">
      <alignment horizontal="center" vertical="center"/>
    </xf>
    <xf numFmtId="176" fontId="10" fillId="0" borderId="7" xfId="12" applyNumberFormat="1" applyFont="1" applyBorder="1">
      <alignment vertical="center"/>
    </xf>
    <xf numFmtId="176" fontId="10" fillId="0" borderId="10" xfId="12" applyNumberFormat="1" applyFont="1" applyBorder="1">
      <alignment vertical="center"/>
    </xf>
    <xf numFmtId="176" fontId="10" fillId="0" borderId="11" xfId="12" applyNumberFormat="1" applyFont="1" applyBorder="1">
      <alignment vertical="center"/>
    </xf>
    <xf numFmtId="176" fontId="10" fillId="0" borderId="39" xfId="12" applyNumberFormat="1" applyFont="1" applyBorder="1">
      <alignment vertical="center"/>
    </xf>
    <xf numFmtId="176" fontId="10" fillId="0" borderId="40" xfId="12" applyNumberFormat="1" applyFont="1" applyBorder="1">
      <alignment vertical="center"/>
    </xf>
    <xf numFmtId="176" fontId="10" fillId="0" borderId="41" xfId="12" applyNumberFormat="1" applyFont="1" applyFill="1" applyBorder="1">
      <alignment vertical="center"/>
    </xf>
    <xf numFmtId="176" fontId="10" fillId="0" borderId="35" xfId="12" applyNumberFormat="1" applyFont="1" applyBorder="1">
      <alignment vertical="center"/>
    </xf>
    <xf numFmtId="176" fontId="10" fillId="0" borderId="42" xfId="12" applyNumberFormat="1" applyFont="1" applyBorder="1">
      <alignment vertical="center"/>
    </xf>
    <xf numFmtId="0" fontId="11" fillId="0" borderId="0" xfId="6" applyFont="1">
      <alignment vertical="center"/>
    </xf>
    <xf numFmtId="176" fontId="10" fillId="0" borderId="10" xfId="12" applyNumberFormat="1" applyFont="1" applyFill="1" applyBorder="1">
      <alignment vertical="center"/>
    </xf>
    <xf numFmtId="176" fontId="10" fillId="0" borderId="39" xfId="12" applyNumberFormat="1" applyFont="1" applyFill="1" applyBorder="1">
      <alignment vertical="center"/>
    </xf>
    <xf numFmtId="176" fontId="10" fillId="0" borderId="18" xfId="12" applyNumberFormat="1" applyFont="1" applyBorder="1">
      <alignment vertical="center"/>
    </xf>
    <xf numFmtId="31" fontId="11" fillId="0" borderId="0" xfId="6" applyNumberFormat="1" applyFont="1" applyAlignment="1">
      <alignment horizontal="center" vertical="center"/>
    </xf>
    <xf numFmtId="0" fontId="12" fillId="0" borderId="0" xfId="14" applyFont="1">
      <alignment vertical="center"/>
    </xf>
    <xf numFmtId="176" fontId="10" fillId="0" borderId="23" xfId="12" applyNumberFormat="1" applyFont="1" applyBorder="1" applyAlignment="1">
      <alignment horizontal="center" vertical="center" shrinkToFit="1"/>
    </xf>
    <xf numFmtId="176" fontId="10" fillId="0" borderId="24" xfId="12" applyNumberFormat="1" applyFont="1" applyBorder="1" applyAlignment="1">
      <alignment horizontal="center" vertical="center"/>
    </xf>
    <xf numFmtId="176" fontId="10" fillId="0" borderId="43" xfId="12" applyNumberFormat="1" applyFont="1" applyBorder="1" applyAlignment="1">
      <alignment horizontal="center" vertical="center"/>
    </xf>
    <xf numFmtId="176" fontId="10" fillId="0" borderId="44" xfId="12" applyNumberFormat="1" applyFont="1" applyBorder="1">
      <alignment vertical="center"/>
    </xf>
    <xf numFmtId="176" fontId="10" fillId="0" borderId="43" xfId="12" applyNumberFormat="1" applyFont="1" applyBorder="1">
      <alignment vertical="center"/>
    </xf>
    <xf numFmtId="176" fontId="10" fillId="0" borderId="8" xfId="12" applyNumberFormat="1" applyFont="1" applyBorder="1">
      <alignment vertical="center"/>
    </xf>
    <xf numFmtId="176" fontId="10" fillId="0" borderId="45" xfId="12" applyNumberFormat="1" applyFont="1" applyBorder="1">
      <alignment vertical="center"/>
    </xf>
    <xf numFmtId="176" fontId="10" fillId="0" borderId="34" xfId="12" applyNumberFormat="1" applyFont="1" applyBorder="1">
      <alignment vertical="center"/>
    </xf>
    <xf numFmtId="176" fontId="10" fillId="0" borderId="46" xfId="12" applyNumberFormat="1" applyFont="1" applyBorder="1">
      <alignment vertical="center"/>
    </xf>
    <xf numFmtId="176" fontId="10" fillId="0" borderId="47" xfId="12" applyNumberFormat="1" applyFont="1" applyBorder="1">
      <alignment vertical="center"/>
    </xf>
    <xf numFmtId="176" fontId="10" fillId="0" borderId="48" xfId="12" applyNumberFormat="1" applyFont="1" applyBorder="1">
      <alignment vertical="center"/>
    </xf>
    <xf numFmtId="176" fontId="10" fillId="0" borderId="49" xfId="12" applyNumberFormat="1" applyFont="1" applyBorder="1">
      <alignment vertical="center"/>
    </xf>
    <xf numFmtId="176" fontId="10" fillId="0" borderId="50" xfId="12" applyNumberFormat="1" applyFont="1" applyFill="1" applyBorder="1">
      <alignment vertical="center"/>
    </xf>
    <xf numFmtId="176" fontId="10" fillId="0" borderId="51" xfId="12" applyNumberFormat="1" applyFont="1" applyFill="1" applyBorder="1">
      <alignment vertical="center"/>
    </xf>
    <xf numFmtId="176" fontId="10" fillId="0" borderId="48" xfId="12" applyNumberFormat="1" applyFont="1" applyFill="1" applyBorder="1">
      <alignment vertical="center"/>
    </xf>
    <xf numFmtId="176" fontId="10" fillId="0" borderId="20" xfId="12" applyNumberFormat="1" applyFont="1" applyBorder="1">
      <alignment vertical="center"/>
    </xf>
    <xf numFmtId="176" fontId="10" fillId="0" borderId="30" xfId="12" applyNumberFormat="1" applyFont="1" applyFill="1" applyBorder="1">
      <alignment vertical="center"/>
    </xf>
    <xf numFmtId="176" fontId="10" fillId="0" borderId="37" xfId="12" applyNumberFormat="1" applyFont="1" applyBorder="1">
      <alignment vertical="center"/>
    </xf>
    <xf numFmtId="176" fontId="10" fillId="0" borderId="42" xfId="12" applyNumberFormat="1" applyFont="1" applyFill="1" applyBorder="1">
      <alignment vertical="center"/>
    </xf>
    <xf numFmtId="176" fontId="10" fillId="0" borderId="26" xfId="12" applyNumberFormat="1" applyFont="1" applyFill="1" applyBorder="1">
      <alignment vertical="center"/>
    </xf>
    <xf numFmtId="176" fontId="10" fillId="0" borderId="0" xfId="12" applyNumberFormat="1" applyFont="1" applyFill="1" applyBorder="1">
      <alignment vertical="center"/>
    </xf>
    <xf numFmtId="176" fontId="10" fillId="0" borderId="34" xfId="12" applyNumberFormat="1" applyFont="1" applyFill="1" applyBorder="1">
      <alignment vertical="center"/>
    </xf>
    <xf numFmtId="176" fontId="10" fillId="0" borderId="35" xfId="12" applyNumberFormat="1" applyFont="1" applyFill="1" applyBorder="1">
      <alignment vertical="center"/>
    </xf>
    <xf numFmtId="0" fontId="12" fillId="0" borderId="0" xfId="14" applyFont="1" applyBorder="1">
      <alignment vertical="center"/>
    </xf>
    <xf numFmtId="176" fontId="10" fillId="0" borderId="52" xfId="12" applyNumberFormat="1" applyFont="1" applyBorder="1">
      <alignment vertical="center"/>
    </xf>
    <xf numFmtId="176" fontId="10" fillId="0" borderId="16" xfId="12" applyNumberFormat="1" applyFont="1" applyBorder="1">
      <alignment vertical="center"/>
    </xf>
    <xf numFmtId="176" fontId="1" fillId="0" borderId="0" xfId="12" applyNumberFormat="1" applyFont="1" applyBorder="1">
      <alignment vertical="center"/>
    </xf>
    <xf numFmtId="176" fontId="1" fillId="0" borderId="49" xfId="12" applyNumberFormat="1" applyFont="1" applyFill="1" applyBorder="1">
      <alignment vertical="center"/>
    </xf>
    <xf numFmtId="176" fontId="1" fillId="0" borderId="42" xfId="12" applyNumberFormat="1" applyFont="1" applyBorder="1">
      <alignment vertical="center"/>
    </xf>
    <xf numFmtId="176" fontId="1" fillId="0" borderId="47" xfId="12" applyNumberFormat="1" applyFont="1" applyBorder="1">
      <alignment vertical="center"/>
    </xf>
    <xf numFmtId="176" fontId="1" fillId="0" borderId="53" xfId="12" applyNumberFormat="1" applyFont="1" applyBorder="1">
      <alignment vertical="center"/>
    </xf>
    <xf numFmtId="0" fontId="0" fillId="0" borderId="0" xfId="6" applyFont="1" applyAlignment="1">
      <alignment horizontal="right" vertical="center"/>
    </xf>
    <xf numFmtId="0" fontId="0" fillId="0" borderId="5" xfId="6" applyBorder="1">
      <alignment vertical="center"/>
    </xf>
    <xf numFmtId="0" fontId="0" fillId="0" borderId="0" xfId="6" applyBorder="1">
      <alignment vertical="center"/>
    </xf>
    <xf numFmtId="0" fontId="10" fillId="0" borderId="1" xfId="12" applyFont="1" applyBorder="1">
      <alignment vertical="center"/>
    </xf>
    <xf numFmtId="0" fontId="10" fillId="0" borderId="2" xfId="12" applyFont="1" applyBorder="1">
      <alignment vertical="center"/>
    </xf>
    <xf numFmtId="0" fontId="10" fillId="0" borderId="4" xfId="12" applyFont="1" applyBorder="1">
      <alignment vertical="center"/>
    </xf>
    <xf numFmtId="176" fontId="10" fillId="0" borderId="54" xfId="12" applyNumberFormat="1" applyFont="1" applyBorder="1" applyAlignment="1">
      <alignment horizontal="center" vertical="center" shrinkToFit="1"/>
    </xf>
    <xf numFmtId="176" fontId="10" fillId="0" borderId="55" xfId="12" applyNumberFormat="1" applyFont="1" applyBorder="1" applyAlignment="1">
      <alignment horizontal="center" vertical="center"/>
    </xf>
    <xf numFmtId="176" fontId="10" fillId="0" borderId="56" xfId="12" applyNumberFormat="1" applyFont="1" applyBorder="1">
      <alignment vertical="center"/>
    </xf>
    <xf numFmtId="176" fontId="10" fillId="0" borderId="57" xfId="12" applyNumberFormat="1" applyFont="1" applyBorder="1">
      <alignment vertical="center"/>
    </xf>
    <xf numFmtId="176" fontId="10" fillId="0" borderId="58" xfId="12" applyNumberFormat="1" applyFont="1" applyBorder="1">
      <alignment vertical="center"/>
    </xf>
    <xf numFmtId="176" fontId="10" fillId="0" borderId="59" xfId="12" applyNumberFormat="1" applyFont="1" applyBorder="1">
      <alignment vertical="center"/>
    </xf>
    <xf numFmtId="0" fontId="10" fillId="0" borderId="20" xfId="12" applyFont="1" applyFill="1" applyBorder="1">
      <alignment vertical="center"/>
    </xf>
    <xf numFmtId="0" fontId="10" fillId="0" borderId="45" xfId="12" applyFont="1" applyFill="1" applyBorder="1">
      <alignment vertical="center"/>
    </xf>
    <xf numFmtId="176" fontId="10" fillId="0" borderId="57" xfId="12" applyNumberFormat="1" applyFont="1" applyFill="1" applyBorder="1">
      <alignment vertical="center"/>
    </xf>
    <xf numFmtId="176" fontId="10" fillId="0" borderId="11" xfId="12" applyNumberFormat="1" applyFont="1" applyFill="1" applyBorder="1">
      <alignment vertical="center"/>
    </xf>
    <xf numFmtId="0" fontId="10" fillId="0" borderId="8" xfId="12" applyFont="1" applyFill="1" applyBorder="1">
      <alignment vertical="center"/>
    </xf>
    <xf numFmtId="0" fontId="10" fillId="0" borderId="45" xfId="12" applyFont="1" applyBorder="1">
      <alignment vertical="center"/>
    </xf>
    <xf numFmtId="0" fontId="10" fillId="0" borderId="48" xfId="12" applyFont="1" applyBorder="1">
      <alignment vertical="center"/>
    </xf>
    <xf numFmtId="0" fontId="10" fillId="0" borderId="60" xfId="12" applyFont="1" applyBorder="1">
      <alignment vertical="center"/>
    </xf>
    <xf numFmtId="176" fontId="10" fillId="0" borderId="61" xfId="12" applyNumberFormat="1" applyFont="1" applyBorder="1">
      <alignment vertical="center"/>
    </xf>
    <xf numFmtId="0" fontId="13" fillId="0" borderId="0" xfId="6" applyFont="1">
      <alignment vertical="center"/>
    </xf>
    <xf numFmtId="0" fontId="14" fillId="0" borderId="0" xfId="14" applyFont="1">
      <alignment vertical="center"/>
    </xf>
    <xf numFmtId="176" fontId="10" fillId="0" borderId="3" xfId="12" applyNumberFormat="1" applyFont="1" applyBorder="1" applyAlignment="1">
      <alignment horizontal="center" vertical="center"/>
    </xf>
    <xf numFmtId="176" fontId="10" fillId="0" borderId="3" xfId="12" applyNumberFormat="1" applyFont="1" applyBorder="1" applyAlignment="1">
      <alignment horizontal="center" vertical="center" shrinkToFit="1"/>
    </xf>
    <xf numFmtId="176" fontId="10" fillId="0" borderId="4" xfId="12" applyNumberFormat="1" applyFont="1" applyBorder="1" applyAlignment="1">
      <alignment horizontal="center" vertical="center"/>
    </xf>
    <xf numFmtId="0" fontId="15" fillId="0" borderId="0" xfId="14" applyFont="1">
      <alignment vertical="center"/>
    </xf>
    <xf numFmtId="176" fontId="10" fillId="0" borderId="62" xfId="12" applyNumberFormat="1" applyFont="1" applyFill="1" applyBorder="1">
      <alignment vertical="center"/>
    </xf>
    <xf numFmtId="176" fontId="10" fillId="0" borderId="12" xfId="12" applyNumberFormat="1" applyFont="1" applyBorder="1">
      <alignment vertical="center"/>
    </xf>
    <xf numFmtId="176" fontId="10" fillId="0" borderId="40" xfId="12" applyNumberFormat="1" applyFont="1" applyFill="1" applyBorder="1">
      <alignment vertical="center"/>
    </xf>
    <xf numFmtId="176" fontId="10" fillId="0" borderId="13" xfId="12" applyNumberFormat="1" applyFont="1" applyBorder="1">
      <alignment vertical="center"/>
    </xf>
    <xf numFmtId="0" fontId="16" fillId="0" borderId="0" xfId="14" applyFont="1">
      <alignment vertical="center"/>
    </xf>
    <xf numFmtId="176" fontId="10" fillId="0" borderId="45" xfId="12" applyNumberFormat="1" applyFont="1" applyFill="1" applyBorder="1">
      <alignment vertical="center"/>
    </xf>
    <xf numFmtId="176" fontId="10" fillId="0" borderId="8" xfId="12" applyNumberFormat="1" applyFont="1" applyFill="1" applyBorder="1">
      <alignment vertical="center"/>
    </xf>
    <xf numFmtId="176" fontId="10" fillId="0" borderId="60" xfId="12" applyNumberFormat="1" applyFont="1" applyBorder="1">
      <alignment vertical="center"/>
    </xf>
    <xf numFmtId="0" fontId="17" fillId="0" borderId="0" xfId="6" applyFont="1">
      <alignment vertical="center"/>
    </xf>
    <xf numFmtId="9" fontId="1" fillId="0" borderId="0" xfId="2" applyFont="1">
      <alignment vertical="center"/>
    </xf>
    <xf numFmtId="0" fontId="1" fillId="0" borderId="10" xfId="12" applyFont="1" applyBorder="1">
      <alignment vertical="center"/>
    </xf>
    <xf numFmtId="176" fontId="1" fillId="0" borderId="40" xfId="12" applyNumberFormat="1" applyFont="1" applyBorder="1">
      <alignment vertical="center"/>
    </xf>
    <xf numFmtId="176" fontId="1" fillId="0" borderId="12" xfId="12" applyNumberFormat="1" applyFont="1" applyBorder="1">
      <alignment vertical="center"/>
    </xf>
    <xf numFmtId="176" fontId="1" fillId="0" borderId="21" xfId="12" applyNumberFormat="1" applyFont="1" applyBorder="1">
      <alignment vertical="center"/>
    </xf>
    <xf numFmtId="0" fontId="18" fillId="0" borderId="1" xfId="12" applyFont="1" applyBorder="1">
      <alignment vertical="center"/>
    </xf>
    <xf numFmtId="0" fontId="18" fillId="0" borderId="2" xfId="12" applyFont="1" applyBorder="1">
      <alignment vertical="center"/>
    </xf>
    <xf numFmtId="0" fontId="18" fillId="0" borderId="4" xfId="12" applyFont="1" applyBorder="1">
      <alignment vertical="center"/>
    </xf>
    <xf numFmtId="176" fontId="18" fillId="0" borderId="54" xfId="12" applyNumberFormat="1" applyFont="1" applyBorder="1" applyAlignment="1">
      <alignment horizontal="center" vertical="center" shrinkToFit="1"/>
    </xf>
    <xf numFmtId="176" fontId="19" fillId="0" borderId="3" xfId="12" applyNumberFormat="1" applyFont="1" applyBorder="1" applyAlignment="1">
      <alignment horizontal="center" vertical="center" wrapText="1" shrinkToFit="1"/>
    </xf>
    <xf numFmtId="176" fontId="18" fillId="0" borderId="55" xfId="12" applyNumberFormat="1" applyFont="1" applyBorder="1" applyAlignment="1">
      <alignment horizontal="center" vertical="center"/>
    </xf>
    <xf numFmtId="0" fontId="18" fillId="0" borderId="5" xfId="12" applyFont="1" applyBorder="1">
      <alignment vertical="center"/>
    </xf>
    <xf numFmtId="0" fontId="18" fillId="0" borderId="0" xfId="12" applyFont="1" applyBorder="1">
      <alignment vertical="center"/>
    </xf>
    <xf numFmtId="0" fontId="18" fillId="0" borderId="8" xfId="12" applyFont="1" applyBorder="1">
      <alignment vertical="center"/>
    </xf>
    <xf numFmtId="176" fontId="18" fillId="0" borderId="56" xfId="12" applyNumberFormat="1" applyFont="1" applyBorder="1">
      <alignment vertical="center"/>
    </xf>
    <xf numFmtId="176" fontId="18" fillId="0" borderId="9" xfId="12" applyNumberFormat="1" applyFont="1" applyBorder="1">
      <alignment vertical="center"/>
    </xf>
    <xf numFmtId="176" fontId="18" fillId="0" borderId="10" xfId="12" applyNumberFormat="1" applyFont="1" applyBorder="1">
      <alignment vertical="center"/>
    </xf>
    <xf numFmtId="176" fontId="18" fillId="0" borderId="57" xfId="12" applyNumberFormat="1" applyFont="1" applyBorder="1">
      <alignment vertical="center"/>
    </xf>
    <xf numFmtId="176" fontId="18" fillId="0" borderId="27" xfId="12" applyNumberFormat="1" applyFont="1" applyBorder="1">
      <alignment vertical="center"/>
    </xf>
    <xf numFmtId="176" fontId="18" fillId="0" borderId="11" xfId="12" applyNumberFormat="1" applyFont="1" applyBorder="1">
      <alignment vertical="center"/>
    </xf>
    <xf numFmtId="176" fontId="18" fillId="0" borderId="58" xfId="12" applyNumberFormat="1" applyFont="1" applyBorder="1">
      <alignment vertical="center"/>
    </xf>
    <xf numFmtId="176" fontId="18" fillId="0" borderId="29" xfId="12" applyNumberFormat="1" applyFont="1" applyBorder="1">
      <alignment vertical="center"/>
    </xf>
    <xf numFmtId="176" fontId="18" fillId="0" borderId="39" xfId="12" applyNumberFormat="1" applyFont="1" applyBorder="1">
      <alignment vertical="center"/>
    </xf>
    <xf numFmtId="176" fontId="18" fillId="0" borderId="59" xfId="12" applyNumberFormat="1" applyFont="1" applyBorder="1">
      <alignment vertical="center"/>
    </xf>
    <xf numFmtId="176" fontId="18" fillId="0" borderId="31" xfId="12" applyNumberFormat="1" applyFont="1" applyBorder="1">
      <alignment vertical="center"/>
    </xf>
    <xf numFmtId="176" fontId="18" fillId="0" borderId="40" xfId="12" applyNumberFormat="1" applyFont="1" applyBorder="1">
      <alignment vertical="center"/>
    </xf>
    <xf numFmtId="176" fontId="18" fillId="0" borderId="0" xfId="12" applyNumberFormat="1" applyFont="1" applyBorder="1">
      <alignment vertical="center"/>
    </xf>
    <xf numFmtId="0" fontId="18" fillId="0" borderId="36" xfId="12" applyFont="1" applyBorder="1">
      <alignment vertical="center"/>
    </xf>
    <xf numFmtId="0" fontId="18" fillId="0" borderId="20" xfId="12" applyFont="1" applyFill="1" applyBorder="1">
      <alignment vertical="center"/>
    </xf>
    <xf numFmtId="0" fontId="18" fillId="0" borderId="45" xfId="12" applyFont="1" applyFill="1" applyBorder="1">
      <alignment vertical="center"/>
    </xf>
    <xf numFmtId="176" fontId="18" fillId="0" borderId="29" xfId="12" applyNumberFormat="1" applyFont="1" applyFill="1" applyBorder="1">
      <alignment vertical="center"/>
    </xf>
    <xf numFmtId="176" fontId="18" fillId="0" borderId="39" xfId="12" applyNumberFormat="1" applyFont="1" applyFill="1" applyBorder="1">
      <alignment vertical="center"/>
    </xf>
    <xf numFmtId="0" fontId="20" fillId="0" borderId="0" xfId="12" applyFont="1" applyBorder="1">
      <alignment vertical="center"/>
    </xf>
    <xf numFmtId="0" fontId="20" fillId="0" borderId="8" xfId="12" applyFont="1" applyBorder="1">
      <alignment vertical="center"/>
    </xf>
    <xf numFmtId="176" fontId="18" fillId="0" borderId="57" xfId="12" applyNumberFormat="1" applyFont="1" applyFill="1" applyBorder="1">
      <alignment vertical="center"/>
    </xf>
    <xf numFmtId="176" fontId="18" fillId="0" borderId="11" xfId="12" applyNumberFormat="1" applyFont="1" applyFill="1" applyBorder="1">
      <alignment vertical="center"/>
    </xf>
    <xf numFmtId="0" fontId="18" fillId="0" borderId="20" xfId="12" applyFont="1" applyBorder="1">
      <alignment vertical="center"/>
    </xf>
    <xf numFmtId="0" fontId="18" fillId="0" borderId="45" xfId="12" applyFont="1" applyBorder="1">
      <alignment vertical="center"/>
    </xf>
    <xf numFmtId="0" fontId="18" fillId="0" borderId="48" xfId="12" applyFont="1" applyBorder="1">
      <alignment vertical="center"/>
    </xf>
    <xf numFmtId="0" fontId="18" fillId="0" borderId="15" xfId="12" applyFont="1" applyBorder="1">
      <alignment vertical="center"/>
    </xf>
    <xf numFmtId="0" fontId="18" fillId="0" borderId="16" xfId="12" applyFont="1" applyBorder="1">
      <alignment vertical="center"/>
    </xf>
    <xf numFmtId="0" fontId="18" fillId="0" borderId="60" xfId="12" applyFont="1" applyBorder="1">
      <alignment vertical="center"/>
    </xf>
    <xf numFmtId="176" fontId="18" fillId="0" borderId="61" xfId="12" applyNumberFormat="1" applyFont="1" applyBorder="1">
      <alignment vertical="center"/>
    </xf>
    <xf numFmtId="176" fontId="18" fillId="0" borderId="17" xfId="12" applyNumberFormat="1" applyFont="1" applyBorder="1">
      <alignment vertical="center"/>
    </xf>
    <xf numFmtId="176" fontId="18" fillId="0" borderId="18" xfId="12" applyNumberFormat="1" applyFont="1" applyBorder="1">
      <alignment vertical="center"/>
    </xf>
    <xf numFmtId="176" fontId="18" fillId="0" borderId="3" xfId="12" applyNumberFormat="1" applyFont="1" applyBorder="1" applyAlignment="1">
      <alignment horizontal="center" vertical="center"/>
    </xf>
    <xf numFmtId="176" fontId="18" fillId="0" borderId="35" xfId="12" applyNumberFormat="1" applyFont="1" applyBorder="1">
      <alignment vertical="center"/>
    </xf>
    <xf numFmtId="176" fontId="20" fillId="0" borderId="10" xfId="12" applyNumberFormat="1" applyFont="1" applyBorder="1">
      <alignment vertical="center"/>
    </xf>
    <xf numFmtId="176" fontId="18" fillId="0" borderId="42" xfId="12" applyNumberFormat="1" applyFont="1" applyBorder="1">
      <alignment vertical="center"/>
    </xf>
    <xf numFmtId="176" fontId="21" fillId="0" borderId="10" xfId="12" applyNumberFormat="1" applyFont="1" applyBorder="1">
      <alignment vertical="center"/>
    </xf>
    <xf numFmtId="0" fontId="13" fillId="0" borderId="0" xfId="14" applyFont="1">
      <alignment vertical="center"/>
    </xf>
    <xf numFmtId="176" fontId="18" fillId="0" borderId="3" xfId="12" applyNumberFormat="1" applyFont="1" applyBorder="1" applyAlignment="1">
      <alignment horizontal="center" vertical="center" shrinkToFit="1"/>
    </xf>
    <xf numFmtId="176" fontId="18" fillId="0" borderId="4" xfId="12" applyNumberFormat="1" applyFont="1" applyBorder="1" applyAlignment="1">
      <alignment horizontal="center" vertical="center"/>
    </xf>
    <xf numFmtId="176" fontId="18" fillId="0" borderId="8" xfId="12" applyNumberFormat="1" applyFont="1" applyBorder="1">
      <alignment vertical="center"/>
    </xf>
    <xf numFmtId="176" fontId="18" fillId="0" borderId="45" xfId="12" applyNumberFormat="1" applyFont="1" applyBorder="1">
      <alignment vertical="center"/>
    </xf>
    <xf numFmtId="176" fontId="18" fillId="0" borderId="46" xfId="12" applyNumberFormat="1" applyFont="1" applyBorder="1">
      <alignment vertical="center"/>
    </xf>
    <xf numFmtId="176" fontId="18" fillId="0" borderId="48" xfId="12" applyNumberFormat="1" applyFont="1" applyBorder="1">
      <alignment vertical="center"/>
    </xf>
    <xf numFmtId="176" fontId="18" fillId="0" borderId="62" xfId="12" applyNumberFormat="1" applyFont="1" applyFill="1" applyBorder="1">
      <alignment vertical="center"/>
    </xf>
    <xf numFmtId="176" fontId="18" fillId="0" borderId="12" xfId="12" applyNumberFormat="1" applyFont="1" applyBorder="1">
      <alignment vertical="center"/>
    </xf>
    <xf numFmtId="176" fontId="20" fillId="0" borderId="11" xfId="12" applyNumberFormat="1" applyFont="1" applyBorder="1">
      <alignment vertical="center"/>
    </xf>
    <xf numFmtId="176" fontId="20" fillId="0" borderId="12" xfId="12" applyNumberFormat="1" applyFont="1" applyBorder="1">
      <alignment vertical="center"/>
    </xf>
    <xf numFmtId="176" fontId="18" fillId="0" borderId="13" xfId="12" applyNumberFormat="1" applyFont="1" applyBorder="1">
      <alignment vertical="center"/>
    </xf>
    <xf numFmtId="176" fontId="18" fillId="0" borderId="10" xfId="12" applyNumberFormat="1" applyFont="1" applyFill="1" applyBorder="1">
      <alignment vertical="center"/>
    </xf>
    <xf numFmtId="176" fontId="18" fillId="0" borderId="49" xfId="12" applyNumberFormat="1" applyFont="1" applyBorder="1">
      <alignment vertical="center"/>
    </xf>
    <xf numFmtId="176" fontId="18" fillId="0" borderId="45" xfId="12" applyNumberFormat="1" applyFont="1" applyFill="1" applyBorder="1">
      <alignment vertical="center"/>
    </xf>
    <xf numFmtId="176" fontId="18" fillId="0" borderId="60" xfId="12" applyNumberFormat="1" applyFont="1" applyBorder="1">
      <alignment vertical="center"/>
    </xf>
    <xf numFmtId="0" fontId="0" fillId="0" borderId="2" xfId="12" applyBorder="1" applyAlignment="1">
      <alignment horizontal="center" vertical="center"/>
    </xf>
    <xf numFmtId="0" fontId="0" fillId="0" borderId="3" xfId="12" applyBorder="1" applyAlignment="1">
      <alignment horizontal="center" vertical="center"/>
    </xf>
    <xf numFmtId="176" fontId="2" fillId="0" borderId="14" xfId="12" applyNumberFormat="1" applyFont="1" applyBorder="1">
      <alignment vertical="center"/>
    </xf>
    <xf numFmtId="176" fontId="2" fillId="0" borderId="13" xfId="12" applyNumberFormat="1" applyFont="1" applyBorder="1">
      <alignment vertical="center"/>
    </xf>
    <xf numFmtId="176" fontId="2" fillId="0" borderId="19" xfId="12" applyNumberFormat="1" applyFont="1" applyBorder="1">
      <alignment vertical="center"/>
    </xf>
    <xf numFmtId="176" fontId="2" fillId="0" borderId="40" xfId="12" applyNumberFormat="1" applyFont="1" applyBorder="1">
      <alignment vertical="center"/>
    </xf>
    <xf numFmtId="0" fontId="17" fillId="0" borderId="0" xfId="13" applyFont="1" applyAlignment="1">
      <alignment horizontal="center" vertical="center"/>
    </xf>
    <xf numFmtId="0" fontId="22" fillId="0" borderId="0" xfId="12" applyFont="1" applyAlignment="1">
      <alignment horizontal="center" vertical="center"/>
    </xf>
    <xf numFmtId="0" fontId="22" fillId="0" borderId="1" xfId="12" applyFont="1" applyBorder="1">
      <alignment vertical="center"/>
    </xf>
    <xf numFmtId="0" fontId="22" fillId="0" borderId="2" xfId="12" applyFont="1" applyBorder="1">
      <alignment vertical="center"/>
    </xf>
    <xf numFmtId="0" fontId="22" fillId="0" borderId="4" xfId="12" applyFont="1" applyBorder="1">
      <alignment vertical="center"/>
    </xf>
    <xf numFmtId="176" fontId="22" fillId="0" borderId="54" xfId="12" applyNumberFormat="1" applyFont="1" applyBorder="1" applyAlignment="1">
      <alignment horizontal="center" vertical="center" shrinkToFit="1"/>
    </xf>
    <xf numFmtId="176" fontId="23" fillId="0" borderId="3" xfId="12" applyNumberFormat="1" applyFont="1" applyBorder="1" applyAlignment="1">
      <alignment horizontal="center" vertical="center" wrapText="1" shrinkToFit="1"/>
    </xf>
    <xf numFmtId="176" fontId="22" fillId="0" borderId="55" xfId="12" applyNumberFormat="1" applyFont="1" applyBorder="1" applyAlignment="1">
      <alignment horizontal="center" vertical="center"/>
    </xf>
    <xf numFmtId="0" fontId="22" fillId="0" borderId="5" xfId="12" applyFont="1" applyBorder="1">
      <alignment vertical="center"/>
    </xf>
    <xf numFmtId="0" fontId="22" fillId="0" borderId="0" xfId="12" applyFont="1" applyBorder="1">
      <alignment vertical="center"/>
    </xf>
    <xf numFmtId="0" fontId="22" fillId="0" borderId="8" xfId="12" applyFont="1" applyBorder="1">
      <alignment vertical="center"/>
    </xf>
    <xf numFmtId="176" fontId="22" fillId="0" borderId="56" xfId="12" applyNumberFormat="1" applyFont="1" applyBorder="1">
      <alignment vertical="center"/>
    </xf>
    <xf numFmtId="176" fontId="22" fillId="0" borderId="9" xfId="12" applyNumberFormat="1" applyFont="1" applyBorder="1">
      <alignment vertical="center"/>
    </xf>
    <xf numFmtId="176" fontId="22" fillId="0" borderId="10" xfId="12" applyNumberFormat="1" applyFont="1" applyBorder="1">
      <alignment vertical="center"/>
    </xf>
    <xf numFmtId="176" fontId="22" fillId="0" borderId="57" xfId="12" applyNumberFormat="1" applyFont="1" applyBorder="1">
      <alignment vertical="center"/>
    </xf>
    <xf numFmtId="176" fontId="22" fillId="0" borderId="27" xfId="12" applyNumberFormat="1" applyFont="1" applyBorder="1">
      <alignment vertical="center"/>
    </xf>
    <xf numFmtId="176" fontId="22" fillId="0" borderId="11" xfId="12" applyNumberFormat="1" applyFont="1" applyBorder="1">
      <alignment vertical="center"/>
    </xf>
    <xf numFmtId="176" fontId="22" fillId="0" borderId="58" xfId="12" applyNumberFormat="1" applyFont="1" applyBorder="1">
      <alignment vertical="center"/>
    </xf>
    <xf numFmtId="176" fontId="22" fillId="0" borderId="29" xfId="12" applyNumberFormat="1" applyFont="1" applyBorder="1">
      <alignment vertical="center"/>
    </xf>
    <xf numFmtId="176" fontId="22" fillId="0" borderId="39" xfId="12" applyNumberFormat="1" applyFont="1" applyBorder="1">
      <alignment vertical="center"/>
    </xf>
    <xf numFmtId="176" fontId="22" fillId="0" borderId="59" xfId="12" applyNumberFormat="1" applyFont="1" applyBorder="1">
      <alignment vertical="center"/>
    </xf>
    <xf numFmtId="176" fontId="22" fillId="0" borderId="31" xfId="12" applyNumberFormat="1" applyFont="1" applyBorder="1">
      <alignment vertical="center"/>
    </xf>
    <xf numFmtId="176" fontId="22" fillId="0" borderId="40" xfId="12" applyNumberFormat="1" applyFont="1" applyBorder="1">
      <alignment vertical="center"/>
    </xf>
    <xf numFmtId="176" fontId="22" fillId="0" borderId="0" xfId="12" applyNumberFormat="1" applyFont="1" applyBorder="1">
      <alignment vertical="center"/>
    </xf>
    <xf numFmtId="0" fontId="22" fillId="0" borderId="36" xfId="12" applyFont="1" applyBorder="1">
      <alignment vertical="center"/>
    </xf>
    <xf numFmtId="0" fontId="22" fillId="0" borderId="20" xfId="12" applyFont="1" applyFill="1" applyBorder="1">
      <alignment vertical="center"/>
    </xf>
    <xf numFmtId="0" fontId="22" fillId="0" borderId="45" xfId="12" applyFont="1" applyFill="1" applyBorder="1">
      <alignment vertical="center"/>
    </xf>
    <xf numFmtId="176" fontId="22" fillId="0" borderId="29" xfId="12" applyNumberFormat="1" applyFont="1" applyFill="1" applyBorder="1">
      <alignment vertical="center"/>
    </xf>
    <xf numFmtId="176" fontId="22" fillId="0" borderId="39" xfId="12" applyNumberFormat="1" applyFont="1" applyFill="1" applyBorder="1">
      <alignment vertical="center"/>
    </xf>
    <xf numFmtId="0" fontId="24" fillId="0" borderId="0" xfId="12" applyFont="1" applyBorder="1">
      <alignment vertical="center"/>
    </xf>
    <xf numFmtId="0" fontId="24" fillId="0" borderId="8" xfId="12" applyFont="1" applyBorder="1">
      <alignment vertical="center"/>
    </xf>
    <xf numFmtId="176" fontId="22" fillId="0" borderId="57" xfId="12" applyNumberFormat="1" applyFont="1" applyFill="1" applyBorder="1">
      <alignment vertical="center"/>
    </xf>
    <xf numFmtId="176" fontId="22" fillId="0" borderId="11" xfId="12" applyNumberFormat="1" applyFont="1" applyFill="1" applyBorder="1">
      <alignment vertical="center"/>
    </xf>
    <xf numFmtId="0" fontId="22" fillId="0" borderId="20" xfId="12" applyFont="1" applyBorder="1">
      <alignment vertical="center"/>
    </xf>
    <xf numFmtId="0" fontId="22" fillId="0" borderId="45" xfId="12" applyFont="1" applyBorder="1">
      <alignment vertical="center"/>
    </xf>
    <xf numFmtId="0" fontId="22" fillId="0" borderId="48" xfId="12" applyFont="1" applyBorder="1">
      <alignment vertical="center"/>
    </xf>
    <xf numFmtId="0" fontId="22" fillId="0" borderId="15" xfId="12" applyFont="1" applyBorder="1">
      <alignment vertical="center"/>
    </xf>
    <xf numFmtId="0" fontId="22" fillId="0" borderId="16" xfId="12" applyFont="1" applyBorder="1">
      <alignment vertical="center"/>
    </xf>
    <xf numFmtId="0" fontId="22" fillId="0" borderId="60" xfId="12" applyFont="1" applyBorder="1">
      <alignment vertical="center"/>
    </xf>
    <xf numFmtId="176" fontId="22" fillId="0" borderId="61" xfId="12" applyNumberFormat="1" applyFont="1" applyBorder="1">
      <alignment vertical="center"/>
    </xf>
    <xf numFmtId="176" fontId="22" fillId="0" borderId="17" xfId="12" applyNumberFormat="1" applyFont="1" applyBorder="1">
      <alignment vertical="center"/>
    </xf>
    <xf numFmtId="176" fontId="22" fillId="0" borderId="18" xfId="12" applyNumberFormat="1" applyFont="1" applyBorder="1">
      <alignment vertical="center"/>
    </xf>
    <xf numFmtId="0" fontId="22" fillId="0" borderId="0" xfId="12" applyFont="1">
      <alignment vertical="center"/>
    </xf>
    <xf numFmtId="0" fontId="22" fillId="0" borderId="23" xfId="12" applyFont="1" applyBorder="1">
      <alignment vertical="center"/>
    </xf>
    <xf numFmtId="176" fontId="22" fillId="0" borderId="0" xfId="12" applyNumberFormat="1" applyFont="1">
      <alignment vertical="center"/>
    </xf>
    <xf numFmtId="176" fontId="22" fillId="0" borderId="3" xfId="12" applyNumberFormat="1" applyFont="1" applyBorder="1" applyAlignment="1">
      <alignment horizontal="center" vertical="center"/>
    </xf>
    <xf numFmtId="176" fontId="22" fillId="0" borderId="35" xfId="12" applyNumberFormat="1" applyFont="1" applyBorder="1">
      <alignment vertical="center"/>
    </xf>
    <xf numFmtId="176" fontId="24" fillId="0" borderId="10" xfId="12" applyNumberFormat="1" applyFont="1" applyBorder="1">
      <alignment vertical="center"/>
    </xf>
    <xf numFmtId="176" fontId="22" fillId="0" borderId="42" xfId="12" applyNumberFormat="1" applyFont="1" applyBorder="1">
      <alignment vertical="center"/>
    </xf>
    <xf numFmtId="176" fontId="22" fillId="0" borderId="3" xfId="12" applyNumberFormat="1" applyFont="1" applyBorder="1" applyAlignment="1">
      <alignment horizontal="center" vertical="center" shrinkToFit="1"/>
    </xf>
    <xf numFmtId="176" fontId="22" fillId="0" borderId="4" xfId="12" applyNumberFormat="1" applyFont="1" applyBorder="1" applyAlignment="1">
      <alignment horizontal="center" vertical="center"/>
    </xf>
    <xf numFmtId="176" fontId="22" fillId="0" borderId="8" xfId="12" applyNumberFormat="1" applyFont="1" applyBorder="1">
      <alignment vertical="center"/>
    </xf>
    <xf numFmtId="176" fontId="22" fillId="0" borderId="45" xfId="12" applyNumberFormat="1" applyFont="1" applyBorder="1">
      <alignment vertical="center"/>
    </xf>
    <xf numFmtId="176" fontId="22" fillId="0" borderId="46" xfId="12" applyNumberFormat="1" applyFont="1" applyBorder="1">
      <alignment vertical="center"/>
    </xf>
    <xf numFmtId="176" fontId="22" fillId="0" borderId="48" xfId="12" applyNumberFormat="1" applyFont="1" applyBorder="1">
      <alignment vertical="center"/>
    </xf>
    <xf numFmtId="176" fontId="22" fillId="0" borderId="62" xfId="12" applyNumberFormat="1" applyFont="1" applyFill="1" applyBorder="1">
      <alignment vertical="center"/>
    </xf>
    <xf numFmtId="176" fontId="22" fillId="0" borderId="12" xfId="12" applyNumberFormat="1" applyFont="1" applyBorder="1">
      <alignment vertical="center"/>
    </xf>
    <xf numFmtId="176" fontId="24" fillId="0" borderId="11" xfId="12" applyNumberFormat="1" applyFont="1" applyBorder="1">
      <alignment vertical="center"/>
    </xf>
    <xf numFmtId="176" fontId="24" fillId="0" borderId="12" xfId="12" applyNumberFormat="1" applyFont="1" applyBorder="1">
      <alignment vertical="center"/>
    </xf>
    <xf numFmtId="176" fontId="22" fillId="0" borderId="13" xfId="12" applyNumberFormat="1" applyFont="1" applyBorder="1">
      <alignment vertical="center"/>
    </xf>
    <xf numFmtId="176" fontId="22" fillId="0" borderId="45" xfId="12" applyNumberFormat="1" applyFont="1" applyFill="1" applyBorder="1">
      <alignment vertical="center"/>
    </xf>
    <xf numFmtId="176" fontId="22" fillId="0" borderId="60" xfId="12" applyNumberFormat="1" applyFont="1" applyBorder="1">
      <alignment vertical="center"/>
    </xf>
    <xf numFmtId="176" fontId="2" fillId="0" borderId="5" xfId="12" applyNumberFormat="1" applyFont="1" applyBorder="1">
      <alignment vertical="center"/>
    </xf>
    <xf numFmtId="176" fontId="2" fillId="0" borderId="0" xfId="12" applyNumberFormat="1" applyFont="1" applyFill="1">
      <alignment vertical="center"/>
    </xf>
    <xf numFmtId="176" fontId="22" fillId="0" borderId="47" xfId="12" applyNumberFormat="1" applyFont="1" applyBorder="1">
      <alignment vertical="center"/>
    </xf>
    <xf numFmtId="0" fontId="2" fillId="0" borderId="8" xfId="12" applyFont="1" applyBorder="1">
      <alignment vertical="center"/>
    </xf>
    <xf numFmtId="0" fontId="22" fillId="0" borderId="0" xfId="12" applyFont="1" applyFill="1" applyBorder="1">
      <alignment vertical="center"/>
    </xf>
    <xf numFmtId="0" fontId="22" fillId="0" borderId="8" xfId="12" applyFont="1" applyFill="1" applyBorder="1">
      <alignment vertical="center"/>
    </xf>
    <xf numFmtId="176" fontId="22" fillId="0" borderId="56" xfId="12" applyNumberFormat="1" applyFont="1" applyFill="1" applyBorder="1">
      <alignment vertical="center"/>
    </xf>
    <xf numFmtId="176" fontId="22" fillId="0" borderId="10" xfId="12" applyNumberFormat="1" applyFont="1" applyFill="1" applyBorder="1">
      <alignment vertical="center"/>
    </xf>
    <xf numFmtId="176" fontId="22" fillId="0" borderId="8" xfId="12" applyNumberFormat="1" applyFont="1" applyFill="1" applyBorder="1">
      <alignment vertical="center"/>
    </xf>
  </cellXfs>
  <cellStyles count="16">
    <cellStyle name="標準" xfId="0" builtinId="0"/>
    <cellStyle name="桁区切り" xfId="1" builtinId="3"/>
    <cellStyle name="パーセント" xfId="2"/>
    <cellStyle name="通貨" xfId="3" builtinId="4"/>
    <cellStyle name="桁区切り[0]" xfId="4" builtinId="6"/>
    <cellStyle name="パーセント" xfId="5" builtinId="5"/>
    <cellStyle name="標準" xfId="6"/>
    <cellStyle name="通貨[0]" xfId="7" builtinId="7"/>
    <cellStyle name="桁区切り" xfId="8"/>
    <cellStyle name="通貨" xfId="9"/>
    <cellStyle name="桁区切り[0]" xfId="10"/>
    <cellStyle name="通貨[0]" xfId="11"/>
    <cellStyle name="標準 2" xfId="12"/>
    <cellStyle name="標準 3" xfId="13"/>
    <cellStyle name="標準 4" xfId="14"/>
    <cellStyle name="標準 5" xfId="15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" Type="http://schemas.openxmlformats.org/officeDocument/2006/relationships/worksheet" Target="worksheets/sheet2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2"/>
  <sheetViews>
    <sheetView topLeftCell="A15" workbookViewId="0">
      <selection activeCell="A4" sqref="A4"/>
    </sheetView>
  </sheetViews>
  <sheetFormatPr defaultColWidth="9" defaultRowHeight="12"/>
  <cols>
    <col min="1" max="1" width="9" style="304"/>
    <col min="2" max="2" width="10.25" style="304" customWidth="1"/>
    <col min="3" max="3" width="12.25" style="304" customWidth="1"/>
    <col min="4" max="10" width="10.25" style="306" customWidth="1"/>
    <col min="11" max="16384" width="9" style="304"/>
  </cols>
  <sheetData>
    <row r="1" spans="1:10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>
      <c r="A2" s="263"/>
      <c r="B2" s="263"/>
      <c r="C2" s="263"/>
      <c r="D2" s="263"/>
      <c r="E2" s="263"/>
      <c r="F2" s="263"/>
      <c r="G2" s="263"/>
      <c r="H2" s="263"/>
      <c r="I2" s="263"/>
      <c r="J2" s="263" t="s">
        <v>1</v>
      </c>
    </row>
    <row r="3" spans="1:10">
      <c r="A3" s="264"/>
      <c r="B3" s="265"/>
      <c r="C3" s="266"/>
      <c r="D3" s="267" t="s">
        <v>2</v>
      </c>
      <c r="E3" s="269" t="s">
        <v>3</v>
      </c>
      <c r="F3" s="269" t="s">
        <v>4</v>
      </c>
      <c r="G3" s="269" t="s">
        <v>5</v>
      </c>
      <c r="H3" s="269" t="s">
        <v>6</v>
      </c>
      <c r="I3" s="269" t="s">
        <v>7</v>
      </c>
      <c r="J3" s="312" t="s">
        <v>8</v>
      </c>
    </row>
    <row r="4" spans="1:10">
      <c r="A4" s="270" t="s">
        <v>9</v>
      </c>
      <c r="B4" s="271"/>
      <c r="C4" s="272"/>
      <c r="D4" s="273"/>
      <c r="E4" s="275"/>
      <c r="F4" s="275"/>
      <c r="G4" s="275"/>
      <c r="H4" s="275"/>
      <c r="I4" s="275"/>
      <c r="J4" s="313"/>
    </row>
    <row r="5" spans="1:10">
      <c r="A5" s="270"/>
      <c r="B5" s="271" t="s">
        <v>10</v>
      </c>
      <c r="C5" s="272"/>
      <c r="D5" s="273">
        <f t="shared" ref="D5" si="0">SUM(D6:D7)</f>
        <v>0</v>
      </c>
      <c r="E5" s="275">
        <f t="shared" ref="E5:J5" si="1">SUM(E6:E7)</f>
        <v>0</v>
      </c>
      <c r="F5" s="275">
        <f>SUM(F6:F7)</f>
        <v>0</v>
      </c>
      <c r="G5" s="275">
        <f>SUM(G6:G7)</f>
        <v>0</v>
      </c>
      <c r="H5" s="275">
        <f>SUM(H6:H7)</f>
        <v>0</v>
      </c>
      <c r="I5" s="275">
        <f>SUM(I6:I7)</f>
        <v>12000</v>
      </c>
      <c r="J5" s="313">
        <f>SUM(J6:J7)</f>
        <v>12000</v>
      </c>
    </row>
    <row r="6" spans="1:10">
      <c r="A6" s="270"/>
      <c r="B6" s="271"/>
      <c r="C6" s="272" t="s">
        <v>11</v>
      </c>
      <c r="D6" s="273"/>
      <c r="E6" s="275"/>
      <c r="F6" s="275"/>
      <c r="G6" s="275"/>
      <c r="H6" s="275">
        <f t="shared" ref="H6:H9" si="2">SUM(D6:G6)</f>
        <v>0</v>
      </c>
      <c r="I6" s="275">
        <v>12000</v>
      </c>
      <c r="J6" s="313">
        <f t="shared" ref="J6:J9" si="3">SUM(H6:I6)</f>
        <v>12000</v>
      </c>
    </row>
    <row r="7" spans="1:10">
      <c r="A7" s="270"/>
      <c r="B7" s="271"/>
      <c r="C7" s="272" t="s">
        <v>12</v>
      </c>
      <c r="D7" s="276"/>
      <c r="E7" s="278"/>
      <c r="F7" s="278"/>
      <c r="G7" s="278"/>
      <c r="H7" s="278">
        <f>SUM(D7:G7)</f>
        <v>0</v>
      </c>
      <c r="I7" s="278"/>
      <c r="J7" s="314">
        <f>SUM(H7:I7)</f>
        <v>0</v>
      </c>
    </row>
    <row r="8" spans="1:10">
      <c r="A8" s="270"/>
      <c r="B8" s="271" t="s">
        <v>13</v>
      </c>
      <c r="C8" s="272"/>
      <c r="D8" s="279"/>
      <c r="E8" s="281"/>
      <c r="F8" s="281"/>
      <c r="G8" s="281"/>
      <c r="H8" s="281">
        <f>SUM(D8:G8)</f>
        <v>0</v>
      </c>
      <c r="I8" s="281">
        <v>180871</v>
      </c>
      <c r="J8" s="315">
        <f>SUM(H8:I8)</f>
        <v>180871</v>
      </c>
    </row>
    <row r="9" spans="1:10">
      <c r="A9" s="270"/>
      <c r="B9" s="271" t="s">
        <v>14</v>
      </c>
      <c r="C9" s="272"/>
      <c r="D9" s="279"/>
      <c r="E9" s="281"/>
      <c r="F9" s="281"/>
      <c r="G9" s="281"/>
      <c r="H9" s="281">
        <f>SUM(D9:G9)</f>
        <v>0</v>
      </c>
      <c r="I9" s="281"/>
      <c r="J9" s="315">
        <f>SUM(H9:I9)</f>
        <v>0</v>
      </c>
    </row>
    <row r="10" spans="1:10">
      <c r="A10" s="270"/>
      <c r="B10" s="271" t="s">
        <v>15</v>
      </c>
      <c r="C10" s="272"/>
      <c r="D10" s="273">
        <f t="shared" ref="D10" si="4">SUM(D11:D14)</f>
        <v>0</v>
      </c>
      <c r="E10" s="275">
        <f t="shared" ref="E10:J10" si="5">SUM(E11:E14)</f>
        <v>1912664</v>
      </c>
      <c r="F10" s="275">
        <f>SUM(F11:F14)</f>
        <v>1755832</v>
      </c>
      <c r="G10" s="275">
        <f>SUM(G11:G14)</f>
        <v>3800000</v>
      </c>
      <c r="H10" s="275">
        <f>SUM(H11:H14)</f>
        <v>7468496</v>
      </c>
      <c r="I10" s="275">
        <f>SUM(I11:I14)</f>
        <v>0</v>
      </c>
      <c r="J10" s="313">
        <f>SUM(J11:J14)</f>
        <v>7468496</v>
      </c>
    </row>
    <row r="11" spans="1:10">
      <c r="A11" s="270"/>
      <c r="B11" s="271"/>
      <c r="C11" s="272" t="s">
        <v>16</v>
      </c>
      <c r="D11" s="273"/>
      <c r="E11" s="275">
        <v>1900000</v>
      </c>
      <c r="F11" s="275">
        <v>1750000</v>
      </c>
      <c r="G11" s="275">
        <v>3800000</v>
      </c>
      <c r="H11" s="275">
        <f t="shared" ref="H11:H14" si="6">SUM(D11:G11)</f>
        <v>7450000</v>
      </c>
      <c r="I11" s="275"/>
      <c r="J11" s="313">
        <f t="shared" ref="J11:J14" si="7">SUM(H11:I11)</f>
        <v>7450000</v>
      </c>
    </row>
    <row r="12" spans="1:10">
      <c r="A12" s="270"/>
      <c r="B12" s="271"/>
      <c r="C12" s="272" t="s">
        <v>17</v>
      </c>
      <c r="D12" s="273"/>
      <c r="E12" s="275">
        <v>6332</v>
      </c>
      <c r="F12" s="275">
        <v>2916</v>
      </c>
      <c r="G12" s="275"/>
      <c r="H12" s="275">
        <f>SUM(D12:G12)</f>
        <v>9248</v>
      </c>
      <c r="I12" s="275"/>
      <c r="J12" s="313">
        <f>SUM(H12:I12)</f>
        <v>9248</v>
      </c>
    </row>
    <row r="13" spans="1:10">
      <c r="A13" s="270"/>
      <c r="B13" s="271"/>
      <c r="C13" s="272" t="s">
        <v>18</v>
      </c>
      <c r="D13" s="273"/>
      <c r="E13" s="275">
        <v>6332</v>
      </c>
      <c r="F13" s="275">
        <v>2916</v>
      </c>
      <c r="G13" s="275"/>
      <c r="H13" s="275">
        <f>SUM(D13:G13)</f>
        <v>9248</v>
      </c>
      <c r="I13" s="275"/>
      <c r="J13" s="313">
        <f>SUM(H13:I13)</f>
        <v>9248</v>
      </c>
    </row>
    <row r="14" spans="1:10">
      <c r="A14" s="270"/>
      <c r="B14" s="271"/>
      <c r="C14" s="272" t="s">
        <v>19</v>
      </c>
      <c r="D14" s="276"/>
      <c r="E14" s="278"/>
      <c r="F14" s="278"/>
      <c r="G14" s="278"/>
      <c r="H14" s="278">
        <f>SUM(D14:G14)</f>
        <v>0</v>
      </c>
      <c r="I14" s="278"/>
      <c r="J14" s="314">
        <f>SUM(H14:I14)</f>
        <v>0</v>
      </c>
    </row>
    <row r="15" spans="1:10">
      <c r="A15" s="270"/>
      <c r="B15" s="271" t="s">
        <v>20</v>
      </c>
      <c r="C15" s="272"/>
      <c r="D15" s="273">
        <f t="shared" ref="D15" si="8">SUM(D16:D17)</f>
        <v>0</v>
      </c>
      <c r="E15" s="275">
        <f t="shared" ref="E15:J15" si="9">SUM(E16:E17)</f>
        <v>0</v>
      </c>
      <c r="F15" s="275">
        <f>SUM(F16:F17)</f>
        <v>0</v>
      </c>
      <c r="G15" s="275">
        <f>SUM(G16:G17)</f>
        <v>0</v>
      </c>
      <c r="H15" s="275">
        <f>SUM(H16:H17)</f>
        <v>0</v>
      </c>
      <c r="I15" s="275">
        <f>SUM(I16:I17)</f>
        <v>1070</v>
      </c>
      <c r="J15" s="313">
        <f>SUM(J16:J17)</f>
        <v>1070</v>
      </c>
    </row>
    <row r="16" spans="1:10">
      <c r="A16" s="270"/>
      <c r="B16" s="271"/>
      <c r="C16" s="272" t="s">
        <v>17</v>
      </c>
      <c r="D16" s="273"/>
      <c r="E16" s="275"/>
      <c r="F16" s="275"/>
      <c r="G16" s="275"/>
      <c r="H16" s="275">
        <f t="shared" ref="H16:H17" si="10">SUM(D16:G16)</f>
        <v>0</v>
      </c>
      <c r="I16" s="275">
        <v>270</v>
      </c>
      <c r="J16" s="313">
        <f t="shared" ref="J16:J17" si="11">SUM(H16:I16)</f>
        <v>270</v>
      </c>
    </row>
    <row r="17" spans="1:10">
      <c r="A17" s="270"/>
      <c r="B17" s="271"/>
      <c r="C17" s="272" t="s">
        <v>21</v>
      </c>
      <c r="D17" s="276"/>
      <c r="E17" s="278"/>
      <c r="F17" s="278"/>
      <c r="G17" s="278"/>
      <c r="H17" s="278">
        <f>SUM(D17:G17)</f>
        <v>0</v>
      </c>
      <c r="I17" s="278">
        <v>800</v>
      </c>
      <c r="J17" s="314">
        <f>SUM(H17:I17)</f>
        <v>800</v>
      </c>
    </row>
    <row r="18" spans="1:10">
      <c r="A18" s="286"/>
      <c r="B18" s="287" t="s">
        <v>22</v>
      </c>
      <c r="C18" s="288"/>
      <c r="D18" s="293">
        <f>SUM(D5,D8:D10,D15)</f>
        <v>0</v>
      </c>
      <c r="E18" s="294">
        <f t="shared" ref="E18:J18" si="12">SUM(E5,E8:E10,E15)</f>
        <v>1912664</v>
      </c>
      <c r="F18" s="294">
        <f>SUM(F5,F8:F10,F15)</f>
        <v>1755832</v>
      </c>
      <c r="G18" s="294">
        <f>SUM(G5,G8:G10,G15)</f>
        <v>3800000</v>
      </c>
      <c r="H18" s="294">
        <f>SUM(H5,H8:H10,H15)</f>
        <v>7468496</v>
      </c>
      <c r="I18" s="294">
        <f>SUM(I5,I8:I10,I15)</f>
        <v>193941</v>
      </c>
      <c r="J18" s="322">
        <f>SUM(J5,J8:J10,J15)</f>
        <v>7662437</v>
      </c>
    </row>
    <row r="19" spans="1:10">
      <c r="A19" s="270" t="s">
        <v>23</v>
      </c>
      <c r="B19" s="271"/>
      <c r="C19" s="272"/>
      <c r="D19" s="273"/>
      <c r="E19" s="275"/>
      <c r="F19" s="275"/>
      <c r="G19" s="275"/>
      <c r="H19" s="275"/>
      <c r="I19" s="275"/>
      <c r="J19" s="313"/>
    </row>
    <row r="20" spans="1:10">
      <c r="A20" s="270"/>
      <c r="B20" s="271" t="s">
        <v>24</v>
      </c>
      <c r="C20" s="272"/>
      <c r="D20" s="273">
        <f t="shared" ref="D20" si="13">SUM(D21:D22)</f>
        <v>0</v>
      </c>
      <c r="E20" s="275">
        <f t="shared" ref="E20:J20" si="14">SUM(E21:E22)</f>
        <v>1900000</v>
      </c>
      <c r="F20" s="275">
        <f>SUM(F21:F22)</f>
        <v>1750000</v>
      </c>
      <c r="G20" s="275">
        <f>SUM(G21:G22)</f>
        <v>3800000</v>
      </c>
      <c r="H20" s="275">
        <f>SUM(H21:H22)</f>
        <v>7450000</v>
      </c>
      <c r="I20" s="275">
        <f>SUM(I21:I22)</f>
        <v>0</v>
      </c>
      <c r="J20" s="313">
        <f>SUM(J21:J22)</f>
        <v>7450000</v>
      </c>
    </row>
    <row r="21" spans="1:10">
      <c r="A21" s="270"/>
      <c r="B21" s="271"/>
      <c r="C21" s="272" t="s">
        <v>25</v>
      </c>
      <c r="D21" s="273"/>
      <c r="E21" s="275">
        <v>1900000</v>
      </c>
      <c r="F21" s="275">
        <v>1750000</v>
      </c>
      <c r="G21" s="275">
        <v>3800000</v>
      </c>
      <c r="H21" s="275">
        <f>SUM(D21:G21)</f>
        <v>7450000</v>
      </c>
      <c r="I21" s="275"/>
      <c r="J21" s="313">
        <f>SUM(H21:I21)</f>
        <v>7450000</v>
      </c>
    </row>
    <row r="22" spans="1:10">
      <c r="A22" s="270"/>
      <c r="B22" s="271"/>
      <c r="C22" s="272" t="s">
        <v>26</v>
      </c>
      <c r="D22" s="276"/>
      <c r="E22" s="278"/>
      <c r="F22" s="278"/>
      <c r="G22" s="278"/>
      <c r="H22" s="278">
        <f>SUM(D22:G22)</f>
        <v>0</v>
      </c>
      <c r="I22" s="278"/>
      <c r="J22" s="314">
        <f>SUM(H22:I22)</f>
        <v>0</v>
      </c>
    </row>
    <row r="23" spans="1:10">
      <c r="A23" s="270"/>
      <c r="B23" s="271" t="s">
        <v>27</v>
      </c>
      <c r="C23" s="272"/>
      <c r="D23" s="273">
        <f t="shared" ref="D23" si="15">SUM(D24:D26)</f>
        <v>0</v>
      </c>
      <c r="E23" s="275">
        <f t="shared" ref="E23:J23" si="16">SUM(E24:E26)</f>
        <v>6333</v>
      </c>
      <c r="F23" s="275">
        <f>SUM(F24:F26)</f>
        <v>2917</v>
      </c>
      <c r="G23" s="275">
        <f>SUM(G24:G26)</f>
        <v>0</v>
      </c>
      <c r="H23" s="275">
        <f>SUM(H24:H26)</f>
        <v>9250</v>
      </c>
      <c r="I23" s="275">
        <f>SUM(I24:I26)</f>
        <v>0</v>
      </c>
      <c r="J23" s="313">
        <f>SUM(J24:J26)</f>
        <v>9250</v>
      </c>
    </row>
    <row r="24" spans="1:10">
      <c r="A24" s="270"/>
      <c r="B24" s="271"/>
      <c r="C24" s="272" t="s">
        <v>28</v>
      </c>
      <c r="D24" s="273"/>
      <c r="E24" s="275"/>
      <c r="F24" s="275"/>
      <c r="G24" s="275"/>
      <c r="H24" s="275">
        <f t="shared" ref="H24:H26" si="17">SUM(D24:G24)</f>
        <v>0</v>
      </c>
      <c r="I24" s="275"/>
      <c r="J24" s="313">
        <f t="shared" ref="J24:J26" si="18">SUM(H24:I24)</f>
        <v>0</v>
      </c>
    </row>
    <row r="25" spans="1:10">
      <c r="A25" s="270"/>
      <c r="B25" s="271"/>
      <c r="C25" s="272" t="s">
        <v>29</v>
      </c>
      <c r="D25" s="273"/>
      <c r="E25" s="275"/>
      <c r="F25" s="275"/>
      <c r="G25" s="275"/>
      <c r="H25" s="275">
        <f>SUM(D25:G25)</f>
        <v>0</v>
      </c>
      <c r="I25" s="275"/>
      <c r="J25" s="313">
        <f>SUM(H25:I25)</f>
        <v>0</v>
      </c>
    </row>
    <row r="26" spans="1:10">
      <c r="A26" s="270"/>
      <c r="B26" s="271"/>
      <c r="C26" s="272" t="s">
        <v>30</v>
      </c>
      <c r="D26" s="276"/>
      <c r="E26" s="278">
        <v>6333</v>
      </c>
      <c r="F26" s="278">
        <v>2917</v>
      </c>
      <c r="G26" s="278"/>
      <c r="H26" s="278">
        <f>SUM(D26:G26)</f>
        <v>9250</v>
      </c>
      <c r="I26" s="278"/>
      <c r="J26" s="314">
        <f>SUM(H26:I26)</f>
        <v>9250</v>
      </c>
    </row>
    <row r="27" spans="1:10">
      <c r="A27" s="270"/>
      <c r="B27" s="271" t="s">
        <v>31</v>
      </c>
      <c r="C27" s="272"/>
      <c r="D27" s="273">
        <f t="shared" ref="D27" si="19">SUM(D28:D36)</f>
        <v>18743</v>
      </c>
      <c r="E27" s="275">
        <f t="shared" ref="E27:J27" si="20">SUM(E28:E36)</f>
        <v>0</v>
      </c>
      <c r="F27" s="275">
        <f>SUM(F28:F36)</f>
        <v>0</v>
      </c>
      <c r="G27" s="275">
        <f>SUM(G28:G36)</f>
        <v>0</v>
      </c>
      <c r="H27" s="275">
        <f>SUM(H28:H36)</f>
        <v>18743</v>
      </c>
      <c r="I27" s="275">
        <f>SUM(I28:I36)</f>
        <v>24692</v>
      </c>
      <c r="J27" s="313">
        <f>SUM(J28:J36)</f>
        <v>43435</v>
      </c>
    </row>
    <row r="28" spans="1:10">
      <c r="A28" s="270"/>
      <c r="B28" s="271"/>
      <c r="C28" s="272" t="s">
        <v>32</v>
      </c>
      <c r="D28" s="273"/>
      <c r="E28" s="275"/>
      <c r="F28" s="275"/>
      <c r="G28" s="275"/>
      <c r="H28" s="275">
        <f t="shared" ref="H28:H30" si="21">SUM(D28:G28)</f>
        <v>0</v>
      </c>
      <c r="I28" s="275"/>
      <c r="J28" s="313">
        <f t="shared" ref="J28:J30" si="22">SUM(H28:I28)</f>
        <v>0</v>
      </c>
    </row>
    <row r="29" spans="1:10">
      <c r="A29" s="270"/>
      <c r="B29" s="271"/>
      <c r="C29" s="272" t="s">
        <v>33</v>
      </c>
      <c r="D29" s="273"/>
      <c r="E29" s="275"/>
      <c r="F29" s="275"/>
      <c r="G29" s="275"/>
      <c r="H29" s="275">
        <f>SUM(D29:G29)</f>
        <v>0</v>
      </c>
      <c r="I29" s="275">
        <v>200</v>
      </c>
      <c r="J29" s="313">
        <f>SUM(H29:I29)</f>
        <v>200</v>
      </c>
    </row>
    <row r="30" spans="1:10">
      <c r="A30" s="270"/>
      <c r="B30" s="271"/>
      <c r="C30" s="272" t="s">
        <v>34</v>
      </c>
      <c r="D30" s="273">
        <v>2760</v>
      </c>
      <c r="E30" s="275"/>
      <c r="F30" s="275"/>
      <c r="G30" s="275"/>
      <c r="H30" s="275">
        <f>SUM(D30:G30)</f>
        <v>2760</v>
      </c>
      <c r="I30" s="275">
        <v>7106</v>
      </c>
      <c r="J30" s="313">
        <f>SUM(H30:I30)</f>
        <v>9866</v>
      </c>
    </row>
    <row r="31" spans="1:10">
      <c r="A31" s="270"/>
      <c r="B31" s="271"/>
      <c r="C31" s="272" t="s">
        <v>35</v>
      </c>
      <c r="D31" s="273">
        <v>783</v>
      </c>
      <c r="E31" s="275"/>
      <c r="F31" s="275"/>
      <c r="G31" s="275"/>
      <c r="H31" s="275">
        <f t="shared" ref="H31:H36" si="23">SUM(D31:G31)</f>
        <v>783</v>
      </c>
      <c r="I31" s="275">
        <v>14164</v>
      </c>
      <c r="J31" s="313">
        <f t="shared" ref="J31:J36" si="24">SUM(H31:I31)</f>
        <v>14947</v>
      </c>
    </row>
    <row r="32" spans="1:10">
      <c r="A32" s="270"/>
      <c r="B32" s="271"/>
      <c r="C32" s="272" t="s">
        <v>36</v>
      </c>
      <c r="D32" s="273"/>
      <c r="E32" s="275"/>
      <c r="F32" s="275"/>
      <c r="G32" s="275"/>
      <c r="H32" s="275">
        <f>SUM(D32:G32)</f>
        <v>0</v>
      </c>
      <c r="I32" s="275">
        <v>50</v>
      </c>
      <c r="J32" s="313">
        <f>SUM(H32:I32)</f>
        <v>50</v>
      </c>
    </row>
    <row r="33" spans="1:10">
      <c r="A33" s="270"/>
      <c r="B33" s="271"/>
      <c r="C33" s="272" t="s">
        <v>37</v>
      </c>
      <c r="D33" s="273"/>
      <c r="E33" s="275"/>
      <c r="F33" s="275"/>
      <c r="G33" s="275"/>
      <c r="H33" s="275">
        <f>SUM(D33:G33)</f>
        <v>0</v>
      </c>
      <c r="I33" s="275">
        <v>1870</v>
      </c>
      <c r="J33" s="313">
        <f>SUM(H33:I33)</f>
        <v>1870</v>
      </c>
    </row>
    <row r="34" spans="1:10">
      <c r="A34" s="270"/>
      <c r="B34" s="271"/>
      <c r="C34" s="272" t="s">
        <v>38</v>
      </c>
      <c r="D34" s="273">
        <v>8000</v>
      </c>
      <c r="E34" s="275"/>
      <c r="F34" s="275"/>
      <c r="G34" s="275"/>
      <c r="H34" s="275">
        <f>SUM(D34:G34)</f>
        <v>8000</v>
      </c>
      <c r="I34" s="275"/>
      <c r="J34" s="313">
        <f>SUM(H34:I34)</f>
        <v>8000</v>
      </c>
    </row>
    <row r="35" spans="1:10">
      <c r="A35" s="270"/>
      <c r="B35" s="271"/>
      <c r="C35" s="272" t="s">
        <v>39</v>
      </c>
      <c r="D35" s="273"/>
      <c r="E35" s="275"/>
      <c r="F35" s="275"/>
      <c r="G35" s="275"/>
      <c r="H35" s="275">
        <f>SUM(D35:G35)</f>
        <v>0</v>
      </c>
      <c r="I35" s="275">
        <v>1302</v>
      </c>
      <c r="J35" s="313">
        <f>SUM(H35:I35)</f>
        <v>1302</v>
      </c>
    </row>
    <row r="36" spans="1:10">
      <c r="A36" s="270"/>
      <c r="B36" s="271"/>
      <c r="C36" s="272" t="s">
        <v>40</v>
      </c>
      <c r="D36" s="276">
        <v>7200</v>
      </c>
      <c r="E36" s="278"/>
      <c r="F36" s="278"/>
      <c r="G36" s="278"/>
      <c r="H36" s="278">
        <f>SUM(D36:G36)</f>
        <v>7200</v>
      </c>
      <c r="I36" s="278"/>
      <c r="J36" s="314">
        <f>SUM(H36:I36)</f>
        <v>7200</v>
      </c>
    </row>
    <row r="37" spans="1:10">
      <c r="A37" s="286"/>
      <c r="B37" s="287" t="s">
        <v>41</v>
      </c>
      <c r="C37" s="288"/>
      <c r="D37" s="293">
        <f>SUM(D20,D23,D27)</f>
        <v>18743</v>
      </c>
      <c r="E37" s="294">
        <f t="shared" ref="E37:J37" si="25">SUM(E20,E23,E27)</f>
        <v>1906333</v>
      </c>
      <c r="F37" s="294">
        <f>SUM(F20,F23,F27)</f>
        <v>1752917</v>
      </c>
      <c r="G37" s="294">
        <f>SUM(G20,G23,G27)</f>
        <v>3800000</v>
      </c>
      <c r="H37" s="294">
        <f>SUM(H20,H23,H27)</f>
        <v>7477993</v>
      </c>
      <c r="I37" s="294">
        <f>SUM(I20,I23,I27)</f>
        <v>24692</v>
      </c>
      <c r="J37" s="322">
        <f>SUM(J20,J23,J27)</f>
        <v>7502685</v>
      </c>
    </row>
    <row r="38" spans="1:10">
      <c r="A38" s="270" t="s">
        <v>42</v>
      </c>
      <c r="B38" s="271"/>
      <c r="C38" s="272"/>
      <c r="D38" s="273">
        <f t="shared" ref="D38" si="26">D18-D37</f>
        <v>-18743</v>
      </c>
      <c r="E38" s="275">
        <f t="shared" ref="E38:J38" si="27">E18-E37</f>
        <v>6331</v>
      </c>
      <c r="F38" s="275">
        <f>F18-F37</f>
        <v>2915</v>
      </c>
      <c r="G38" s="275">
        <f>G18-G37</f>
        <v>0</v>
      </c>
      <c r="H38" s="275">
        <f>H18-H37</f>
        <v>-9497</v>
      </c>
      <c r="I38" s="275">
        <f>I18-I37</f>
        <v>169249</v>
      </c>
      <c r="J38" s="313">
        <f>J18-J37</f>
        <v>159752</v>
      </c>
    </row>
    <row r="39" spans="1:10">
      <c r="A39" s="270" t="s">
        <v>43</v>
      </c>
      <c r="B39" s="271"/>
      <c r="C39" s="272"/>
      <c r="D39" s="273"/>
      <c r="E39" s="275"/>
      <c r="F39" s="275"/>
      <c r="G39" s="275"/>
      <c r="H39" s="275"/>
      <c r="I39" s="275"/>
      <c r="J39" s="313">
        <v>30000</v>
      </c>
    </row>
    <row r="40" spans="1:10">
      <c r="A40" s="286" t="s">
        <v>44</v>
      </c>
      <c r="B40" s="295"/>
      <c r="C40" s="296"/>
      <c r="D40" s="276"/>
      <c r="E40" s="278"/>
      <c r="F40" s="278"/>
      <c r="G40" s="278"/>
      <c r="H40" s="278"/>
      <c r="I40" s="278">
        <f>I38-I39</f>
        <v>169249</v>
      </c>
      <c r="J40" s="314">
        <f>J38-J39</f>
        <v>129752</v>
      </c>
    </row>
    <row r="41" spans="1:10">
      <c r="A41" s="270" t="s">
        <v>45</v>
      </c>
      <c r="B41" s="271"/>
      <c r="C41" s="272"/>
      <c r="D41" s="273"/>
      <c r="E41" s="275"/>
      <c r="F41" s="275"/>
      <c r="G41" s="275"/>
      <c r="H41" s="275"/>
      <c r="I41" s="275"/>
      <c r="J41" s="313">
        <v>0</v>
      </c>
    </row>
    <row r="42" spans="1:10">
      <c r="A42" s="298" t="s">
        <v>46</v>
      </c>
      <c r="B42" s="299"/>
      <c r="C42" s="300"/>
      <c r="D42" s="301"/>
      <c r="E42" s="303"/>
      <c r="F42" s="303"/>
      <c r="G42" s="303"/>
      <c r="H42" s="303"/>
      <c r="I42" s="303"/>
      <c r="J42" s="323">
        <f>SUM(J40:J41)</f>
        <v>129752</v>
      </c>
    </row>
  </sheetData>
  <mergeCells count="1">
    <mergeCell ref="A1:J1"/>
  </mergeCells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57"/>
  <sheetViews>
    <sheetView topLeftCell="A31" workbookViewId="0">
      <selection activeCell="E1" sqref="E1"/>
    </sheetView>
  </sheetViews>
  <sheetFormatPr defaultColWidth="9" defaultRowHeight="13.5"/>
  <cols>
    <col min="1" max="3" width="4" style="4" customWidth="1"/>
    <col min="4" max="4" width="23.25" style="3" customWidth="1"/>
    <col min="5" max="7" width="15" style="3" customWidth="1"/>
    <col min="8" max="12" width="10.25" style="3" customWidth="1"/>
    <col min="13" max="13" width="9" style="3"/>
    <col min="14" max="14" width="10.25" style="3" customWidth="1"/>
    <col min="15" max="15" width="10.25" style="4" customWidth="1"/>
    <col min="16" max="16384" width="9" style="4"/>
  </cols>
  <sheetData>
    <row r="1" spans="1:1">
      <c r="A1" s="4" t="s">
        <v>55</v>
      </c>
    </row>
    <row r="3" ht="18.75" spans="1:7">
      <c r="A3" s="5" t="s">
        <v>56</v>
      </c>
      <c r="B3" s="6"/>
      <c r="C3" s="6"/>
      <c r="D3" s="6"/>
      <c r="E3" s="6"/>
      <c r="F3" s="6"/>
      <c r="G3" s="6"/>
    </row>
    <row r="4" spans="1:7">
      <c r="A4" s="39" t="s">
        <v>94</v>
      </c>
      <c r="B4" s="39"/>
      <c r="C4" s="39"/>
      <c r="D4" s="39"/>
      <c r="E4" s="39"/>
      <c r="F4" s="39"/>
      <c r="G4" s="39"/>
    </row>
    <row r="5" spans="1:7">
      <c r="A5" s="39"/>
      <c r="B5" s="39"/>
      <c r="C5" s="39"/>
      <c r="D5" s="39"/>
      <c r="E5" s="39"/>
      <c r="F5" s="39"/>
      <c r="G5" s="39"/>
    </row>
    <row r="6" spans="7:7">
      <c r="G6" s="41" t="s">
        <v>1</v>
      </c>
    </row>
    <row r="7" spans="1:7">
      <c r="A7" s="42" t="s">
        <v>58</v>
      </c>
      <c r="B7" s="256"/>
      <c r="C7" s="256"/>
      <c r="D7" s="257"/>
      <c r="E7" s="45" t="s">
        <v>59</v>
      </c>
      <c r="F7" s="45"/>
      <c r="G7" s="46"/>
    </row>
    <row r="8" spans="1:7">
      <c r="A8" s="47" t="s">
        <v>60</v>
      </c>
      <c r="B8" s="48"/>
      <c r="C8" s="48"/>
      <c r="D8" s="49"/>
      <c r="E8" s="50"/>
      <c r="F8" s="50"/>
      <c r="G8" s="51"/>
    </row>
    <row r="9" spans="1:7">
      <c r="A9" s="47"/>
      <c r="B9" s="48" t="s">
        <v>61</v>
      </c>
      <c r="C9" s="48"/>
      <c r="D9" s="52"/>
      <c r="E9" s="53"/>
      <c r="F9" s="54"/>
      <c r="G9" s="51"/>
    </row>
    <row r="10" spans="1:7">
      <c r="A10" s="47"/>
      <c r="B10" s="48"/>
      <c r="D10" s="48" t="s">
        <v>62</v>
      </c>
      <c r="E10" s="54">
        <v>68000</v>
      </c>
      <c r="F10" s="54"/>
      <c r="G10" s="51"/>
    </row>
    <row r="11" spans="1:7">
      <c r="A11" s="47"/>
      <c r="B11" s="48"/>
      <c r="D11" s="48" t="s">
        <v>12</v>
      </c>
      <c r="E11" s="63">
        <v>5000</v>
      </c>
      <c r="F11" s="54">
        <f>SUM(E10:E11)</f>
        <v>73000</v>
      </c>
      <c r="G11" s="51"/>
    </row>
    <row r="12" spans="1:7">
      <c r="A12" s="47"/>
      <c r="B12" s="48" t="s">
        <v>63</v>
      </c>
      <c r="C12" s="48"/>
      <c r="D12" s="52"/>
      <c r="E12" s="54"/>
      <c r="F12" s="54"/>
      <c r="G12" s="51"/>
    </row>
    <row r="13" spans="1:7">
      <c r="A13" s="47"/>
      <c r="B13" s="48"/>
      <c r="D13" s="48" t="s">
        <v>13</v>
      </c>
      <c r="E13" s="54"/>
      <c r="F13" s="54">
        <v>70404</v>
      </c>
      <c r="G13" s="51"/>
    </row>
    <row r="14" spans="1:8">
      <c r="A14" s="47"/>
      <c r="B14" s="48" t="s">
        <v>86</v>
      </c>
      <c r="C14" s="48"/>
      <c r="D14" s="52"/>
      <c r="E14" s="54"/>
      <c r="F14" s="54"/>
      <c r="G14" s="51"/>
      <c r="H14" s="324"/>
    </row>
    <row r="15" s="3" customFormat="1" spans="1:15">
      <c r="A15" s="47"/>
      <c r="B15" s="48"/>
      <c r="D15" s="48" t="s">
        <v>14</v>
      </c>
      <c r="E15" s="54">
        <v>14574</v>
      </c>
      <c r="F15" s="54"/>
      <c r="G15" s="51"/>
      <c r="O15" s="4"/>
    </row>
    <row r="16" s="3" customFormat="1" spans="1:15">
      <c r="A16" s="47"/>
      <c r="B16" s="48"/>
      <c r="D16" s="48" t="s">
        <v>81</v>
      </c>
      <c r="E16" s="63">
        <v>296000</v>
      </c>
      <c r="F16" s="54">
        <f>SUM(E15:E16)</f>
        <v>310574</v>
      </c>
      <c r="G16" s="51"/>
      <c r="O16" s="4"/>
    </row>
    <row r="17" s="3" customFormat="1" spans="1:15">
      <c r="A17" s="47"/>
      <c r="B17" s="48" t="s">
        <v>65</v>
      </c>
      <c r="C17" s="48"/>
      <c r="D17" s="52"/>
      <c r="E17" s="54"/>
      <c r="F17" s="54"/>
      <c r="G17" s="51"/>
      <c r="O17" s="4"/>
    </row>
    <row r="18" spans="1:7">
      <c r="A18" s="47"/>
      <c r="B18" s="48"/>
      <c r="D18" s="48" t="s">
        <v>66</v>
      </c>
      <c r="E18" s="54">
        <v>1643970</v>
      </c>
      <c r="F18" s="54"/>
      <c r="G18" s="51"/>
    </row>
    <row r="19" spans="1:7">
      <c r="A19" s="47"/>
      <c r="B19" s="48"/>
      <c r="D19" s="48" t="s">
        <v>17</v>
      </c>
      <c r="E19" s="54">
        <v>143585</v>
      </c>
      <c r="F19" s="54"/>
      <c r="G19" s="51"/>
    </row>
    <row r="20" spans="1:7">
      <c r="A20" s="47"/>
      <c r="B20" s="48"/>
      <c r="D20" s="48" t="s">
        <v>18</v>
      </c>
      <c r="E20" s="54">
        <v>172887</v>
      </c>
      <c r="F20" s="54"/>
      <c r="G20" s="51"/>
    </row>
    <row r="21" spans="1:7">
      <c r="A21" s="47"/>
      <c r="B21" s="48"/>
      <c r="D21" s="48" t="s">
        <v>19</v>
      </c>
      <c r="E21" s="63">
        <v>10544</v>
      </c>
      <c r="F21" s="54">
        <f>SUM(E18:E21)</f>
        <v>1970986</v>
      </c>
      <c r="G21" s="51"/>
    </row>
    <row r="22" spans="1:7">
      <c r="A22" s="47"/>
      <c r="B22" s="48" t="s">
        <v>67</v>
      </c>
      <c r="C22" s="48"/>
      <c r="D22" s="52"/>
      <c r="E22" s="54"/>
      <c r="F22" s="54"/>
      <c r="G22" s="51"/>
    </row>
    <row r="23" spans="1:7">
      <c r="A23" s="47"/>
      <c r="B23" s="48"/>
      <c r="C23" s="48"/>
      <c r="D23" s="48" t="s">
        <v>17</v>
      </c>
      <c r="E23" s="54"/>
      <c r="F23" s="54">
        <v>15</v>
      </c>
      <c r="G23" s="51"/>
    </row>
    <row r="24" spans="1:7">
      <c r="A24" s="47"/>
      <c r="B24" s="48"/>
      <c r="D24" s="4" t="s">
        <v>93</v>
      </c>
      <c r="E24" s="54"/>
      <c r="F24" s="63">
        <v>2</v>
      </c>
      <c r="G24" s="51"/>
    </row>
    <row r="25" spans="1:15">
      <c r="A25" s="47"/>
      <c r="B25" s="57" t="s">
        <v>22</v>
      </c>
      <c r="C25" s="57"/>
      <c r="D25" s="58"/>
      <c r="E25" s="56"/>
      <c r="F25" s="56"/>
      <c r="G25" s="59">
        <f>SUM(F11:F24)</f>
        <v>2424981</v>
      </c>
      <c r="H25" s="325"/>
      <c r="I25" s="325"/>
      <c r="J25" s="325"/>
      <c r="K25" s="325"/>
      <c r="L25" s="325"/>
      <c r="M25" s="325"/>
      <c r="N25" s="325"/>
      <c r="O25" s="3"/>
    </row>
    <row r="26" spans="1:7">
      <c r="A26" s="47" t="s">
        <v>68</v>
      </c>
      <c r="B26" s="48"/>
      <c r="C26" s="48"/>
      <c r="D26" s="52"/>
      <c r="E26" s="54"/>
      <c r="F26" s="54"/>
      <c r="G26" s="51"/>
    </row>
    <row r="27" spans="1:7">
      <c r="A27" s="47"/>
      <c r="B27" s="48" t="s">
        <v>69</v>
      </c>
      <c r="C27" s="48"/>
      <c r="D27" s="52"/>
      <c r="E27" s="54"/>
      <c r="F27" s="54"/>
      <c r="G27" s="51"/>
    </row>
    <row r="28" spans="1:7">
      <c r="A28" s="47"/>
      <c r="B28" s="48"/>
      <c r="C28" s="48"/>
      <c r="D28" s="60" t="s">
        <v>25</v>
      </c>
      <c r="E28" s="54">
        <v>1643970</v>
      </c>
      <c r="F28" s="54"/>
      <c r="G28" s="51"/>
    </row>
    <row r="29" spans="1:7">
      <c r="A29" s="47"/>
      <c r="B29" s="48"/>
      <c r="C29" s="48"/>
      <c r="D29" s="60" t="s">
        <v>26</v>
      </c>
      <c r="E29" s="54">
        <v>24750</v>
      </c>
      <c r="F29" s="54"/>
      <c r="G29" s="51"/>
    </row>
    <row r="30" spans="1:7">
      <c r="A30" s="47"/>
      <c r="B30" s="48"/>
      <c r="C30" s="48"/>
      <c r="D30" s="60" t="s">
        <v>82</v>
      </c>
      <c r="E30" s="54">
        <v>38979</v>
      </c>
      <c r="F30" s="54"/>
      <c r="G30" s="51"/>
    </row>
    <row r="31" spans="1:7">
      <c r="A31" s="47"/>
      <c r="B31" s="48"/>
      <c r="C31" s="48"/>
      <c r="D31" s="60" t="s">
        <v>32</v>
      </c>
      <c r="E31" s="54">
        <v>21150</v>
      </c>
      <c r="F31" s="54"/>
      <c r="G31" s="51"/>
    </row>
    <row r="32" spans="1:7">
      <c r="A32" s="47"/>
      <c r="B32" s="48"/>
      <c r="C32" s="48"/>
      <c r="D32" s="60" t="s">
        <v>33</v>
      </c>
      <c r="E32" s="54">
        <v>47080</v>
      </c>
      <c r="F32" s="54"/>
      <c r="G32" s="51"/>
    </row>
    <row r="33" spans="1:7">
      <c r="A33" s="47"/>
      <c r="B33" s="48"/>
      <c r="C33" s="48"/>
      <c r="D33" s="60" t="s">
        <v>34</v>
      </c>
      <c r="E33" s="54">
        <v>214282</v>
      </c>
      <c r="F33" s="54"/>
      <c r="G33" s="51"/>
    </row>
    <row r="34" spans="1:7">
      <c r="A34" s="47"/>
      <c r="B34" s="48"/>
      <c r="C34" s="48"/>
      <c r="D34" s="60" t="s">
        <v>35</v>
      </c>
      <c r="E34" s="54">
        <v>39429</v>
      </c>
      <c r="F34" s="54"/>
      <c r="G34" s="51"/>
    </row>
    <row r="35" spans="1:7">
      <c r="A35" s="47"/>
      <c r="B35" s="48"/>
      <c r="C35" s="48"/>
      <c r="D35" s="60" t="s">
        <v>36</v>
      </c>
      <c r="E35" s="54">
        <v>24588</v>
      </c>
      <c r="F35" s="54"/>
      <c r="G35" s="51"/>
    </row>
    <row r="36" spans="1:7">
      <c r="A36" s="47"/>
      <c r="B36" s="48"/>
      <c r="C36" s="48"/>
      <c r="D36" s="60" t="s">
        <v>38</v>
      </c>
      <c r="E36" s="54">
        <v>800</v>
      </c>
      <c r="F36" s="54"/>
      <c r="G36" s="51"/>
    </row>
    <row r="37" spans="1:7">
      <c r="A37" s="47"/>
      <c r="B37" s="48"/>
      <c r="C37" s="48"/>
      <c r="D37" s="60" t="s">
        <v>83</v>
      </c>
      <c r="E37" s="54">
        <v>9604</v>
      </c>
      <c r="F37" s="54"/>
      <c r="G37" s="51"/>
    </row>
    <row r="38" spans="1:7">
      <c r="A38" s="47"/>
      <c r="B38" s="48"/>
      <c r="C38" s="48"/>
      <c r="D38" s="60" t="s">
        <v>39</v>
      </c>
      <c r="E38" s="54">
        <v>11685</v>
      </c>
      <c r="F38" s="54"/>
      <c r="G38" s="51"/>
    </row>
    <row r="39" spans="1:7">
      <c r="A39" s="47"/>
      <c r="B39" s="48"/>
      <c r="C39" s="48"/>
      <c r="D39" s="60" t="s">
        <v>40</v>
      </c>
      <c r="E39" s="54">
        <v>1900</v>
      </c>
      <c r="F39" s="54"/>
      <c r="G39" s="51"/>
    </row>
    <row r="40" spans="1:15">
      <c r="A40" s="47"/>
      <c r="B40" s="48"/>
      <c r="C40" s="48"/>
      <c r="D40" s="60" t="s">
        <v>29</v>
      </c>
      <c r="E40" s="63">
        <v>148309</v>
      </c>
      <c r="F40" s="54"/>
      <c r="G40" s="51"/>
      <c r="O40" s="3"/>
    </row>
    <row r="41" spans="1:15">
      <c r="A41" s="47"/>
      <c r="B41" s="48"/>
      <c r="C41" s="48" t="s">
        <v>70</v>
      </c>
      <c r="D41" s="60"/>
      <c r="E41" s="261"/>
      <c r="F41" s="54">
        <f>SUM(E28:E40)</f>
        <v>2226526</v>
      </c>
      <c r="G41" s="51"/>
      <c r="O41" s="3"/>
    </row>
    <row r="42" spans="1:15">
      <c r="A42" s="47"/>
      <c r="B42" s="48" t="s">
        <v>71</v>
      </c>
      <c r="C42" s="48"/>
      <c r="D42" s="60"/>
      <c r="E42" s="54"/>
      <c r="F42" s="54"/>
      <c r="G42" s="51"/>
      <c r="O42" s="3"/>
    </row>
    <row r="43" spans="1:15">
      <c r="A43" s="47"/>
      <c r="B43" s="48"/>
      <c r="C43" s="48"/>
      <c r="D43" s="60" t="s">
        <v>32</v>
      </c>
      <c r="E43" s="54">
        <v>1425</v>
      </c>
      <c r="F43" s="54"/>
      <c r="G43" s="51"/>
      <c r="O43" s="3"/>
    </row>
    <row r="44" spans="1:15">
      <c r="A44" s="47"/>
      <c r="B44" s="48"/>
      <c r="C44" s="48"/>
      <c r="D44" s="60" t="s">
        <v>33</v>
      </c>
      <c r="E44" s="54">
        <v>4260</v>
      </c>
      <c r="F44" s="54"/>
      <c r="G44" s="51"/>
      <c r="O44" s="3"/>
    </row>
    <row r="45" spans="1:15">
      <c r="A45" s="47"/>
      <c r="B45" s="48"/>
      <c r="C45" s="48"/>
      <c r="D45" s="60" t="s">
        <v>34</v>
      </c>
      <c r="E45" s="54">
        <v>8414</v>
      </c>
      <c r="F45" s="54"/>
      <c r="G45" s="51"/>
      <c r="O45" s="3"/>
    </row>
    <row r="46" spans="1:15">
      <c r="A46" s="47"/>
      <c r="B46" s="48"/>
      <c r="C46" s="48"/>
      <c r="D46" s="60" t="s">
        <v>35</v>
      </c>
      <c r="E46" s="54">
        <v>5726</v>
      </c>
      <c r="F46" s="54"/>
      <c r="G46" s="51"/>
      <c r="O46" s="3"/>
    </row>
    <row r="47" spans="1:15">
      <c r="A47" s="47"/>
      <c r="B47" s="48"/>
      <c r="C47" s="48"/>
      <c r="D47" s="60" t="s">
        <v>36</v>
      </c>
      <c r="E47" s="54">
        <v>7519</v>
      </c>
      <c r="F47" s="54"/>
      <c r="G47" s="51"/>
      <c r="O47" s="3"/>
    </row>
    <row r="48" spans="1:15">
      <c r="A48" s="47"/>
      <c r="B48" s="48"/>
      <c r="C48" s="48"/>
      <c r="D48" s="60" t="s">
        <v>37</v>
      </c>
      <c r="E48" s="54">
        <v>1390</v>
      </c>
      <c r="F48" s="54"/>
      <c r="G48" s="51"/>
      <c r="O48" s="3"/>
    </row>
    <row r="49" spans="1:15">
      <c r="A49" s="47"/>
      <c r="B49" s="48"/>
      <c r="C49" s="48"/>
      <c r="D49" s="60" t="s">
        <v>38</v>
      </c>
      <c r="E49" s="54">
        <v>8000</v>
      </c>
      <c r="F49" s="54"/>
      <c r="G49" s="51"/>
      <c r="O49" s="3"/>
    </row>
    <row r="50" spans="1:15">
      <c r="A50" s="47"/>
      <c r="B50" s="48"/>
      <c r="C50" s="48"/>
      <c r="D50" s="60" t="s">
        <v>39</v>
      </c>
      <c r="E50" s="54">
        <v>122716</v>
      </c>
      <c r="F50" s="54"/>
      <c r="G50" s="51"/>
      <c r="O50" s="3"/>
    </row>
    <row r="51" spans="1:15">
      <c r="A51" s="47"/>
      <c r="B51" s="48"/>
      <c r="C51" s="48" t="s">
        <v>72</v>
      </c>
      <c r="D51" s="60"/>
      <c r="E51" s="54"/>
      <c r="F51" s="63">
        <f>SUM(E43:E50)</f>
        <v>159450</v>
      </c>
      <c r="G51" s="51"/>
      <c r="O51" s="3"/>
    </row>
    <row r="52" spans="1:15">
      <c r="A52" s="47"/>
      <c r="B52" s="57" t="s">
        <v>41</v>
      </c>
      <c r="C52" s="57"/>
      <c r="D52" s="58"/>
      <c r="E52" s="56"/>
      <c r="F52" s="56"/>
      <c r="G52" s="59">
        <f>SUM(F41:F51)</f>
        <v>2385976</v>
      </c>
      <c r="H52" s="325"/>
      <c r="I52" s="325"/>
      <c r="J52" s="325"/>
      <c r="K52" s="325"/>
      <c r="L52" s="325"/>
      <c r="M52" s="325"/>
      <c r="N52" s="325"/>
      <c r="O52" s="3"/>
    </row>
    <row r="53" spans="1:15">
      <c r="A53" s="47"/>
      <c r="B53" s="48"/>
      <c r="C53" s="48" t="s">
        <v>42</v>
      </c>
      <c r="D53" s="52"/>
      <c r="E53" s="54"/>
      <c r="F53" s="54"/>
      <c r="G53" s="51">
        <f>G25-G52</f>
        <v>39005</v>
      </c>
      <c r="O53" s="3"/>
    </row>
    <row r="54" spans="1:7">
      <c r="A54" s="47"/>
      <c r="B54" s="48"/>
      <c r="C54" s="48" t="s">
        <v>43</v>
      </c>
      <c r="D54" s="52"/>
      <c r="E54" s="54"/>
      <c r="F54" s="54"/>
      <c r="G54" s="65">
        <v>60000</v>
      </c>
    </row>
    <row r="55" spans="1:7">
      <c r="A55" s="47"/>
      <c r="B55" s="48"/>
      <c r="C55" s="48" t="s">
        <v>44</v>
      </c>
      <c r="D55" s="52"/>
      <c r="E55" s="54"/>
      <c r="F55" s="54"/>
      <c r="G55" s="51">
        <f>G53-G54</f>
        <v>-20995</v>
      </c>
    </row>
    <row r="56" spans="1:7">
      <c r="A56" s="47"/>
      <c r="B56" s="48"/>
      <c r="C56" s="48" t="s">
        <v>45</v>
      </c>
      <c r="D56" s="52"/>
      <c r="E56" s="54"/>
      <c r="F56" s="54"/>
      <c r="G56" s="65">
        <v>513992</v>
      </c>
    </row>
    <row r="57" spans="1:15">
      <c r="A57" s="66"/>
      <c r="B57" s="67"/>
      <c r="C57" s="67" t="s">
        <v>46</v>
      </c>
      <c r="D57" s="68"/>
      <c r="E57" s="69"/>
      <c r="F57" s="69"/>
      <c r="G57" s="70">
        <f>SUM(G55:G56)</f>
        <v>492997</v>
      </c>
      <c r="O57" s="3"/>
    </row>
  </sheetData>
  <mergeCells count="4">
    <mergeCell ref="A3:G3"/>
    <mergeCell ref="A4:G4"/>
    <mergeCell ref="A7:D7"/>
    <mergeCell ref="E7:G7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38"/>
  <sheetViews>
    <sheetView topLeftCell="A35" workbookViewId="0">
      <selection activeCell="D14" sqref="D14"/>
    </sheetView>
  </sheetViews>
  <sheetFormatPr defaultColWidth="9" defaultRowHeight="13.5"/>
  <cols>
    <col min="1" max="3" width="4" style="4" customWidth="1"/>
    <col min="4" max="4" width="23.25" style="3" customWidth="1"/>
    <col min="5" max="7" width="15" style="3" customWidth="1"/>
    <col min="8" max="12" width="10.25" style="3" customWidth="1"/>
    <col min="13" max="13" width="9" style="3"/>
    <col min="14" max="14" width="10.25" style="3" customWidth="1"/>
    <col min="15" max="15" width="10.25" style="4" customWidth="1"/>
    <col min="16" max="16384" width="9" style="4"/>
  </cols>
  <sheetData>
    <row r="1" spans="1:1">
      <c r="A1" s="4" t="s">
        <v>55</v>
      </c>
    </row>
    <row r="3" ht="18.75" spans="1:7">
      <c r="A3" s="5" t="s">
        <v>87</v>
      </c>
      <c r="B3" s="6"/>
      <c r="C3" s="6"/>
      <c r="D3" s="6"/>
      <c r="E3" s="6"/>
      <c r="F3" s="6"/>
      <c r="G3" s="6"/>
    </row>
    <row r="4" ht="21" customHeight="1" spans="1:7">
      <c r="A4" s="39" t="s">
        <v>94</v>
      </c>
      <c r="B4" s="39"/>
      <c r="C4" s="39"/>
      <c r="D4" s="39"/>
      <c r="E4" s="39"/>
      <c r="F4" s="39"/>
      <c r="G4" s="39"/>
    </row>
    <row r="5" ht="21" customHeight="1" spans="1:7">
      <c r="A5" s="39"/>
      <c r="B5" s="39"/>
      <c r="C5" s="39"/>
      <c r="D5" s="39"/>
      <c r="E5" s="39"/>
      <c r="F5" s="39"/>
      <c r="G5" s="39"/>
    </row>
    <row r="6" ht="21" customHeight="1" spans="7:7">
      <c r="G6" s="41" t="s">
        <v>1</v>
      </c>
    </row>
    <row r="7" ht="21" customHeight="1" spans="1:7">
      <c r="A7" s="42" t="s">
        <v>58</v>
      </c>
      <c r="B7" s="256"/>
      <c r="C7" s="256"/>
      <c r="D7" s="257"/>
      <c r="E7" s="45" t="s">
        <v>59</v>
      </c>
      <c r="F7" s="45"/>
      <c r="G7" s="46"/>
    </row>
    <row r="8" ht="21" customHeight="1" spans="1:7">
      <c r="A8" s="47" t="s">
        <v>60</v>
      </c>
      <c r="B8" s="48"/>
      <c r="C8" s="48"/>
      <c r="D8" s="49"/>
      <c r="E8" s="50"/>
      <c r="F8" s="50"/>
      <c r="G8" s="51"/>
    </row>
    <row r="9" s="3" customFormat="1" ht="21" customHeight="1" spans="1:15">
      <c r="A9" s="47"/>
      <c r="B9" s="48" t="s">
        <v>88</v>
      </c>
      <c r="C9" s="48"/>
      <c r="D9" s="52"/>
      <c r="E9" s="54"/>
      <c r="F9" s="54"/>
      <c r="G9" s="51"/>
      <c r="H9" s="324"/>
      <c r="O9" s="4"/>
    </row>
    <row r="10" s="3" customFormat="1" ht="21" customHeight="1" spans="1:15">
      <c r="A10" s="47"/>
      <c r="B10" s="48"/>
      <c r="D10" s="48" t="s">
        <v>14</v>
      </c>
      <c r="E10" s="54">
        <v>14574</v>
      </c>
      <c r="F10" s="54"/>
      <c r="G10" s="51"/>
      <c r="O10" s="4"/>
    </row>
    <row r="11" s="3" customFormat="1" ht="21.75" customHeight="1" spans="1:15">
      <c r="A11" s="47"/>
      <c r="B11" s="48"/>
      <c r="D11" s="48" t="s">
        <v>81</v>
      </c>
      <c r="E11" s="63">
        <v>238000</v>
      </c>
      <c r="F11" s="54">
        <f>SUM(E10:E11)</f>
        <v>252574</v>
      </c>
      <c r="G11" s="51"/>
      <c r="O11" s="4"/>
    </row>
    <row r="12" s="3" customFormat="1" ht="21" customHeight="1" spans="1:15">
      <c r="A12" s="47"/>
      <c r="B12" s="48" t="s">
        <v>89</v>
      </c>
      <c r="C12" s="48"/>
      <c r="D12" s="52"/>
      <c r="E12" s="54"/>
      <c r="F12" s="54"/>
      <c r="G12" s="51"/>
      <c r="O12" s="4"/>
    </row>
    <row r="13" ht="21" customHeight="1" spans="1:7">
      <c r="A13" s="47"/>
      <c r="B13" s="48"/>
      <c r="D13" s="48" t="s">
        <v>66</v>
      </c>
      <c r="E13" s="54">
        <v>1643970</v>
      </c>
      <c r="F13" s="54"/>
      <c r="G13" s="51"/>
    </row>
    <row r="14" ht="21" customHeight="1" spans="1:7">
      <c r="A14" s="47"/>
      <c r="B14" s="48"/>
      <c r="D14" s="48" t="s">
        <v>17</v>
      </c>
      <c r="E14" s="54">
        <v>143585</v>
      </c>
      <c r="F14" s="54"/>
      <c r="G14" s="51"/>
    </row>
    <row r="15" ht="21" customHeight="1" spans="1:7">
      <c r="A15" s="47"/>
      <c r="B15" s="48"/>
      <c r="D15" s="48" t="s">
        <v>18</v>
      </c>
      <c r="E15" s="54">
        <v>172887</v>
      </c>
      <c r="F15" s="54"/>
      <c r="G15" s="51"/>
    </row>
    <row r="16" ht="21" customHeight="1" spans="1:7">
      <c r="A16" s="47"/>
      <c r="B16" s="48"/>
      <c r="D16" s="48" t="s">
        <v>19</v>
      </c>
      <c r="E16" s="54">
        <v>10544</v>
      </c>
      <c r="F16" s="54"/>
      <c r="G16" s="51"/>
    </row>
    <row r="17" ht="21" customHeight="1" spans="1:7">
      <c r="A17" s="47"/>
      <c r="B17" s="48"/>
      <c r="D17" s="4" t="s">
        <v>93</v>
      </c>
      <c r="E17" s="63">
        <v>2</v>
      </c>
      <c r="F17" s="63">
        <f>SUM(E13:E17)</f>
        <v>1970988</v>
      </c>
      <c r="G17" s="51"/>
    </row>
    <row r="18" ht="21" customHeight="1" spans="1:15">
      <c r="A18" s="47"/>
      <c r="B18" s="57" t="s">
        <v>22</v>
      </c>
      <c r="C18" s="57"/>
      <c r="D18" s="58"/>
      <c r="E18" s="56"/>
      <c r="F18" s="56"/>
      <c r="G18" s="59">
        <f>SUM(F9:F17)</f>
        <v>2223562</v>
      </c>
      <c r="H18" s="325"/>
      <c r="I18" s="325"/>
      <c r="J18" s="325"/>
      <c r="K18" s="325"/>
      <c r="L18" s="325"/>
      <c r="M18" s="325"/>
      <c r="N18" s="325"/>
      <c r="O18" s="3"/>
    </row>
    <row r="19" ht="21" customHeight="1" spans="1:7">
      <c r="A19" s="47" t="s">
        <v>68</v>
      </c>
      <c r="B19" s="48"/>
      <c r="C19" s="48"/>
      <c r="D19" s="52"/>
      <c r="E19" s="54"/>
      <c r="F19" s="54"/>
      <c r="G19" s="51"/>
    </row>
    <row r="20" ht="21" customHeight="1" spans="1:7">
      <c r="A20" s="47"/>
      <c r="B20" s="48" t="s">
        <v>69</v>
      </c>
      <c r="C20" s="48"/>
      <c r="D20" s="52"/>
      <c r="E20" s="54"/>
      <c r="F20" s="54"/>
      <c r="G20" s="51"/>
    </row>
    <row r="21" ht="21" customHeight="1" spans="1:7">
      <c r="A21" s="47"/>
      <c r="B21" s="48"/>
      <c r="C21" s="48"/>
      <c r="D21" s="60" t="s">
        <v>25</v>
      </c>
      <c r="E21" s="54">
        <v>1643970</v>
      </c>
      <c r="F21" s="54"/>
      <c r="G21" s="51"/>
    </row>
    <row r="22" ht="21" customHeight="1" spans="1:7">
      <c r="A22" s="47"/>
      <c r="B22" s="48"/>
      <c r="C22" s="48"/>
      <c r="D22" s="60" t="s">
        <v>26</v>
      </c>
      <c r="E22" s="54">
        <v>24750</v>
      </c>
      <c r="F22" s="54"/>
      <c r="G22" s="51"/>
    </row>
    <row r="23" ht="21" customHeight="1" spans="1:7">
      <c r="A23" s="47"/>
      <c r="B23" s="48"/>
      <c r="C23" s="48"/>
      <c r="D23" s="60" t="s">
        <v>82</v>
      </c>
      <c r="E23" s="54">
        <v>38979</v>
      </c>
      <c r="F23" s="54"/>
      <c r="G23" s="51"/>
    </row>
    <row r="24" ht="21" customHeight="1" spans="1:7">
      <c r="A24" s="47"/>
      <c r="B24" s="48"/>
      <c r="C24" s="48"/>
      <c r="D24" s="60" t="s">
        <v>32</v>
      </c>
      <c r="E24" s="54">
        <v>21150</v>
      </c>
      <c r="F24" s="54"/>
      <c r="G24" s="51"/>
    </row>
    <row r="25" ht="21" customHeight="1" spans="1:7">
      <c r="A25" s="47"/>
      <c r="B25" s="48"/>
      <c r="C25" s="48"/>
      <c r="D25" s="60" t="s">
        <v>33</v>
      </c>
      <c r="E25" s="54">
        <v>47080</v>
      </c>
      <c r="F25" s="54"/>
      <c r="G25" s="51"/>
    </row>
    <row r="26" ht="21" customHeight="1" spans="1:7">
      <c r="A26" s="47"/>
      <c r="B26" s="48"/>
      <c r="C26" s="48"/>
      <c r="D26" s="60" t="s">
        <v>34</v>
      </c>
      <c r="E26" s="54">
        <v>214282</v>
      </c>
      <c r="F26" s="54"/>
      <c r="G26" s="51"/>
    </row>
    <row r="27" ht="21" customHeight="1" spans="1:7">
      <c r="A27" s="47"/>
      <c r="B27" s="48"/>
      <c r="C27" s="48"/>
      <c r="D27" s="60" t="s">
        <v>35</v>
      </c>
      <c r="E27" s="54">
        <v>39429</v>
      </c>
      <c r="F27" s="54"/>
      <c r="G27" s="51"/>
    </row>
    <row r="28" ht="21" customHeight="1" spans="1:7">
      <c r="A28" s="47"/>
      <c r="B28" s="48"/>
      <c r="C28" s="48"/>
      <c r="D28" s="60" t="s">
        <v>36</v>
      </c>
      <c r="E28" s="54">
        <v>24588</v>
      </c>
      <c r="F28" s="54"/>
      <c r="G28" s="51"/>
    </row>
    <row r="29" ht="21" customHeight="1" spans="1:7">
      <c r="A29" s="47"/>
      <c r="B29" s="48"/>
      <c r="C29" s="48"/>
      <c r="D29" s="60" t="s">
        <v>38</v>
      </c>
      <c r="E29" s="54">
        <v>800</v>
      </c>
      <c r="F29" s="54"/>
      <c r="G29" s="51"/>
    </row>
    <row r="30" ht="21" customHeight="1" spans="1:7">
      <c r="A30" s="47"/>
      <c r="B30" s="48"/>
      <c r="C30" s="48"/>
      <c r="D30" s="60" t="s">
        <v>83</v>
      </c>
      <c r="E30" s="54">
        <v>9604</v>
      </c>
      <c r="F30" s="54"/>
      <c r="G30" s="51"/>
    </row>
    <row r="31" ht="21" customHeight="1" spans="1:7">
      <c r="A31" s="47"/>
      <c r="B31" s="48"/>
      <c r="C31" s="48"/>
      <c r="D31" s="60" t="s">
        <v>39</v>
      </c>
      <c r="E31" s="54">
        <v>11685</v>
      </c>
      <c r="F31" s="54"/>
      <c r="G31" s="51"/>
    </row>
    <row r="32" ht="21" customHeight="1" spans="1:7">
      <c r="A32" s="47"/>
      <c r="B32" s="48"/>
      <c r="C32" s="48"/>
      <c r="D32" s="60" t="s">
        <v>40</v>
      </c>
      <c r="E32" s="54">
        <v>1900</v>
      </c>
      <c r="F32" s="54"/>
      <c r="G32" s="51"/>
    </row>
    <row r="33" ht="21" customHeight="1" spans="1:15">
      <c r="A33" s="47"/>
      <c r="B33" s="48"/>
      <c r="C33" s="48"/>
      <c r="D33" s="60" t="s">
        <v>29</v>
      </c>
      <c r="E33" s="63">
        <v>148309</v>
      </c>
      <c r="F33" s="63">
        <f>SUM(E21:E33)</f>
        <v>2226526</v>
      </c>
      <c r="G33" s="51"/>
      <c r="O33" s="3"/>
    </row>
    <row r="34" ht="21" customHeight="1" spans="1:15">
      <c r="A34" s="47"/>
      <c r="B34" s="57" t="s">
        <v>41</v>
      </c>
      <c r="C34" s="57"/>
      <c r="D34" s="58"/>
      <c r="E34" s="56"/>
      <c r="F34" s="56"/>
      <c r="G34" s="59">
        <f>SUM(F33)</f>
        <v>2226526</v>
      </c>
      <c r="H34" s="325"/>
      <c r="I34" s="325"/>
      <c r="J34" s="325"/>
      <c r="K34" s="325"/>
      <c r="L34" s="325"/>
      <c r="M34" s="325"/>
      <c r="N34" s="325"/>
      <c r="O34" s="3"/>
    </row>
    <row r="35" ht="21" customHeight="1" spans="1:15">
      <c r="A35" s="47" t="s">
        <v>44</v>
      </c>
      <c r="B35" s="48"/>
      <c r="D35" s="52"/>
      <c r="E35" s="54"/>
      <c r="F35" s="54"/>
      <c r="G35" s="258">
        <f>G18-G34</f>
        <v>-2964</v>
      </c>
      <c r="O35" s="3"/>
    </row>
    <row r="36" ht="21" customHeight="1" spans="1:7">
      <c r="A36" s="47" t="s">
        <v>45</v>
      </c>
      <c r="B36" s="48"/>
      <c r="D36" s="52"/>
      <c r="E36" s="54"/>
      <c r="F36" s="54"/>
      <c r="G36" s="259">
        <v>-86645</v>
      </c>
    </row>
    <row r="37" ht="21" customHeight="1" spans="1:15">
      <c r="A37" s="66" t="s">
        <v>46</v>
      </c>
      <c r="B37" s="67"/>
      <c r="C37" s="67"/>
      <c r="D37" s="68"/>
      <c r="E37" s="69"/>
      <c r="F37" s="69"/>
      <c r="G37" s="260">
        <f>SUM(G35:G36)</f>
        <v>-89609</v>
      </c>
      <c r="O37" s="3"/>
    </row>
    <row r="38" ht="21" customHeight="1"/>
  </sheetData>
  <mergeCells count="4">
    <mergeCell ref="A3:G3"/>
    <mergeCell ref="A4:G4"/>
    <mergeCell ref="A7:D7"/>
    <mergeCell ref="E7:G7"/>
  </mergeCells>
  <pageMargins left="0.707638888888889" right="0.707638888888889" top="0.747916666666667" bottom="0.747916666666667" header="0.313888888888889" footer="0.313888888888889"/>
  <pageSetup paperSize="9" fitToWidth="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47"/>
  <sheetViews>
    <sheetView zoomScale="80" zoomScaleNormal="80" topLeftCell="A22" workbookViewId="0">
      <selection activeCell="C35" sqref="C35"/>
    </sheetView>
  </sheetViews>
  <sheetFormatPr defaultColWidth="9" defaultRowHeight="13.5"/>
  <cols>
    <col min="1" max="1" width="3.875" customWidth="1"/>
    <col min="2" max="2" width="3.125" customWidth="1"/>
    <col min="3" max="3" width="16.875" customWidth="1"/>
    <col min="13" max="13" width="9.875" customWidth="1"/>
    <col min="15" max="15" width="10.25" customWidth="1"/>
    <col min="16" max="16" width="11.375" customWidth="1"/>
    <col min="18" max="18" width="11.75" customWidth="1"/>
    <col min="20" max="20" width="12" customWidth="1"/>
    <col min="24" max="24" width="6.25" customWidth="1"/>
  </cols>
  <sheetData>
    <row r="1" ht="30" customHeight="1" spans="1:20">
      <c r="A1" s="6" t="s">
        <v>95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 t="s">
        <v>1</v>
      </c>
    </row>
    <row r="3" ht="27.75" customHeight="1" spans="1:20">
      <c r="A3" s="264"/>
      <c r="B3" s="265"/>
      <c r="C3" s="266">
        <v>1</v>
      </c>
      <c r="D3" s="267" t="s">
        <v>2</v>
      </c>
      <c r="E3" s="268" t="s">
        <v>77</v>
      </c>
      <c r="F3" s="269" t="s">
        <v>3</v>
      </c>
      <c r="G3" s="269" t="s">
        <v>4</v>
      </c>
      <c r="H3" s="269" t="s">
        <v>5</v>
      </c>
      <c r="I3" s="269" t="s">
        <v>48</v>
      </c>
      <c r="J3" s="269" t="s">
        <v>49</v>
      </c>
      <c r="K3" s="269" t="s">
        <v>50</v>
      </c>
      <c r="L3" s="269" t="s">
        <v>51</v>
      </c>
      <c r="M3" s="269" t="s">
        <v>78</v>
      </c>
      <c r="N3" s="269" t="s">
        <v>79</v>
      </c>
      <c r="O3" s="269" t="s">
        <v>91</v>
      </c>
      <c r="P3" s="307" t="s">
        <v>96</v>
      </c>
      <c r="Q3" s="311" t="s">
        <v>92</v>
      </c>
      <c r="R3" s="269" t="s">
        <v>6</v>
      </c>
      <c r="S3" s="269" t="s">
        <v>7</v>
      </c>
      <c r="T3" s="312" t="s">
        <v>8</v>
      </c>
    </row>
    <row r="4" ht="18.75" customHeight="1" spans="1:20">
      <c r="A4" s="270" t="s">
        <v>9</v>
      </c>
      <c r="B4" s="271"/>
      <c r="C4" s="272"/>
      <c r="D4" s="273"/>
      <c r="E4" s="274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313"/>
    </row>
    <row r="5" ht="18.75" customHeight="1" spans="1:20">
      <c r="A5" s="270"/>
      <c r="B5" s="271" t="s">
        <v>10</v>
      </c>
      <c r="C5" s="272"/>
      <c r="D5" s="273">
        <f t="shared" ref="D5:G5" si="0">SUM(D6:D7)</f>
        <v>0</v>
      </c>
      <c r="E5" s="275">
        <f>SUM(E6:E7)</f>
        <v>0</v>
      </c>
      <c r="F5" s="275">
        <f>SUM(F6:F7)</f>
        <v>0</v>
      </c>
      <c r="G5" s="275">
        <f>SUM(G6:G7)</f>
        <v>0</v>
      </c>
      <c r="H5" s="275">
        <f t="shared" ref="H5" si="1">SUM(H6:H7)</f>
        <v>0</v>
      </c>
      <c r="I5" s="275">
        <f t="shared" ref="I5:Q5" si="2">SUM(I6:I7)</f>
        <v>0</v>
      </c>
      <c r="J5" s="275">
        <f>SUM(J6:J7)</f>
        <v>0</v>
      </c>
      <c r="K5" s="275">
        <f>SUM(K6:K7)</f>
        <v>0</v>
      </c>
      <c r="L5" s="275">
        <f>SUM(L6:L7)</f>
        <v>0</v>
      </c>
      <c r="M5" s="275">
        <f>SUM(M6:M7)</f>
        <v>0</v>
      </c>
      <c r="N5" s="275">
        <f>SUM(N6:N7)</f>
        <v>0</v>
      </c>
      <c r="O5" s="275">
        <f>SUM(O6:O7)</f>
        <v>0</v>
      </c>
      <c r="P5" s="275">
        <f>SUM(P6:P7)</f>
        <v>0</v>
      </c>
      <c r="Q5" s="275">
        <f>SUM(Q6:Q7)</f>
        <v>0</v>
      </c>
      <c r="R5" s="275">
        <v>0</v>
      </c>
      <c r="S5" s="275">
        <f>SUM(S6:S7)</f>
        <v>77000</v>
      </c>
      <c r="T5" s="313">
        <f>SUM(T6:T7)</f>
        <v>77000</v>
      </c>
    </row>
    <row r="6" ht="18.75" customHeight="1" spans="1:20">
      <c r="A6" s="270"/>
      <c r="B6" s="271"/>
      <c r="C6" s="272" t="s">
        <v>11</v>
      </c>
      <c r="D6" s="273"/>
      <c r="E6" s="274"/>
      <c r="F6" s="275">
        <v>0</v>
      </c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>
        <f t="shared" ref="R6:R8" si="3">SUM(D6:Q6)</f>
        <v>0</v>
      </c>
      <c r="S6" s="275">
        <v>69500</v>
      </c>
      <c r="T6" s="313">
        <f t="shared" ref="T6:T8" si="4">SUM(R6:S6)</f>
        <v>69500</v>
      </c>
    </row>
    <row r="7" ht="18.75" customHeight="1" spans="1:20">
      <c r="A7" s="270"/>
      <c r="B7" s="271"/>
      <c r="C7" s="272" t="s">
        <v>12</v>
      </c>
      <c r="D7" s="276"/>
      <c r="E7" s="277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5"/>
      <c r="Q7" s="275"/>
      <c r="R7" s="278">
        <f>SUM(D7:Q7)</f>
        <v>0</v>
      </c>
      <c r="S7" s="278">
        <v>7500</v>
      </c>
      <c r="T7" s="314">
        <f>SUM(R7:S7)</f>
        <v>7500</v>
      </c>
    </row>
    <row r="8" ht="18.75" customHeight="1" spans="1:20">
      <c r="A8" s="270"/>
      <c r="B8" s="271" t="s">
        <v>13</v>
      </c>
      <c r="C8" s="272"/>
      <c r="D8" s="279"/>
      <c r="E8" s="280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75">
        <f>SUM(D8:Q8)</f>
        <v>0</v>
      </c>
      <c r="S8" s="281">
        <v>96033</v>
      </c>
      <c r="T8" s="315">
        <f>SUM(R8:S8)</f>
        <v>96033</v>
      </c>
    </row>
    <row r="9" ht="18.75" customHeight="1" spans="1:20">
      <c r="A9" s="270"/>
      <c r="B9" s="271" t="s">
        <v>80</v>
      </c>
      <c r="C9" s="272"/>
      <c r="D9" s="282">
        <f t="shared" ref="D9" si="5">SUM(D10:D11)</f>
        <v>0</v>
      </c>
      <c r="E9" s="283">
        <f t="shared" ref="E9:J9" si="6">SUM(E10:E11)</f>
        <v>172000</v>
      </c>
      <c r="F9" s="284">
        <f>SUM(F10:F11)</f>
        <v>0</v>
      </c>
      <c r="G9" s="284">
        <f>SUM(G10:G11)</f>
        <v>0</v>
      </c>
      <c r="H9" s="284">
        <f>SUM(H10:H11)</f>
        <v>0</v>
      </c>
      <c r="I9" s="284">
        <f>SUM(I10:I11)</f>
        <v>0</v>
      </c>
      <c r="J9" s="284">
        <f>SUM(J10:J11)</f>
        <v>0</v>
      </c>
      <c r="K9" s="284">
        <v>2890</v>
      </c>
      <c r="L9" s="284">
        <f>SUM(L10:L11)</f>
        <v>0</v>
      </c>
      <c r="M9" s="284">
        <f>SUM(M10:M11)</f>
        <v>0</v>
      </c>
      <c r="N9" s="284">
        <v>8467</v>
      </c>
      <c r="O9" s="284">
        <f t="shared" ref="O9:T9" si="7">SUM(O10:O11)</f>
        <v>0</v>
      </c>
      <c r="P9" s="284">
        <f>SUM(P10:P11)</f>
        <v>0</v>
      </c>
      <c r="Q9" s="284">
        <f>SUM(Q10:Q11)</f>
        <v>0</v>
      </c>
      <c r="R9" s="284">
        <f>SUM(R10:R11)</f>
        <v>183357</v>
      </c>
      <c r="S9" s="284">
        <f>SUM(S10:S11)</f>
        <v>0</v>
      </c>
      <c r="T9" s="316">
        <f>SUM(T10:T11)</f>
        <v>183357</v>
      </c>
    </row>
    <row r="10" ht="18.75" customHeight="1" spans="1:20">
      <c r="A10" s="270"/>
      <c r="B10" s="271"/>
      <c r="C10" s="272" t="s">
        <v>14</v>
      </c>
      <c r="D10" s="285"/>
      <c r="E10" s="275"/>
      <c r="F10" s="275"/>
      <c r="G10" s="275"/>
      <c r="H10" s="275"/>
      <c r="I10" s="275"/>
      <c r="J10" s="275"/>
      <c r="K10" s="275">
        <v>2890</v>
      </c>
      <c r="L10" s="275"/>
      <c r="M10" s="275"/>
      <c r="N10" s="275">
        <v>8467</v>
      </c>
      <c r="O10" s="275"/>
      <c r="P10" s="275"/>
      <c r="Q10" s="275"/>
      <c r="R10" s="275">
        <v>11357</v>
      </c>
      <c r="S10" s="275"/>
      <c r="T10" s="313">
        <f t="shared" ref="T10:T11" si="8">SUM(R10:S10)</f>
        <v>11357</v>
      </c>
    </row>
    <row r="11" ht="18.75" customHeight="1" spans="1:20">
      <c r="A11" s="270"/>
      <c r="B11" s="271"/>
      <c r="C11" s="272" t="s">
        <v>81</v>
      </c>
      <c r="D11" s="276"/>
      <c r="E11" s="277">
        <v>172000</v>
      </c>
      <c r="F11" s="278"/>
      <c r="G11" s="278"/>
      <c r="H11" s="278"/>
      <c r="I11" s="278"/>
      <c r="J11" s="277"/>
      <c r="K11" s="278"/>
      <c r="L11" s="278"/>
      <c r="M11" s="275"/>
      <c r="N11" s="278"/>
      <c r="O11" s="278"/>
      <c r="P11" s="278"/>
      <c r="Q11" s="278"/>
      <c r="R11" s="278">
        <f t="shared" ref="R11" si="9">SUM(D11:Q11)</f>
        <v>172000</v>
      </c>
      <c r="S11" s="278"/>
      <c r="T11" s="314">
        <f>SUM(R11:S11)</f>
        <v>172000</v>
      </c>
    </row>
    <row r="12" ht="18.75" customHeight="1" spans="1:20">
      <c r="A12" s="270"/>
      <c r="B12" s="271" t="s">
        <v>15</v>
      </c>
      <c r="C12" s="272"/>
      <c r="D12" s="273">
        <v>21300</v>
      </c>
      <c r="E12" s="275">
        <f t="shared" ref="E12:G12" si="10">SUM(E13:E16)</f>
        <v>0</v>
      </c>
      <c r="F12" s="275">
        <f>SUM(F13:F16)</f>
        <v>31147</v>
      </c>
      <c r="G12" s="275">
        <f>SUM(G13:G16)</f>
        <v>29017</v>
      </c>
      <c r="H12" s="275">
        <f t="shared" ref="H12" si="11">SUM(H13:H16)</f>
        <v>63686</v>
      </c>
      <c r="I12" s="275">
        <f t="shared" ref="I12:T12" si="12">SUM(I13:I16)</f>
        <v>29965</v>
      </c>
      <c r="J12" s="275">
        <f>SUM(J13:J16)</f>
        <v>10646</v>
      </c>
      <c r="K12" s="275">
        <f>SUM(K13:K16)</f>
        <v>25240</v>
      </c>
      <c r="L12" s="275">
        <f>SUM(L13:L16)</f>
        <v>32613</v>
      </c>
      <c r="M12" s="284">
        <f>SUM(M13:M16)</f>
        <v>31570</v>
      </c>
      <c r="N12" s="275">
        <f>SUM(N13:N16)</f>
        <v>33524</v>
      </c>
      <c r="O12" s="275">
        <f>SUM(O13:O16)</f>
        <v>31490</v>
      </c>
      <c r="P12" s="275">
        <f>SUM(P13:P16)</f>
        <v>1151916</v>
      </c>
      <c r="Q12" s="275">
        <f>SUM(Q13:Q16)</f>
        <v>0</v>
      </c>
      <c r="R12" s="275">
        <f>SUM(R13:R16)</f>
        <v>1492114</v>
      </c>
      <c r="S12" s="275">
        <f>SUM(S13:S16)</f>
        <v>0</v>
      </c>
      <c r="T12" s="313">
        <f>SUM(T13:T16)</f>
        <v>1492114</v>
      </c>
    </row>
    <row r="13" ht="18.75" customHeight="1" spans="1:20">
      <c r="A13" s="270"/>
      <c r="B13" s="271"/>
      <c r="C13" s="272" t="s">
        <v>16</v>
      </c>
      <c r="D13" s="273"/>
      <c r="E13" s="274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>
        <v>1150000</v>
      </c>
      <c r="Q13" s="275"/>
      <c r="R13" s="275">
        <f t="shared" ref="R13:R16" si="13">SUM(D13:Q13)</f>
        <v>1150000</v>
      </c>
      <c r="S13" s="275"/>
      <c r="T13" s="313">
        <f t="shared" ref="T13:T16" si="14">SUM(R13:S13)</f>
        <v>1150000</v>
      </c>
    </row>
    <row r="14" ht="18.75" customHeight="1" spans="1:21">
      <c r="A14" s="270"/>
      <c r="B14" s="271"/>
      <c r="C14" s="272" t="s">
        <v>17</v>
      </c>
      <c r="D14" s="273"/>
      <c r="E14" s="274"/>
      <c r="F14" s="275">
        <v>12147</v>
      </c>
      <c r="G14" s="275">
        <v>11517</v>
      </c>
      <c r="H14" s="275">
        <v>25686</v>
      </c>
      <c r="I14" s="275">
        <v>12285</v>
      </c>
      <c r="J14" s="275">
        <v>4446</v>
      </c>
      <c r="K14" s="275">
        <v>10660</v>
      </c>
      <c r="L14" s="275">
        <v>14253</v>
      </c>
      <c r="M14" s="275">
        <v>13843</v>
      </c>
      <c r="N14" s="275">
        <v>15164</v>
      </c>
      <c r="O14" s="275">
        <v>15050</v>
      </c>
      <c r="P14" s="275">
        <v>958</v>
      </c>
      <c r="Q14" s="275"/>
      <c r="R14" s="275">
        <f>SUM(D14:Q14)</f>
        <v>136009</v>
      </c>
      <c r="S14" s="275"/>
      <c r="T14" s="313">
        <f>SUM(R14:S14)</f>
        <v>136009</v>
      </c>
      <c r="U14" t="s">
        <v>97</v>
      </c>
    </row>
    <row r="15" ht="18.75" customHeight="1" spans="1:21">
      <c r="A15" s="270"/>
      <c r="B15" s="271"/>
      <c r="C15" s="272" t="s">
        <v>18</v>
      </c>
      <c r="D15" s="273"/>
      <c r="E15" s="274"/>
      <c r="F15" s="275">
        <v>19000</v>
      </c>
      <c r="G15" s="275">
        <v>17500</v>
      </c>
      <c r="H15" s="275">
        <v>38000</v>
      </c>
      <c r="I15" s="275">
        <v>17680</v>
      </c>
      <c r="J15" s="275">
        <v>6200</v>
      </c>
      <c r="K15" s="275">
        <v>14580</v>
      </c>
      <c r="L15" s="275">
        <v>18360</v>
      </c>
      <c r="M15" s="275">
        <v>17727</v>
      </c>
      <c r="N15" s="275">
        <v>18360</v>
      </c>
      <c r="O15" s="275">
        <v>16440</v>
      </c>
      <c r="P15" s="275">
        <v>958</v>
      </c>
      <c r="Q15" s="275"/>
      <c r="R15" s="275">
        <f>SUM(D15:Q15)</f>
        <v>184805</v>
      </c>
      <c r="S15" s="275"/>
      <c r="T15" s="313">
        <f>SUM(R15:S15)</f>
        <v>184805</v>
      </c>
      <c r="U15" t="s">
        <v>98</v>
      </c>
    </row>
    <row r="16" ht="18.75" customHeight="1" spans="1:20">
      <c r="A16" s="270"/>
      <c r="B16" s="271"/>
      <c r="C16" s="272" t="s">
        <v>19</v>
      </c>
      <c r="D16" s="276">
        <v>21300</v>
      </c>
      <c r="E16" s="277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>
        <f>SUM(D16:Q16)</f>
        <v>21300</v>
      </c>
      <c r="S16" s="278"/>
      <c r="T16" s="314">
        <f>SUM(R16:S16)</f>
        <v>21300</v>
      </c>
    </row>
    <row r="17" ht="18.75" customHeight="1" spans="1:20">
      <c r="A17" s="270"/>
      <c r="B17" s="271" t="s">
        <v>20</v>
      </c>
      <c r="C17" s="272"/>
      <c r="D17" s="273">
        <f t="shared" ref="D17:H17" si="15">SUM(D18:D19)</f>
        <v>0</v>
      </c>
      <c r="E17" s="275">
        <f>SUM(E18:E19)</f>
        <v>0</v>
      </c>
      <c r="F17" s="275">
        <f>SUM(F18:F19)</f>
        <v>0</v>
      </c>
      <c r="G17" s="275">
        <f>SUM(G18:G19)</f>
        <v>0</v>
      </c>
      <c r="H17" s="275">
        <f>SUM(H18:H19)</f>
        <v>0</v>
      </c>
      <c r="I17" s="275">
        <f t="shared" ref="I17" si="16">SUM(I18:I19)</f>
        <v>0</v>
      </c>
      <c r="J17" s="275">
        <f t="shared" ref="J17:Q17" si="17">SUM(J18:J19)</f>
        <v>0</v>
      </c>
      <c r="K17" s="275">
        <f>SUM(K18:K19)</f>
        <v>0</v>
      </c>
      <c r="L17" s="275">
        <f>SUM(L18:L19)</f>
        <v>0</v>
      </c>
      <c r="M17" s="275">
        <f>SUM(M18:M19)</f>
        <v>0</v>
      </c>
      <c r="N17" s="275">
        <f>SUM(N18:N19)</f>
        <v>0</v>
      </c>
      <c r="O17" s="275">
        <f>SUM(O18:O19)</f>
        <v>0</v>
      </c>
      <c r="P17" s="275">
        <f>SUM(P18:P19)</f>
        <v>0</v>
      </c>
      <c r="Q17" s="275">
        <f>SUM(Q18:Q19)</f>
        <v>0</v>
      </c>
      <c r="R17" s="275">
        <v>0</v>
      </c>
      <c r="S17" s="275">
        <v>19</v>
      </c>
      <c r="T17" s="313">
        <f>SUM(T18:T19)</f>
        <v>19</v>
      </c>
    </row>
    <row r="18" ht="18.75" customHeight="1" spans="1:20">
      <c r="A18" s="270"/>
      <c r="B18" s="271"/>
      <c r="C18" s="272" t="s">
        <v>17</v>
      </c>
      <c r="D18" s="273"/>
      <c r="E18" s="274"/>
      <c r="F18" s="275"/>
      <c r="G18" s="275"/>
      <c r="H18" s="275"/>
      <c r="I18" s="275" t="s">
        <v>99</v>
      </c>
      <c r="J18" s="275" t="s">
        <v>99</v>
      </c>
      <c r="K18" s="275" t="s">
        <v>99</v>
      </c>
      <c r="L18" s="275" t="s">
        <v>99</v>
      </c>
      <c r="M18" s="275" t="s">
        <v>99</v>
      </c>
      <c r="N18" s="275" t="s">
        <v>99</v>
      </c>
      <c r="O18" s="275" t="s">
        <v>99</v>
      </c>
      <c r="P18" s="275" t="s">
        <v>99</v>
      </c>
      <c r="Q18" s="275" t="s">
        <v>99</v>
      </c>
      <c r="R18" s="275">
        <v>0</v>
      </c>
      <c r="S18" s="275">
        <v>19</v>
      </c>
      <c r="T18" s="313">
        <f t="shared" ref="T18:T19" si="18">SUM(R18:S18)</f>
        <v>19</v>
      </c>
    </row>
    <row r="19" ht="18.75" customHeight="1" spans="1:20">
      <c r="A19" s="270"/>
      <c r="B19" s="271"/>
      <c r="C19" s="272" t="s">
        <v>93</v>
      </c>
      <c r="D19" s="274"/>
      <c r="E19" s="274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>
        <f>SUM(D19:Q19)</f>
        <v>0</v>
      </c>
      <c r="S19" s="275">
        <v>0</v>
      </c>
      <c r="T19" s="313">
        <f>SUM(R19:S19)</f>
        <v>0</v>
      </c>
    </row>
    <row r="20" ht="18.75" customHeight="1" spans="1:20">
      <c r="A20" s="286"/>
      <c r="B20" s="287" t="s">
        <v>22</v>
      </c>
      <c r="C20" s="288"/>
      <c r="D20" s="289">
        <f t="shared" ref="D20:G20" si="19">SUM(D5,D8:D9,D12,D17)</f>
        <v>21300</v>
      </c>
      <c r="E20" s="290">
        <f>SUM(E5,E8:E9,E12,E17)</f>
        <v>172000</v>
      </c>
      <c r="F20" s="290">
        <f>SUM(F5,F8:F9,F12,F17)</f>
        <v>31147</v>
      </c>
      <c r="G20" s="290">
        <f>SUM(G5,G8:G9,G12,G17)</f>
        <v>29017</v>
      </c>
      <c r="H20" s="290">
        <f t="shared" ref="H20" si="20">SUM(H5,H8:H9,H12,H17)</f>
        <v>63686</v>
      </c>
      <c r="I20" s="290">
        <f t="shared" ref="I20:S20" si="21">SUM(I5,I8:I9,I12,I17)</f>
        <v>29965</v>
      </c>
      <c r="J20" s="290">
        <f>SUM(J5,J8:J9,J12,J17)</f>
        <v>10646</v>
      </c>
      <c r="K20" s="290">
        <f>SUM(K5,K8:K9,K12,K17)</f>
        <v>28130</v>
      </c>
      <c r="L20" s="290">
        <f>SUM(L5,L8:L9,L12,L17)</f>
        <v>32613</v>
      </c>
      <c r="M20" s="290">
        <f>SUM(M5,M8:M9,M12,M17)</f>
        <v>31570</v>
      </c>
      <c r="N20" s="290">
        <f>SUM(N5,N8:N9,N12,N17)</f>
        <v>41991</v>
      </c>
      <c r="O20" s="290">
        <f>SUM(O5,O8:O9,O12,O17)</f>
        <v>31490</v>
      </c>
      <c r="P20" s="290">
        <f>SUM(P5,P8:P9,P12,P17)</f>
        <v>1151916</v>
      </c>
      <c r="Q20" s="290">
        <f>SUM(Q5,Q8:Q9,Q12,Q17)</f>
        <v>0</v>
      </c>
      <c r="R20" s="290">
        <f>SUM(R5,R8:R9,R12,R17)</f>
        <v>1675471</v>
      </c>
      <c r="S20" s="290">
        <f>SUM(S5,S8:S9,S12,S17)</f>
        <v>173052</v>
      </c>
      <c r="T20" s="317">
        <f>T5+T8+T9+T12+T17</f>
        <v>1848523</v>
      </c>
    </row>
    <row r="21" ht="18.75" customHeight="1" spans="1:20">
      <c r="A21" s="270" t="s">
        <v>23</v>
      </c>
      <c r="B21" s="271"/>
      <c r="C21" s="272"/>
      <c r="D21" s="273"/>
      <c r="E21" s="274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313"/>
    </row>
    <row r="22" ht="18.75" customHeight="1" spans="1:20">
      <c r="A22" s="270"/>
      <c r="B22" s="271" t="s">
        <v>24</v>
      </c>
      <c r="C22" s="272"/>
      <c r="D22" s="273">
        <f t="shared" ref="D22:G22" si="22">SUM(D23:D24)</f>
        <v>34820</v>
      </c>
      <c r="E22" s="275">
        <f>SUM(E23:E24)</f>
        <v>0</v>
      </c>
      <c r="F22" s="275">
        <f>SUM(F23:F24)</f>
        <v>0</v>
      </c>
      <c r="G22" s="275">
        <f>SUM(G23:G24)</f>
        <v>0</v>
      </c>
      <c r="H22" s="275">
        <f t="shared" ref="H22" si="23">SUM(H23:H24)</f>
        <v>0</v>
      </c>
      <c r="I22" s="275">
        <f t="shared" ref="I22:T22" si="24">SUM(I23:I24)</f>
        <v>0</v>
      </c>
      <c r="J22" s="275">
        <f>SUM(J23:J24)</f>
        <v>0</v>
      </c>
      <c r="K22" s="275">
        <f>SUM(K23:K24)</f>
        <v>0</v>
      </c>
      <c r="L22" s="275">
        <f>SUM(L23:L24)</f>
        <v>0</v>
      </c>
      <c r="M22" s="275">
        <f>SUM(M23:M24)</f>
        <v>0</v>
      </c>
      <c r="N22" s="275">
        <f>SUM(N23:N24)</f>
        <v>0</v>
      </c>
      <c r="O22" s="275">
        <f>SUM(O23:O24)</f>
        <v>0</v>
      </c>
      <c r="P22" s="275">
        <f>SUM(P23:P24)</f>
        <v>1150000</v>
      </c>
      <c r="Q22" s="275">
        <f>SUM(Q23:Q24)</f>
        <v>0</v>
      </c>
      <c r="R22" s="275">
        <f>SUM(R23:R24)</f>
        <v>1184820</v>
      </c>
      <c r="S22" s="275">
        <f>SUM(S23:S24)</f>
        <v>0</v>
      </c>
      <c r="T22" s="313">
        <f>SUM(T23:T24)</f>
        <v>1184820</v>
      </c>
    </row>
    <row r="23" ht="18.75" customHeight="1" spans="1:20">
      <c r="A23" s="270"/>
      <c r="B23" s="271"/>
      <c r="C23" s="272" t="s">
        <v>25</v>
      </c>
      <c r="D23" s="273"/>
      <c r="E23" s="274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>
        <v>1150000</v>
      </c>
      <c r="Q23" s="275"/>
      <c r="R23" s="275">
        <f t="shared" ref="R23" si="25">SUM(D23:Q23)</f>
        <v>1150000</v>
      </c>
      <c r="S23" s="275"/>
      <c r="T23" s="313">
        <f>SUM(R23:S23)</f>
        <v>1150000</v>
      </c>
    </row>
    <row r="24" ht="18.75" customHeight="1" spans="1:20">
      <c r="A24" s="270"/>
      <c r="B24" s="271"/>
      <c r="C24" s="272" t="s">
        <v>26</v>
      </c>
      <c r="D24" s="276">
        <v>34820</v>
      </c>
      <c r="E24" s="277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>
        <v>34820</v>
      </c>
      <c r="S24" s="278"/>
      <c r="T24" s="314">
        <f>SUM(R24:S24)</f>
        <v>34820</v>
      </c>
    </row>
    <row r="25" ht="18.75" customHeight="1" spans="1:20">
      <c r="A25" s="270"/>
      <c r="B25" s="271" t="s">
        <v>27</v>
      </c>
      <c r="C25" s="272"/>
      <c r="D25" s="273">
        <f t="shared" ref="D25:H25" si="26">SUM(D26:D28)</f>
        <v>0</v>
      </c>
      <c r="E25" s="275">
        <f>SUM(E26:E28)</f>
        <v>0</v>
      </c>
      <c r="F25" s="275">
        <f>SUM(F26:F28)</f>
        <v>12134</v>
      </c>
      <c r="G25" s="275">
        <f>SUM(G26:G28)</f>
        <v>11496</v>
      </c>
      <c r="H25" s="275">
        <f>SUM(H26:H28)</f>
        <v>25663</v>
      </c>
      <c r="I25" s="275">
        <f>I27+I28</f>
        <v>12268</v>
      </c>
      <c r="J25" s="275">
        <f t="shared" ref="J25" si="27">SUM(J26:J28)</f>
        <v>4470</v>
      </c>
      <c r="K25" s="275">
        <f>K26+K27+K28</f>
        <v>11405</v>
      </c>
      <c r="L25" s="275">
        <f t="shared" ref="L25:N25" si="28">SUM(L26:L28)</f>
        <v>14241</v>
      </c>
      <c r="M25" s="275">
        <f>SUM(M26:M28)</f>
        <v>14723</v>
      </c>
      <c r="N25" s="275">
        <f>SUM(N26:N28)</f>
        <v>17992</v>
      </c>
      <c r="O25" s="275">
        <f>O27+O28</f>
        <v>15855</v>
      </c>
      <c r="P25" s="275">
        <f t="shared" ref="P25:T25" si="29">SUM(P26:P28)</f>
        <v>958</v>
      </c>
      <c r="Q25" s="275">
        <f>SUM(Q26:Q28)</f>
        <v>0</v>
      </c>
      <c r="R25" s="275">
        <f>SUM(R26:R28)</f>
        <v>141205</v>
      </c>
      <c r="S25" s="275">
        <f>SUM(S26:S28)</f>
        <v>0</v>
      </c>
      <c r="T25" s="313">
        <f>SUM(T26:T28)</f>
        <v>141205</v>
      </c>
    </row>
    <row r="26" ht="18.75" customHeight="1" spans="1:20">
      <c r="A26" s="270"/>
      <c r="B26" s="271"/>
      <c r="C26" s="272" t="s">
        <v>28</v>
      </c>
      <c r="D26" s="273"/>
      <c r="E26" s="274"/>
      <c r="F26" s="275"/>
      <c r="G26" s="275"/>
      <c r="H26" s="275"/>
      <c r="I26" s="275"/>
      <c r="J26" s="275"/>
      <c r="K26" s="275">
        <v>2352</v>
      </c>
      <c r="L26" s="275"/>
      <c r="M26" s="275"/>
      <c r="N26" s="275">
        <v>7173</v>
      </c>
      <c r="O26" s="275"/>
      <c r="P26" s="275"/>
      <c r="Q26" s="275"/>
      <c r="R26" s="275">
        <f t="shared" ref="R26:R30" si="30">SUM(D26:Q26)</f>
        <v>9525</v>
      </c>
      <c r="S26" s="275"/>
      <c r="T26" s="313">
        <f t="shared" ref="T26:T29" si="31">SUM(R26:S26)</f>
        <v>9525</v>
      </c>
    </row>
    <row r="27" ht="18.75" customHeight="1" spans="1:21">
      <c r="A27" s="270"/>
      <c r="B27" s="271"/>
      <c r="C27" s="272" t="s">
        <v>29</v>
      </c>
      <c r="D27" s="273"/>
      <c r="E27" s="274"/>
      <c r="F27" s="275">
        <v>8556</v>
      </c>
      <c r="G27" s="275">
        <v>9848</v>
      </c>
      <c r="H27" s="275">
        <v>0</v>
      </c>
      <c r="I27" s="275">
        <v>2314</v>
      </c>
      <c r="J27" s="275">
        <v>2026</v>
      </c>
      <c r="K27" s="275">
        <v>4774</v>
      </c>
      <c r="L27" s="275">
        <v>13208</v>
      </c>
      <c r="M27" s="275">
        <v>6601</v>
      </c>
      <c r="N27" s="275">
        <v>9201</v>
      </c>
      <c r="O27" s="275">
        <v>10960</v>
      </c>
      <c r="P27" s="275"/>
      <c r="Q27" s="275"/>
      <c r="R27" s="275">
        <f>SUM(D27:Q27)</f>
        <v>67488</v>
      </c>
      <c r="S27" s="275"/>
      <c r="T27" s="313">
        <f>SUM(R27:S27)</f>
        <v>67488</v>
      </c>
      <c r="U27" t="s">
        <v>100</v>
      </c>
    </row>
    <row r="28" ht="18.75" customHeight="1" spans="1:21">
      <c r="A28" s="270"/>
      <c r="B28" s="271"/>
      <c r="C28" s="272" t="s">
        <v>30</v>
      </c>
      <c r="D28" s="276"/>
      <c r="E28" s="277"/>
      <c r="F28" s="278">
        <v>3578</v>
      </c>
      <c r="G28" s="278">
        <v>1648</v>
      </c>
      <c r="H28" s="278">
        <v>25663</v>
      </c>
      <c r="I28" s="278">
        <v>9954</v>
      </c>
      <c r="J28" s="278">
        <v>2444</v>
      </c>
      <c r="K28" s="278">
        <v>4279</v>
      </c>
      <c r="L28" s="278">
        <v>1033</v>
      </c>
      <c r="M28" s="278">
        <v>8122</v>
      </c>
      <c r="N28" s="278">
        <v>1618</v>
      </c>
      <c r="O28" s="278">
        <v>4895</v>
      </c>
      <c r="P28" s="278">
        <v>958</v>
      </c>
      <c r="Q28" s="278"/>
      <c r="R28" s="278">
        <f>SUM(D28:Q28)</f>
        <v>64192</v>
      </c>
      <c r="S28" s="278"/>
      <c r="T28" s="318">
        <f>SUM(R28:S28)</f>
        <v>64192</v>
      </c>
      <c r="U28" t="s">
        <v>101</v>
      </c>
    </row>
    <row r="29" ht="18.75" customHeight="1" spans="1:20">
      <c r="A29" s="270"/>
      <c r="B29" s="291" t="s">
        <v>102</v>
      </c>
      <c r="C29" s="292"/>
      <c r="D29" s="273"/>
      <c r="E29" s="281"/>
      <c r="F29" s="281">
        <v>565</v>
      </c>
      <c r="G29" s="281">
        <v>678</v>
      </c>
      <c r="H29" s="281">
        <v>565</v>
      </c>
      <c r="I29" s="308">
        <v>0</v>
      </c>
      <c r="J29" s="281">
        <v>226</v>
      </c>
      <c r="K29" s="275">
        <v>0</v>
      </c>
      <c r="L29" s="275">
        <v>1469</v>
      </c>
      <c r="M29" s="275">
        <v>1921</v>
      </c>
      <c r="N29" s="309">
        <v>791</v>
      </c>
      <c r="O29" s="275">
        <v>1017</v>
      </c>
      <c r="P29" s="275"/>
      <c r="Q29" s="275">
        <v>0</v>
      </c>
      <c r="R29" s="319">
        <f>SUM(D29:Q29)</f>
        <v>7232</v>
      </c>
      <c r="S29" s="275"/>
      <c r="T29" s="320">
        <f>SUM(R29:S29)</f>
        <v>7232</v>
      </c>
    </row>
    <row r="30" ht="18.75" customHeight="1" spans="1:20">
      <c r="A30" s="270"/>
      <c r="B30" s="271" t="s">
        <v>31</v>
      </c>
      <c r="C30" s="272"/>
      <c r="D30" s="282">
        <f t="shared" ref="D30:G30" si="32">SUM(D31:D40)</f>
        <v>41689</v>
      </c>
      <c r="E30" s="275">
        <f>SUM(E31:E40)</f>
        <v>258069</v>
      </c>
      <c r="F30" s="275">
        <f>SUM(F31:F40)</f>
        <v>0</v>
      </c>
      <c r="G30" s="275">
        <f>SUM(G31:G40)</f>
        <v>0</v>
      </c>
      <c r="H30" s="275">
        <f t="shared" ref="H30" si="33">SUM(H31:H40)</f>
        <v>0</v>
      </c>
      <c r="I30" s="285">
        <f t="shared" ref="I30:Q30" si="34">SUM(I31:I40)</f>
        <v>0</v>
      </c>
      <c r="J30" s="310">
        <f>SUM(J31:J40)</f>
        <v>0</v>
      </c>
      <c r="K30" s="284">
        <f>SUM(K31:K40)</f>
        <v>0</v>
      </c>
      <c r="L30" s="284">
        <f>SUM(L31:L40)</f>
        <v>0</v>
      </c>
      <c r="M30" s="284">
        <f>SUM(M31:M40)</f>
        <v>0</v>
      </c>
      <c r="N30" s="284">
        <f>SUM(N31:N40)</f>
        <v>0</v>
      </c>
      <c r="O30" s="284">
        <f>SUM(O31:O40)</f>
        <v>0</v>
      </c>
      <c r="P30" s="284">
        <f>SUM(P31:P40)</f>
        <v>400</v>
      </c>
      <c r="Q30" s="284">
        <f>SUM(Q31:Q40)</f>
        <v>0</v>
      </c>
      <c r="R30" s="284">
        <f>SUM(D30:Q30)</f>
        <v>300158</v>
      </c>
      <c r="S30" s="284">
        <f>SUM(S31:S40)</f>
        <v>20162</v>
      </c>
      <c r="T30" s="321">
        <f>R30+S30</f>
        <v>320320</v>
      </c>
    </row>
    <row r="31" ht="18.75" customHeight="1" spans="1:20">
      <c r="A31" s="270"/>
      <c r="B31" s="271"/>
      <c r="C31" s="272" t="s">
        <v>82</v>
      </c>
      <c r="D31" s="273">
        <f t="shared" ref="D31" si="35">R31-E31</f>
        <v>0</v>
      </c>
      <c r="E31" s="274">
        <v>38747</v>
      </c>
      <c r="F31" s="275"/>
      <c r="G31" s="275"/>
      <c r="H31" s="275"/>
      <c r="I31" s="275"/>
      <c r="J31" s="275"/>
      <c r="K31" s="275"/>
      <c r="L31" s="274"/>
      <c r="M31" s="275"/>
      <c r="N31" s="275"/>
      <c r="O31" s="275"/>
      <c r="P31" s="275"/>
      <c r="Q31" s="275"/>
      <c r="R31" s="275">
        <v>38747</v>
      </c>
      <c r="S31" s="275"/>
      <c r="T31" s="313">
        <f t="shared" ref="T31:T33" si="36">SUM(R31:S31)</f>
        <v>38747</v>
      </c>
    </row>
    <row r="32" ht="18.75" customHeight="1" spans="1:20">
      <c r="A32" s="270"/>
      <c r="B32" s="271"/>
      <c r="C32" s="292" t="s">
        <v>32</v>
      </c>
      <c r="D32" s="273">
        <v>12905</v>
      </c>
      <c r="E32" s="274">
        <v>13420</v>
      </c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>
        <v>26325</v>
      </c>
      <c r="S32" s="275">
        <v>225</v>
      </c>
      <c r="T32" s="313">
        <f>SUM(R32:S32)</f>
        <v>26550</v>
      </c>
    </row>
    <row r="33" ht="18.75" customHeight="1" spans="1:20">
      <c r="A33" s="270"/>
      <c r="B33" s="271"/>
      <c r="C33" s="272" t="s">
        <v>33</v>
      </c>
      <c r="D33" s="273">
        <f t="shared" ref="D33" si="37">R33-E33</f>
        <v>1100</v>
      </c>
      <c r="E33" s="274">
        <v>23900</v>
      </c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>
        <v>25000</v>
      </c>
      <c r="S33" s="275">
        <v>4700</v>
      </c>
      <c r="T33" s="313">
        <f>SUM(R33:S33)</f>
        <v>29700</v>
      </c>
    </row>
    <row r="34" ht="18.75" customHeight="1" spans="1:20">
      <c r="A34" s="270"/>
      <c r="B34" s="271"/>
      <c r="C34" s="272" t="s">
        <v>34</v>
      </c>
      <c r="D34" s="273">
        <v>1359</v>
      </c>
      <c r="E34" s="274">
        <v>102145</v>
      </c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>
        <v>103504</v>
      </c>
      <c r="S34" s="275">
        <v>1402</v>
      </c>
      <c r="T34" s="313">
        <f t="shared" ref="T34" si="38">SUM(R34:S34)</f>
        <v>104906</v>
      </c>
    </row>
    <row r="35" ht="18.75" customHeight="1" spans="1:20">
      <c r="A35" s="270"/>
      <c r="B35" s="271"/>
      <c r="C35" s="292" t="s">
        <v>35</v>
      </c>
      <c r="D35" s="273">
        <v>22605</v>
      </c>
      <c r="E35" s="274">
        <v>26933</v>
      </c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>
        <f>D35+E35</f>
        <v>49538</v>
      </c>
      <c r="S35" s="275">
        <v>2206</v>
      </c>
      <c r="T35" s="313">
        <f t="shared" ref="T35:T40" si="39">SUM(R35:S35)</f>
        <v>51744</v>
      </c>
    </row>
    <row r="36" ht="18.75" customHeight="1" spans="1:20">
      <c r="A36" s="270"/>
      <c r="B36" s="271"/>
      <c r="C36" s="272" t="s">
        <v>36</v>
      </c>
      <c r="D36" s="273">
        <f>R36-E36</f>
        <v>492</v>
      </c>
      <c r="E36" s="274">
        <v>45416</v>
      </c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>
        <v>45908</v>
      </c>
      <c r="S36" s="275">
        <v>2059</v>
      </c>
      <c r="T36" s="313">
        <f>SUM(R36:S36)</f>
        <v>47967</v>
      </c>
    </row>
    <row r="37" ht="18.75" customHeight="1" spans="1:20">
      <c r="A37" s="270"/>
      <c r="B37" s="271"/>
      <c r="C37" s="292" t="s">
        <v>37</v>
      </c>
      <c r="D37" s="273">
        <v>0</v>
      </c>
      <c r="E37" s="274">
        <v>0</v>
      </c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>
        <v>0</v>
      </c>
      <c r="S37" s="275">
        <v>440</v>
      </c>
      <c r="T37" s="313">
        <f>SUM(R37:S37)</f>
        <v>440</v>
      </c>
    </row>
    <row r="38" ht="18.75" customHeight="1" spans="1:20">
      <c r="A38" s="270"/>
      <c r="B38" s="271"/>
      <c r="C38" s="272" t="s">
        <v>38</v>
      </c>
      <c r="D38" s="273">
        <f>R38-E38</f>
        <v>0</v>
      </c>
      <c r="E38" s="274">
        <v>500</v>
      </c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>
        <v>500</v>
      </c>
      <c r="S38" s="275">
        <v>8000</v>
      </c>
      <c r="T38" s="313">
        <f>SUM(R38:S38)</f>
        <v>8500</v>
      </c>
    </row>
    <row r="39" ht="18.75" customHeight="1" spans="1:20">
      <c r="A39" s="270"/>
      <c r="B39" s="271"/>
      <c r="C39" s="272" t="s">
        <v>39</v>
      </c>
      <c r="D39" s="273">
        <v>3228</v>
      </c>
      <c r="E39" s="274">
        <v>7008</v>
      </c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>
        <f>SUM(D39:Q39)</f>
        <v>10236</v>
      </c>
      <c r="S39" s="275">
        <v>1130</v>
      </c>
      <c r="T39" s="313">
        <f>SUM(R39:S39)</f>
        <v>11366</v>
      </c>
    </row>
    <row r="40" ht="18.75" customHeight="1" spans="1:20">
      <c r="A40" s="270"/>
      <c r="B40" s="271"/>
      <c r="C40" s="272" t="s">
        <v>40</v>
      </c>
      <c r="D40" s="278"/>
      <c r="E40" s="277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>
        <v>400</v>
      </c>
      <c r="Q40" s="278"/>
      <c r="R40" s="278">
        <v>400</v>
      </c>
      <c r="S40" s="278"/>
      <c r="T40" s="314">
        <f>SUM(R40:S40)</f>
        <v>400</v>
      </c>
    </row>
    <row r="41" ht="18.75" customHeight="1" spans="1:20">
      <c r="A41" s="286"/>
      <c r="B41" s="287" t="s">
        <v>41</v>
      </c>
      <c r="C41" s="288"/>
      <c r="D41" s="293">
        <f>D24+D30</f>
        <v>76509</v>
      </c>
      <c r="E41" s="294">
        <f>SUM(E31:E40)</f>
        <v>258069</v>
      </c>
      <c r="F41" s="294">
        <f t="shared" ref="F41:H41" si="40">F25+F29</f>
        <v>12699</v>
      </c>
      <c r="G41" s="294">
        <f>G25+G29</f>
        <v>12174</v>
      </c>
      <c r="H41" s="294">
        <f>H25+H29</f>
        <v>26228</v>
      </c>
      <c r="I41" s="294">
        <f>SUM(I22,I25,I30)</f>
        <v>12268</v>
      </c>
      <c r="J41" s="294">
        <f t="shared" ref="J41" si="41">J25+J29</f>
        <v>4696</v>
      </c>
      <c r="K41" s="294">
        <v>11405</v>
      </c>
      <c r="L41" s="294">
        <f t="shared" ref="L41:O41" si="42">L25+L29</f>
        <v>15710</v>
      </c>
      <c r="M41" s="294">
        <f>M25+M29</f>
        <v>16644</v>
      </c>
      <c r="N41" s="294">
        <f>N25+N29</f>
        <v>18783</v>
      </c>
      <c r="O41" s="294">
        <f>O25+O29</f>
        <v>16872</v>
      </c>
      <c r="P41" s="294">
        <f>SUM(P22,P25,P30)</f>
        <v>1151358</v>
      </c>
      <c r="Q41" s="294">
        <v>0</v>
      </c>
      <c r="R41" s="294">
        <f>R22+R25+R29+R30</f>
        <v>1633415</v>
      </c>
      <c r="S41" s="294">
        <f>SUM(S22,S25,S30)</f>
        <v>20162</v>
      </c>
      <c r="T41" s="322">
        <f>T22+T25+T29+T30</f>
        <v>1653577</v>
      </c>
    </row>
    <row r="42" ht="18.75" customHeight="1" spans="1:20">
      <c r="A42" s="270" t="s">
        <v>42</v>
      </c>
      <c r="B42" s="271"/>
      <c r="C42" s="272"/>
      <c r="D42" s="275">
        <f t="shared" ref="D42:H42" si="43">D20-D41</f>
        <v>-55209</v>
      </c>
      <c r="E42" s="275">
        <f>E20-E41</f>
        <v>-86069</v>
      </c>
      <c r="F42" s="275">
        <f>F20-F41</f>
        <v>18448</v>
      </c>
      <c r="G42" s="275">
        <f>G20-G41</f>
        <v>16843</v>
      </c>
      <c r="H42" s="275">
        <f>H20-H41</f>
        <v>37458</v>
      </c>
      <c r="I42" s="275">
        <f t="shared" ref="I42" si="44">I20-I41</f>
        <v>17697</v>
      </c>
      <c r="J42" s="275">
        <f t="shared" ref="J42:P42" si="45">J20-J41</f>
        <v>5950</v>
      </c>
      <c r="K42" s="275">
        <f>K20-K41</f>
        <v>16725</v>
      </c>
      <c r="L42" s="275">
        <f>L20-L41</f>
        <v>16903</v>
      </c>
      <c r="M42" s="275">
        <f>M20-M41</f>
        <v>14926</v>
      </c>
      <c r="N42" s="275">
        <f>N20-N41</f>
        <v>23208</v>
      </c>
      <c r="O42" s="275">
        <f>O20-O41</f>
        <v>14618</v>
      </c>
      <c r="P42" s="275">
        <f>P20-P41</f>
        <v>558</v>
      </c>
      <c r="Q42" s="275">
        <v>0</v>
      </c>
      <c r="R42" s="275">
        <f t="shared" ref="R42:T42" si="46">R20-R41</f>
        <v>42056</v>
      </c>
      <c r="S42" s="275">
        <f>S20-S41</f>
        <v>152890</v>
      </c>
      <c r="T42" s="313">
        <f>T20-T41</f>
        <v>194946</v>
      </c>
    </row>
    <row r="43" ht="18.75" customHeight="1" spans="1:20">
      <c r="A43" s="270" t="s">
        <v>43</v>
      </c>
      <c r="B43" s="271"/>
      <c r="C43" s="272"/>
      <c r="D43" s="273"/>
      <c r="E43" s="274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>
        <v>68400</v>
      </c>
      <c r="T43" s="313">
        <f>S43</f>
        <v>68400</v>
      </c>
    </row>
    <row r="44" ht="18.75" customHeight="1" spans="1:20">
      <c r="A44" s="286" t="s">
        <v>44</v>
      </c>
      <c r="B44" s="295"/>
      <c r="C44" s="296"/>
      <c r="D44" s="276"/>
      <c r="E44" s="277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>
        <f>S42-S43</f>
        <v>84490</v>
      </c>
      <c r="T44" s="314">
        <f>T42-T43</f>
        <v>126546</v>
      </c>
    </row>
    <row r="45" ht="18.75" customHeight="1" spans="1:20">
      <c r="A45" s="270" t="s">
        <v>45</v>
      </c>
      <c r="B45" s="271"/>
      <c r="C45" s="297"/>
      <c r="D45" s="273"/>
      <c r="E45" s="274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313">
        <v>492997</v>
      </c>
    </row>
    <row r="46" ht="18.75" customHeight="1" spans="1:20">
      <c r="A46" s="298" t="s">
        <v>46</v>
      </c>
      <c r="B46" s="299"/>
      <c r="C46" s="300"/>
      <c r="D46" s="301"/>
      <c r="E46" s="302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23">
        <f>SUM(T44:T45)</f>
        <v>619543</v>
      </c>
    </row>
    <row r="47" spans="1:20">
      <c r="A47" s="304"/>
      <c r="B47" s="304"/>
      <c r="C47" s="305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</row>
  </sheetData>
  <mergeCells count="1">
    <mergeCell ref="A1:T1"/>
  </mergeCells>
  <printOptions horizontalCentered="1" verticalCentered="1"/>
  <pageMargins left="0.25" right="0.25" top="0.75" bottom="0.75" header="0.3" footer="0.3"/>
  <pageSetup paperSize="9" scale="70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65"/>
  <sheetViews>
    <sheetView zoomScale="80" zoomScaleNormal="80" topLeftCell="A27" workbookViewId="0">
      <selection activeCell="B5" sqref="B5:H5"/>
    </sheetView>
  </sheetViews>
  <sheetFormatPr defaultColWidth="9" defaultRowHeight="13.5"/>
  <cols>
    <col min="2" max="2" width="6.5" customWidth="1"/>
    <col min="3" max="3" width="5.5" customWidth="1"/>
    <col min="4" max="4" width="5" customWidth="1"/>
    <col min="5" max="5" width="20" customWidth="1"/>
    <col min="6" max="6" width="14.625" customWidth="1"/>
    <col min="7" max="7" width="13.875" customWidth="1"/>
    <col min="8" max="8" width="14.75" customWidth="1"/>
  </cols>
  <sheetData>
    <row r="1" ht="23.1" customHeight="1" spans="1:1">
      <c r="A1" s="37" t="s">
        <v>103</v>
      </c>
    </row>
    <row r="2" spans="2:8">
      <c r="B2" s="4" t="s">
        <v>104</v>
      </c>
      <c r="C2" s="4"/>
      <c r="D2" s="4"/>
      <c r="E2" s="3"/>
      <c r="F2" s="3"/>
      <c r="G2" s="3"/>
      <c r="H2" s="3"/>
    </row>
    <row r="3" spans="2:8">
      <c r="B3" s="4"/>
      <c r="C3" s="4"/>
      <c r="D3" s="4"/>
      <c r="E3" s="3"/>
      <c r="F3" s="3"/>
      <c r="G3" s="3"/>
      <c r="H3" s="3"/>
    </row>
    <row r="4" ht="18.75" spans="2:8">
      <c r="B4" s="5" t="s">
        <v>56</v>
      </c>
      <c r="C4" s="6"/>
      <c r="D4" s="6"/>
      <c r="E4" s="6"/>
      <c r="F4" s="6"/>
      <c r="G4" s="6"/>
      <c r="H4" s="6"/>
    </row>
    <row r="5" spans="2:16">
      <c r="B5" s="39" t="s">
        <v>105</v>
      </c>
      <c r="C5" s="39"/>
      <c r="D5" s="39"/>
      <c r="E5" s="39"/>
      <c r="F5" s="39"/>
      <c r="G5" s="39"/>
      <c r="H5" s="39"/>
      <c r="J5" s="39"/>
      <c r="K5" s="39"/>
      <c r="L5" s="39"/>
      <c r="M5" s="39"/>
      <c r="N5" s="39"/>
      <c r="O5" s="39"/>
      <c r="P5" s="39"/>
    </row>
    <row r="6" spans="2:8">
      <c r="B6" s="4"/>
      <c r="C6" s="4"/>
      <c r="D6" s="4"/>
      <c r="E6" s="3"/>
      <c r="F6" s="3"/>
      <c r="G6" s="3"/>
      <c r="H6" s="41" t="s">
        <v>1</v>
      </c>
    </row>
    <row r="7" spans="2:8">
      <c r="B7" s="42" t="s">
        <v>58</v>
      </c>
      <c r="C7" s="256"/>
      <c r="D7" s="256"/>
      <c r="E7" s="257"/>
      <c r="F7" s="45" t="s">
        <v>59</v>
      </c>
      <c r="G7" s="45"/>
      <c r="H7" s="46"/>
    </row>
    <row r="8" spans="2:8">
      <c r="B8" s="47" t="s">
        <v>60</v>
      </c>
      <c r="C8" s="48"/>
      <c r="D8" s="48"/>
      <c r="E8" s="49"/>
      <c r="F8" s="50"/>
      <c r="G8" s="50"/>
      <c r="H8" s="51"/>
    </row>
    <row r="9" spans="2:8">
      <c r="B9" s="47"/>
      <c r="C9" s="48" t="s">
        <v>61</v>
      </c>
      <c r="D9" s="48"/>
      <c r="E9" s="52"/>
      <c r="F9" s="53"/>
      <c r="G9" s="54"/>
      <c r="H9" s="51"/>
    </row>
    <row r="10" spans="2:8">
      <c r="B10" s="47"/>
      <c r="C10" s="48"/>
      <c r="D10" s="4"/>
      <c r="E10" s="48" t="s">
        <v>62</v>
      </c>
      <c r="F10" s="54">
        <v>69500</v>
      </c>
      <c r="G10" s="54"/>
      <c r="H10" s="51"/>
    </row>
    <row r="11" spans="2:8">
      <c r="B11" s="47"/>
      <c r="C11" s="48"/>
      <c r="D11" s="4"/>
      <c r="E11" s="48" t="s">
        <v>12</v>
      </c>
      <c r="F11" s="63">
        <v>7500</v>
      </c>
      <c r="G11" s="54">
        <f>SUM(F10:F11)</f>
        <v>77000</v>
      </c>
      <c r="H11" s="51"/>
    </row>
    <row r="12" spans="2:8">
      <c r="B12" s="47"/>
      <c r="C12" s="48" t="s">
        <v>63</v>
      </c>
      <c r="D12" s="48"/>
      <c r="E12" s="52"/>
      <c r="F12" s="54"/>
      <c r="G12" s="54"/>
      <c r="H12" s="51"/>
    </row>
    <row r="13" spans="2:8">
      <c r="B13" s="47"/>
      <c r="C13" s="48"/>
      <c r="D13" s="4"/>
      <c r="E13" s="48" t="s">
        <v>13</v>
      </c>
      <c r="F13" s="54">
        <v>96033</v>
      </c>
      <c r="G13" s="54">
        <v>96033</v>
      </c>
      <c r="H13" s="51"/>
    </row>
    <row r="14" spans="2:8">
      <c r="B14" s="47"/>
      <c r="C14" s="48" t="s">
        <v>86</v>
      </c>
      <c r="D14" s="48"/>
      <c r="E14" s="52"/>
      <c r="F14" s="54"/>
      <c r="G14" s="54"/>
      <c r="H14" s="51"/>
    </row>
    <row r="15" spans="2:8">
      <c r="B15" s="47"/>
      <c r="C15" s="48"/>
      <c r="D15" s="3"/>
      <c r="E15" s="48" t="s">
        <v>14</v>
      </c>
      <c r="F15" s="54">
        <v>11357</v>
      </c>
      <c r="G15" s="54"/>
      <c r="H15" s="51"/>
    </row>
    <row r="16" spans="2:8">
      <c r="B16" s="47"/>
      <c r="C16" s="48"/>
      <c r="D16" s="3"/>
      <c r="E16" s="48" t="s">
        <v>81</v>
      </c>
      <c r="F16" s="63">
        <v>172000</v>
      </c>
      <c r="G16" s="54">
        <f>SUM(F15:F16)</f>
        <v>183357</v>
      </c>
      <c r="H16" s="51"/>
    </row>
    <row r="17" spans="2:8">
      <c r="B17" s="47"/>
      <c r="C17" s="48" t="s">
        <v>65</v>
      </c>
      <c r="D17" s="48"/>
      <c r="E17" s="52"/>
      <c r="F17" s="54"/>
      <c r="G17" s="54"/>
      <c r="H17" s="51"/>
    </row>
    <row r="18" spans="2:8">
      <c r="B18" s="47"/>
      <c r="C18" s="48"/>
      <c r="D18" s="4"/>
      <c r="E18" s="48" t="s">
        <v>66</v>
      </c>
      <c r="F18" s="54">
        <v>1150000</v>
      </c>
      <c r="G18" s="54"/>
      <c r="H18" s="51"/>
    </row>
    <row r="19" spans="2:8">
      <c r="B19" s="47"/>
      <c r="C19" s="48"/>
      <c r="D19" s="4"/>
      <c r="E19" s="48" t="s">
        <v>17</v>
      </c>
      <c r="F19" s="54">
        <v>136009</v>
      </c>
      <c r="G19" s="54"/>
      <c r="H19" s="51"/>
    </row>
    <row r="20" spans="2:8">
      <c r="B20" s="47"/>
      <c r="C20" s="48"/>
      <c r="D20" s="4"/>
      <c r="E20" s="48" t="s">
        <v>18</v>
      </c>
      <c r="F20" s="54">
        <v>184805</v>
      </c>
      <c r="G20" s="54"/>
      <c r="H20" s="51"/>
    </row>
    <row r="21" spans="2:8">
      <c r="B21" s="47"/>
      <c r="C21" s="48"/>
      <c r="D21" s="4"/>
      <c r="E21" s="48" t="s">
        <v>19</v>
      </c>
      <c r="F21" s="63">
        <v>21300</v>
      </c>
      <c r="G21" s="54">
        <f>F18+F19+F20+F21</f>
        <v>1492114</v>
      </c>
      <c r="H21" s="51"/>
    </row>
    <row r="22" spans="2:8">
      <c r="B22" s="47"/>
      <c r="C22" s="48" t="s">
        <v>67</v>
      </c>
      <c r="D22" s="48"/>
      <c r="E22" s="52"/>
      <c r="F22" s="54"/>
      <c r="G22" s="54"/>
      <c r="H22" s="51"/>
    </row>
    <row r="23" spans="2:8">
      <c r="B23" s="47"/>
      <c r="C23" s="48"/>
      <c r="D23" s="48"/>
      <c r="E23" s="48" t="s">
        <v>17</v>
      </c>
      <c r="F23" s="54">
        <v>19</v>
      </c>
      <c r="G23" s="54"/>
      <c r="H23" s="51"/>
    </row>
    <row r="24" spans="2:8">
      <c r="B24" s="47"/>
      <c r="C24" s="48"/>
      <c r="D24" s="4"/>
      <c r="E24" s="4" t="s">
        <v>93</v>
      </c>
      <c r="F24" s="54">
        <v>0</v>
      </c>
      <c r="G24" s="63">
        <v>19</v>
      </c>
      <c r="H24" s="51"/>
    </row>
    <row r="25" spans="2:8">
      <c r="B25" s="47"/>
      <c r="C25" s="57" t="s">
        <v>22</v>
      </c>
      <c r="D25" s="57"/>
      <c r="E25" s="58"/>
      <c r="F25" s="56"/>
      <c r="G25" s="56"/>
      <c r="H25" s="59">
        <f>G11+G13+G16+G21+G24</f>
        <v>1848523</v>
      </c>
    </row>
    <row r="26" spans="2:8">
      <c r="B26" s="47" t="s">
        <v>68</v>
      </c>
      <c r="C26" s="48"/>
      <c r="D26" s="48"/>
      <c r="E26" s="52"/>
      <c r="F26" s="54"/>
      <c r="G26" s="54"/>
      <c r="H26" s="51"/>
    </row>
    <row r="27" spans="2:8">
      <c r="B27" s="47"/>
      <c r="C27" s="48" t="s">
        <v>69</v>
      </c>
      <c r="D27" s="48"/>
      <c r="E27" s="52"/>
      <c r="F27" s="54"/>
      <c r="G27" s="54"/>
      <c r="H27" s="51"/>
    </row>
    <row r="28" spans="2:8">
      <c r="B28" s="47"/>
      <c r="C28" s="48"/>
      <c r="D28" s="48"/>
      <c r="E28" s="60" t="s">
        <v>25</v>
      </c>
      <c r="F28" s="54">
        <v>1150000</v>
      </c>
      <c r="G28" s="54"/>
      <c r="H28" s="51"/>
    </row>
    <row r="29" spans="2:8">
      <c r="B29" s="47"/>
      <c r="C29" s="48"/>
      <c r="D29" s="48"/>
      <c r="E29" s="60" t="s">
        <v>26</v>
      </c>
      <c r="F29" s="54">
        <v>34820</v>
      </c>
      <c r="G29" s="54"/>
      <c r="H29" s="51"/>
    </row>
    <row r="30" spans="2:8">
      <c r="B30" s="47"/>
      <c r="C30" s="48"/>
      <c r="D30" s="48"/>
      <c r="E30" s="60" t="s">
        <v>102</v>
      </c>
      <c r="F30" s="54">
        <v>7232</v>
      </c>
      <c r="G30" s="54"/>
      <c r="H30" s="51"/>
    </row>
    <row r="31" spans="2:8">
      <c r="B31" s="47"/>
      <c r="C31" s="48"/>
      <c r="D31" s="48"/>
      <c r="E31" s="60" t="s">
        <v>82</v>
      </c>
      <c r="F31" s="54">
        <v>38747</v>
      </c>
      <c r="G31" s="54"/>
      <c r="H31" s="51"/>
    </row>
    <row r="32" spans="2:8">
      <c r="B32" s="47"/>
      <c r="C32" s="48"/>
      <c r="D32" s="48"/>
      <c r="E32" s="60" t="s">
        <v>32</v>
      </c>
      <c r="F32" s="54">
        <v>26325</v>
      </c>
      <c r="G32" s="54"/>
      <c r="H32" s="51"/>
    </row>
    <row r="33" spans="2:8">
      <c r="B33" s="47"/>
      <c r="C33" s="48"/>
      <c r="D33" s="48"/>
      <c r="E33" s="60" t="s">
        <v>33</v>
      </c>
      <c r="F33" s="54">
        <v>25000</v>
      </c>
      <c r="G33" s="54"/>
      <c r="H33" s="51"/>
    </row>
    <row r="34" spans="2:8">
      <c r="B34" s="47"/>
      <c r="C34" s="48"/>
      <c r="D34" s="48"/>
      <c r="E34" s="60" t="s">
        <v>34</v>
      </c>
      <c r="F34" s="54">
        <v>103504</v>
      </c>
      <c r="G34" s="54"/>
      <c r="H34" s="51"/>
    </row>
    <row r="35" spans="2:8">
      <c r="B35" s="47"/>
      <c r="C35" s="48"/>
      <c r="D35" s="48"/>
      <c r="E35" s="60" t="s">
        <v>35</v>
      </c>
      <c r="F35" s="54">
        <v>49538</v>
      </c>
      <c r="G35" s="54"/>
      <c r="H35" s="51"/>
    </row>
    <row r="36" spans="2:8">
      <c r="B36" s="47"/>
      <c r="C36" s="48"/>
      <c r="D36" s="48"/>
      <c r="E36" s="60" t="s">
        <v>36</v>
      </c>
      <c r="F36" s="54">
        <v>45908</v>
      </c>
      <c r="G36" s="54"/>
      <c r="H36" s="51"/>
    </row>
    <row r="37" spans="2:8">
      <c r="B37" s="47"/>
      <c r="C37" s="48"/>
      <c r="D37" s="48"/>
      <c r="E37" s="60" t="s">
        <v>37</v>
      </c>
      <c r="F37" s="54">
        <v>0</v>
      </c>
      <c r="G37" s="54"/>
      <c r="H37" s="51"/>
    </row>
    <row r="38" spans="2:8">
      <c r="B38" s="47"/>
      <c r="C38" s="48"/>
      <c r="D38" s="48"/>
      <c r="E38" s="60" t="s">
        <v>38</v>
      </c>
      <c r="F38" s="54">
        <v>500</v>
      </c>
      <c r="G38" s="54"/>
      <c r="H38" s="51"/>
    </row>
    <row r="39" spans="2:8">
      <c r="B39" s="47"/>
      <c r="C39" s="48"/>
      <c r="D39" s="48"/>
      <c r="E39" s="60" t="s">
        <v>39</v>
      </c>
      <c r="F39" s="54">
        <v>10236</v>
      </c>
      <c r="G39" s="54"/>
      <c r="H39" s="51"/>
    </row>
    <row r="40" spans="2:8">
      <c r="B40" s="47"/>
      <c r="C40" s="48"/>
      <c r="D40" s="48"/>
      <c r="E40" s="60" t="s">
        <v>40</v>
      </c>
      <c r="F40" s="54">
        <v>400</v>
      </c>
      <c r="G40" s="54"/>
      <c r="H40" s="51"/>
    </row>
    <row r="41" spans="2:8">
      <c r="B41" s="47"/>
      <c r="C41" s="48"/>
      <c r="D41" s="48"/>
      <c r="E41" s="60" t="s">
        <v>28</v>
      </c>
      <c r="F41" s="54">
        <v>9525</v>
      </c>
      <c r="G41" s="54"/>
      <c r="H41" s="51"/>
    </row>
    <row r="42" spans="2:8">
      <c r="B42" s="47"/>
      <c r="C42" s="48"/>
      <c r="D42" s="48"/>
      <c r="E42" s="60" t="s">
        <v>29</v>
      </c>
      <c r="F42" s="54">
        <v>67488</v>
      </c>
      <c r="G42" s="54"/>
      <c r="H42" s="51"/>
    </row>
    <row r="43" spans="2:8">
      <c r="B43" s="47"/>
      <c r="C43" s="48"/>
      <c r="D43" s="48"/>
      <c r="E43" s="60" t="s">
        <v>30</v>
      </c>
      <c r="F43" s="54">
        <v>64192</v>
      </c>
      <c r="G43" s="54"/>
      <c r="H43" s="51"/>
    </row>
    <row r="44" spans="2:8">
      <c r="B44" s="47"/>
      <c r="C44" s="48"/>
      <c r="D44" s="48" t="s">
        <v>70</v>
      </c>
      <c r="E44" s="60"/>
      <c r="G44" s="261">
        <f>SUM(F28:F43)</f>
        <v>1633415</v>
      </c>
      <c r="H44" s="51"/>
    </row>
    <row r="45" spans="2:8">
      <c r="B45" s="47"/>
      <c r="C45" s="48" t="s">
        <v>71</v>
      </c>
      <c r="D45" s="48"/>
      <c r="E45" s="60"/>
      <c r="F45" s="54"/>
      <c r="G45" s="54"/>
      <c r="H45" s="51"/>
    </row>
    <row r="46" spans="2:8">
      <c r="B46" s="47"/>
      <c r="C46" s="48"/>
      <c r="D46" s="48"/>
      <c r="E46" s="60" t="s">
        <v>32</v>
      </c>
      <c r="F46" s="54">
        <v>225</v>
      </c>
      <c r="G46" s="54"/>
      <c r="H46" s="51"/>
    </row>
    <row r="47" spans="2:8">
      <c r="B47" s="47"/>
      <c r="C47" s="48"/>
      <c r="D47" s="48"/>
      <c r="E47" s="60" t="s">
        <v>33</v>
      </c>
      <c r="F47" s="54">
        <v>4700</v>
      </c>
      <c r="G47" s="54"/>
      <c r="H47" s="51"/>
    </row>
    <row r="48" spans="2:8">
      <c r="B48" s="47"/>
      <c r="C48" s="48"/>
      <c r="D48" s="48"/>
      <c r="E48" s="60" t="s">
        <v>34</v>
      </c>
      <c r="F48" s="54">
        <v>1402</v>
      </c>
      <c r="G48" s="54"/>
      <c r="H48" s="51"/>
    </row>
    <row r="49" spans="2:8">
      <c r="B49" s="47"/>
      <c r="C49" s="48"/>
      <c r="D49" s="48"/>
      <c r="E49" s="60" t="s">
        <v>35</v>
      </c>
      <c r="F49" s="54">
        <v>2206</v>
      </c>
      <c r="G49" s="54"/>
      <c r="H49" s="51"/>
    </row>
    <row r="50" spans="2:8">
      <c r="B50" s="47"/>
      <c r="C50" s="48"/>
      <c r="D50" s="48"/>
      <c r="E50" s="60" t="s">
        <v>36</v>
      </c>
      <c r="F50" s="54">
        <v>2059</v>
      </c>
      <c r="G50" s="54"/>
      <c r="H50" s="51"/>
    </row>
    <row r="51" spans="2:8">
      <c r="B51" s="47"/>
      <c r="C51" s="48"/>
      <c r="D51" s="48"/>
      <c r="E51" s="60" t="s">
        <v>37</v>
      </c>
      <c r="F51" s="54">
        <v>440</v>
      </c>
      <c r="G51" s="54"/>
      <c r="H51" s="51"/>
    </row>
    <row r="52" spans="2:8">
      <c r="B52" s="47"/>
      <c r="C52" s="48"/>
      <c r="D52" s="48"/>
      <c r="E52" s="60" t="s">
        <v>38</v>
      </c>
      <c r="F52" s="54">
        <v>8000</v>
      </c>
      <c r="G52" s="54"/>
      <c r="H52" s="51"/>
    </row>
    <row r="53" spans="2:8">
      <c r="B53" s="47"/>
      <c r="C53" s="48"/>
      <c r="D53" s="48"/>
      <c r="E53" s="60" t="s">
        <v>40</v>
      </c>
      <c r="F53" s="54">
        <v>0</v>
      </c>
      <c r="G53" s="54"/>
      <c r="H53" s="51"/>
    </row>
    <row r="54" spans="2:8">
      <c r="B54" s="47"/>
      <c r="C54" s="48"/>
      <c r="D54" s="48"/>
      <c r="E54" s="60" t="s">
        <v>39</v>
      </c>
      <c r="F54" s="54">
        <v>1130</v>
      </c>
      <c r="G54" s="54"/>
      <c r="H54" s="51"/>
    </row>
    <row r="55" spans="2:8">
      <c r="B55" s="47"/>
      <c r="C55" s="48"/>
      <c r="D55" s="48" t="s">
        <v>72</v>
      </c>
      <c r="E55" s="60"/>
      <c r="F55" s="54"/>
      <c r="G55" s="63">
        <f>SUM(F46:F54)</f>
        <v>20162</v>
      </c>
      <c r="H55" s="51"/>
    </row>
    <row r="56" spans="2:8">
      <c r="B56" s="47"/>
      <c r="C56" s="57" t="s">
        <v>41</v>
      </c>
      <c r="D56" s="57"/>
      <c r="E56" s="58"/>
      <c r="F56" s="56"/>
      <c r="G56" s="56"/>
      <c r="H56" s="59">
        <f>SUM(G44:G55)</f>
        <v>1653577</v>
      </c>
    </row>
    <row r="57" spans="2:8">
      <c r="B57" s="47"/>
      <c r="C57" s="48"/>
      <c r="D57" s="48" t="s">
        <v>42</v>
      </c>
      <c r="E57" s="52"/>
      <c r="F57" s="54"/>
      <c r="G57" s="54"/>
      <c r="H57" s="51">
        <f>H25-H56</f>
        <v>194946</v>
      </c>
    </row>
    <row r="58" spans="2:8">
      <c r="B58" s="47"/>
      <c r="C58" s="48"/>
      <c r="D58" s="48" t="s">
        <v>43</v>
      </c>
      <c r="E58" s="52"/>
      <c r="F58" s="54"/>
      <c r="G58" s="54"/>
      <c r="H58" s="65">
        <v>66200</v>
      </c>
    </row>
    <row r="59" spans="2:8">
      <c r="B59" s="47"/>
      <c r="C59" s="48"/>
      <c r="D59" s="48" t="s">
        <v>44</v>
      </c>
      <c r="E59" s="52"/>
      <c r="F59" s="54"/>
      <c r="G59" s="54"/>
      <c r="H59" s="51">
        <f>H57-H58</f>
        <v>128746</v>
      </c>
    </row>
    <row r="60" spans="2:8">
      <c r="B60" s="47"/>
      <c r="C60" s="48"/>
      <c r="D60" s="48" t="s">
        <v>45</v>
      </c>
      <c r="E60" s="52"/>
      <c r="F60" s="54"/>
      <c r="G60" s="54"/>
      <c r="H60" s="65">
        <v>492997</v>
      </c>
    </row>
    <row r="61" spans="2:8">
      <c r="B61" s="66"/>
      <c r="C61" s="67"/>
      <c r="D61" s="67" t="s">
        <v>46</v>
      </c>
      <c r="E61" s="68"/>
      <c r="F61" s="69"/>
      <c r="G61" s="69"/>
      <c r="H61" s="70">
        <f>SUM(H59:H60)</f>
        <v>621743</v>
      </c>
    </row>
    <row r="62" spans="2:8">
      <c r="B62" s="4"/>
      <c r="C62" s="4"/>
      <c r="D62" s="4"/>
      <c r="E62" s="3"/>
      <c r="F62" s="3"/>
      <c r="G62" s="3"/>
      <c r="H62" s="3"/>
    </row>
    <row r="65" spans="6:6">
      <c r="F65" s="262">
        <v>3</v>
      </c>
    </row>
  </sheetData>
  <mergeCells count="5">
    <mergeCell ref="B4:H4"/>
    <mergeCell ref="B5:H5"/>
    <mergeCell ref="J5:P5"/>
    <mergeCell ref="B7:E7"/>
    <mergeCell ref="F7:H7"/>
  </mergeCells>
  <printOptions horizontalCentered="1" verticalCentered="1"/>
  <pageMargins left="0" right="0" top="0.196527777777778" bottom="0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R40"/>
  <sheetViews>
    <sheetView workbookViewId="0">
      <selection activeCell="A1" sqref="A1:J49"/>
    </sheetView>
  </sheetViews>
  <sheetFormatPr defaultColWidth="9" defaultRowHeight="17.1" customHeight="1"/>
  <cols>
    <col min="2" max="2" width="5.5" customWidth="1"/>
    <col min="3" max="3" width="5.625" customWidth="1"/>
    <col min="4" max="4" width="5.375" customWidth="1"/>
    <col min="5" max="5" width="19.125" customWidth="1"/>
    <col min="6" max="6" width="12.875" customWidth="1"/>
    <col min="7" max="7" width="13.75" customWidth="1"/>
    <col min="8" max="8" width="15" customWidth="1"/>
  </cols>
  <sheetData>
    <row r="1" customHeight="1" spans="2:8">
      <c r="B1" s="4" t="s">
        <v>55</v>
      </c>
      <c r="C1" s="4"/>
      <c r="D1" s="4"/>
      <c r="E1" s="3"/>
      <c r="F1" s="3"/>
      <c r="G1" s="3"/>
      <c r="H1" s="3"/>
    </row>
    <row r="2" customHeight="1" spans="2:8">
      <c r="B2" s="4"/>
      <c r="C2" s="4"/>
      <c r="D2" s="4"/>
      <c r="E2" s="3"/>
      <c r="F2" s="3"/>
      <c r="G2" s="3"/>
      <c r="H2" s="3"/>
    </row>
    <row r="3" customHeight="1" spans="2:8">
      <c r="B3" s="5" t="s">
        <v>87</v>
      </c>
      <c r="C3" s="6"/>
      <c r="D3" s="6"/>
      <c r="E3" s="6"/>
      <c r="F3" s="6"/>
      <c r="G3" s="6"/>
      <c r="H3" s="6"/>
    </row>
    <row r="4" customHeight="1" spans="2:18">
      <c r="B4" s="39" t="s">
        <v>105</v>
      </c>
      <c r="C4" s="39"/>
      <c r="D4" s="39"/>
      <c r="E4" s="39"/>
      <c r="F4" s="39"/>
      <c r="G4" s="39"/>
      <c r="H4" s="39"/>
      <c r="L4" s="39"/>
      <c r="M4" s="39"/>
      <c r="N4" s="39"/>
      <c r="O4" s="39"/>
      <c r="P4" s="39"/>
      <c r="Q4" s="39"/>
      <c r="R4" s="39"/>
    </row>
    <row r="5" customHeight="1" spans="2:8">
      <c r="B5" s="39"/>
      <c r="C5" s="39"/>
      <c r="D5" s="39"/>
      <c r="E5" s="39"/>
      <c r="F5" s="39"/>
      <c r="G5" s="39"/>
      <c r="H5" s="39"/>
    </row>
    <row r="6" customHeight="1" spans="2:8">
      <c r="B6" s="4"/>
      <c r="C6" s="4"/>
      <c r="D6" s="4"/>
      <c r="E6" s="3"/>
      <c r="F6" s="3"/>
      <c r="G6" s="3"/>
      <c r="H6" s="41" t="s">
        <v>1</v>
      </c>
    </row>
    <row r="7" customHeight="1" spans="2:8">
      <c r="B7" s="42" t="s">
        <v>58</v>
      </c>
      <c r="C7" s="256"/>
      <c r="D7" s="256"/>
      <c r="E7" s="257"/>
      <c r="F7" s="45" t="s">
        <v>59</v>
      </c>
      <c r="G7" s="45"/>
      <c r="H7" s="46"/>
    </row>
    <row r="8" customHeight="1" spans="2:8">
      <c r="B8" s="47" t="s">
        <v>60</v>
      </c>
      <c r="C8" s="48"/>
      <c r="D8" s="48"/>
      <c r="E8" s="49"/>
      <c r="F8" s="50"/>
      <c r="G8" s="50"/>
      <c r="H8" s="51"/>
    </row>
    <row r="9" customHeight="1" spans="2:8">
      <c r="B9" s="47"/>
      <c r="C9" s="48" t="s">
        <v>88</v>
      </c>
      <c r="D9" s="48"/>
      <c r="E9" s="52"/>
      <c r="F9" s="54"/>
      <c r="G9" s="54"/>
      <c r="H9" s="51"/>
    </row>
    <row r="10" customHeight="1" spans="2:8">
      <c r="B10" s="47"/>
      <c r="C10" s="48"/>
      <c r="D10" s="3"/>
      <c r="E10" s="48" t="s">
        <v>14</v>
      </c>
      <c r="F10" s="54">
        <v>11357</v>
      </c>
      <c r="G10" s="54"/>
      <c r="H10" s="51"/>
    </row>
    <row r="11" customHeight="1" spans="2:8">
      <c r="B11" s="47"/>
      <c r="C11" s="48"/>
      <c r="D11" s="3"/>
      <c r="E11" s="48" t="s">
        <v>81</v>
      </c>
      <c r="F11" s="63">
        <v>172000</v>
      </c>
      <c r="G11" s="54">
        <f>SUM(F10:F11)</f>
        <v>183357</v>
      </c>
      <c r="H11" s="51"/>
    </row>
    <row r="12" customHeight="1" spans="2:8">
      <c r="B12" s="47"/>
      <c r="C12" s="48" t="s">
        <v>89</v>
      </c>
      <c r="D12" s="48"/>
      <c r="E12" s="52"/>
      <c r="F12" s="54"/>
      <c r="G12" s="54"/>
      <c r="H12" s="51"/>
    </row>
    <row r="13" customHeight="1" spans="2:8">
      <c r="B13" s="47"/>
      <c r="C13" s="48"/>
      <c r="D13" s="4"/>
      <c r="E13" s="48" t="s">
        <v>66</v>
      </c>
      <c r="F13" s="54">
        <v>1150000</v>
      </c>
      <c r="G13" s="54"/>
      <c r="H13" s="51"/>
    </row>
    <row r="14" customHeight="1" spans="2:8">
      <c r="B14" s="47"/>
      <c r="C14" s="48"/>
      <c r="D14" s="4"/>
      <c r="E14" s="48" t="s">
        <v>17</v>
      </c>
      <c r="F14" s="54">
        <v>136009</v>
      </c>
      <c r="G14" s="54"/>
      <c r="H14" s="51"/>
    </row>
    <row r="15" customHeight="1" spans="2:8">
      <c r="B15" s="47"/>
      <c r="C15" s="48"/>
      <c r="D15" s="4"/>
      <c r="E15" s="48" t="s">
        <v>18</v>
      </c>
      <c r="F15" s="54">
        <v>184805</v>
      </c>
      <c r="G15" s="54"/>
      <c r="H15" s="51"/>
    </row>
    <row r="16" customHeight="1" spans="2:8">
      <c r="B16" s="47"/>
      <c r="C16" s="48"/>
      <c r="D16" s="4"/>
      <c r="E16" s="48" t="s">
        <v>19</v>
      </c>
      <c r="F16" s="54">
        <v>21300</v>
      </c>
      <c r="G16" s="54"/>
      <c r="H16" s="51"/>
    </row>
    <row r="17" customHeight="1" spans="2:8">
      <c r="B17" s="47"/>
      <c r="C17" s="48"/>
      <c r="D17" s="4"/>
      <c r="E17" s="4" t="s">
        <v>93</v>
      </c>
      <c r="F17" s="63"/>
      <c r="G17" s="63">
        <f>SUM(F13:F17)</f>
        <v>1492114</v>
      </c>
      <c r="H17" s="51"/>
    </row>
    <row r="18" customHeight="1" spans="2:8">
      <c r="B18" s="47"/>
      <c r="C18" s="57" t="s">
        <v>22</v>
      </c>
      <c r="D18" s="57"/>
      <c r="E18" s="58"/>
      <c r="F18" s="56"/>
      <c r="G18" s="56"/>
      <c r="H18" s="59">
        <f>SUM(G9:G17)</f>
        <v>1675471</v>
      </c>
    </row>
    <row r="19" customHeight="1" spans="2:8">
      <c r="B19" s="47" t="s">
        <v>68</v>
      </c>
      <c r="C19" s="48"/>
      <c r="D19" s="48"/>
      <c r="E19" s="52"/>
      <c r="F19" s="54"/>
      <c r="G19" s="54"/>
      <c r="H19" s="51"/>
    </row>
    <row r="20" customHeight="1" spans="2:8">
      <c r="B20" s="47"/>
      <c r="C20" s="48" t="s">
        <v>69</v>
      </c>
      <c r="D20" s="48"/>
      <c r="E20" s="52"/>
      <c r="F20" s="54"/>
      <c r="G20" s="54"/>
      <c r="H20" s="51"/>
    </row>
    <row r="21" customHeight="1" spans="2:8">
      <c r="B21" s="47"/>
      <c r="C21" s="48"/>
      <c r="D21" s="48"/>
      <c r="E21" s="60" t="s">
        <v>25</v>
      </c>
      <c r="F21" s="54">
        <v>1150000</v>
      </c>
      <c r="G21" s="54"/>
      <c r="H21" s="51"/>
    </row>
    <row r="22" customHeight="1" spans="2:8">
      <c r="B22" s="47"/>
      <c r="C22" s="48"/>
      <c r="D22" s="48"/>
      <c r="E22" s="60" t="s">
        <v>26</v>
      </c>
      <c r="F22" s="54">
        <v>34820</v>
      </c>
      <c r="G22" s="54"/>
      <c r="H22" s="51"/>
    </row>
    <row r="23" customHeight="1" spans="2:8">
      <c r="B23" s="47"/>
      <c r="C23" s="48"/>
      <c r="D23" s="48"/>
      <c r="E23" s="60" t="s">
        <v>28</v>
      </c>
      <c r="F23" s="54">
        <v>10204</v>
      </c>
      <c r="G23" s="54"/>
      <c r="H23" s="51"/>
    </row>
    <row r="24" customHeight="1" spans="2:8">
      <c r="B24" s="47"/>
      <c r="C24" s="48"/>
      <c r="D24" s="48"/>
      <c r="E24" s="60" t="s">
        <v>29</v>
      </c>
      <c r="F24" s="54">
        <v>67488</v>
      </c>
      <c r="G24" s="54"/>
      <c r="H24" s="51"/>
    </row>
    <row r="25" customHeight="1" spans="2:8">
      <c r="B25" s="47"/>
      <c r="C25" s="48"/>
      <c r="D25" s="48"/>
      <c r="E25" s="60" t="s">
        <v>30</v>
      </c>
      <c r="F25" s="54">
        <v>73734</v>
      </c>
      <c r="G25" s="54"/>
      <c r="H25" s="51"/>
    </row>
    <row r="26" customHeight="1" spans="2:8">
      <c r="B26" s="47"/>
      <c r="C26" s="48"/>
      <c r="D26" s="48"/>
      <c r="E26" s="60" t="s">
        <v>102</v>
      </c>
      <c r="F26" s="54">
        <v>7232</v>
      </c>
      <c r="G26" s="54"/>
      <c r="H26" s="51"/>
    </row>
    <row r="27" customHeight="1" spans="2:8">
      <c r="B27" s="47"/>
      <c r="C27" s="48"/>
      <c r="D27" s="48"/>
      <c r="E27" s="60" t="s">
        <v>82</v>
      </c>
      <c r="F27" s="54">
        <v>38747</v>
      </c>
      <c r="G27" s="54"/>
      <c r="H27" s="51"/>
    </row>
    <row r="28" customHeight="1" spans="2:8">
      <c r="B28" s="47"/>
      <c r="C28" s="48"/>
      <c r="D28" s="48"/>
      <c r="E28" s="60" t="s">
        <v>32</v>
      </c>
      <c r="F28" s="54">
        <v>26325</v>
      </c>
      <c r="G28" s="54"/>
      <c r="H28" s="51"/>
    </row>
    <row r="29" customHeight="1" spans="2:8">
      <c r="B29" s="47"/>
      <c r="C29" s="48"/>
      <c r="D29" s="48"/>
      <c r="E29" s="60" t="s">
        <v>33</v>
      </c>
      <c r="F29" s="54">
        <v>25000</v>
      </c>
      <c r="G29" s="54"/>
      <c r="H29" s="51"/>
    </row>
    <row r="30" customHeight="1" spans="2:8">
      <c r="B30" s="47"/>
      <c r="C30" s="48"/>
      <c r="D30" s="48"/>
      <c r="E30" s="60" t="s">
        <v>34</v>
      </c>
      <c r="F30" s="54">
        <v>103504</v>
      </c>
      <c r="G30" s="54"/>
      <c r="H30" s="51"/>
    </row>
    <row r="31" customHeight="1" spans="2:8">
      <c r="B31" s="47"/>
      <c r="C31" s="48"/>
      <c r="D31" s="48"/>
      <c r="E31" s="60" t="s">
        <v>35</v>
      </c>
      <c r="F31" s="54">
        <v>49538</v>
      </c>
      <c r="G31" s="54"/>
      <c r="H31" s="51"/>
    </row>
    <row r="32" customHeight="1" spans="2:8">
      <c r="B32" s="47"/>
      <c r="C32" s="48"/>
      <c r="D32" s="48"/>
      <c r="E32" s="60" t="s">
        <v>36</v>
      </c>
      <c r="F32" s="54">
        <v>45908</v>
      </c>
      <c r="G32" s="54"/>
      <c r="H32" s="51"/>
    </row>
    <row r="33" customHeight="1" spans="2:8">
      <c r="B33" s="47"/>
      <c r="C33" s="48"/>
      <c r="D33" s="48"/>
      <c r="E33" s="60" t="s">
        <v>38</v>
      </c>
      <c r="F33" s="54">
        <v>500</v>
      </c>
      <c r="G33" s="54"/>
      <c r="H33" s="51"/>
    </row>
    <row r="34" customHeight="1" spans="2:8">
      <c r="B34" s="47"/>
      <c r="C34" s="48"/>
      <c r="D34" s="48"/>
      <c r="E34" s="60" t="s">
        <v>39</v>
      </c>
      <c r="F34" s="54">
        <v>10236</v>
      </c>
      <c r="G34" s="54"/>
      <c r="H34" s="51"/>
    </row>
    <row r="35" customHeight="1" spans="2:8">
      <c r="B35" s="47"/>
      <c r="C35" s="48"/>
      <c r="D35" s="48"/>
      <c r="E35" s="60" t="s">
        <v>40</v>
      </c>
      <c r="F35" s="54">
        <v>400</v>
      </c>
      <c r="G35" s="56">
        <f>SUM(F21:F35)</f>
        <v>1643636</v>
      </c>
      <c r="H35" s="51"/>
    </row>
    <row r="36" customHeight="1" spans="2:8">
      <c r="B36" s="47"/>
      <c r="C36" s="57" t="s">
        <v>41</v>
      </c>
      <c r="D36" s="57"/>
      <c r="E36" s="58"/>
      <c r="G36" s="56"/>
      <c r="H36" s="54">
        <f>G35</f>
        <v>1643636</v>
      </c>
    </row>
    <row r="37" customHeight="1" spans="2:8">
      <c r="B37" s="47" t="s">
        <v>44</v>
      </c>
      <c r="C37" s="48"/>
      <c r="D37" s="4"/>
      <c r="E37" s="52"/>
      <c r="F37" s="54"/>
      <c r="G37" s="54"/>
      <c r="H37" s="258">
        <f>H18-H36</f>
        <v>31835</v>
      </c>
    </row>
    <row r="38" customHeight="1" spans="2:8">
      <c r="B38" s="47" t="s">
        <v>45</v>
      </c>
      <c r="C38" s="48"/>
      <c r="D38" s="4"/>
      <c r="E38" s="52"/>
      <c r="F38" s="54"/>
      <c r="G38" s="54"/>
      <c r="H38" s="259">
        <v>-89609</v>
      </c>
    </row>
    <row r="39" customHeight="1" spans="2:8">
      <c r="B39" s="66" t="s">
        <v>46</v>
      </c>
      <c r="C39" s="67"/>
      <c r="D39" s="67"/>
      <c r="E39" s="68"/>
      <c r="F39" s="69"/>
      <c r="G39" s="69"/>
      <c r="H39" s="260">
        <f>SUM(H37:H38)</f>
        <v>-57774</v>
      </c>
    </row>
    <row r="40" customHeight="1" spans="2:8">
      <c r="B40" s="4"/>
      <c r="C40" s="4"/>
      <c r="D40" s="4"/>
      <c r="E40" s="3"/>
      <c r="F40" s="3"/>
      <c r="G40" s="3"/>
      <c r="H40" s="3"/>
    </row>
  </sheetData>
  <mergeCells count="5">
    <mergeCell ref="B3:H3"/>
    <mergeCell ref="B4:H4"/>
    <mergeCell ref="L4:R4"/>
    <mergeCell ref="B7:E7"/>
    <mergeCell ref="F7:H7"/>
  </mergeCells>
  <printOptions horizontalCentered="1" verticalCentered="1"/>
  <pageMargins left="0" right="0" top="0" bottom="0" header="0.511805555555556" footer="0.511805555555556"/>
  <pageSetup paperSize="9" scale="110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46"/>
  <sheetViews>
    <sheetView zoomScale="90" zoomScaleNormal="90" topLeftCell="G25" workbookViewId="0">
      <selection activeCell="A1" sqref="A1:W48"/>
    </sheetView>
  </sheetViews>
  <sheetFormatPr defaultColWidth="11" defaultRowHeight="15.95" customHeight="1"/>
  <cols>
    <col min="1" max="1" width="3" customWidth="1"/>
    <col min="2" max="2" width="7.125" customWidth="1"/>
    <col min="3" max="4" width="9.875" customWidth="1"/>
    <col min="5" max="5" width="6.125" customWidth="1"/>
    <col min="6" max="6" width="8.5" customWidth="1"/>
    <col min="7" max="7" width="8.625" customWidth="1"/>
    <col min="8" max="8" width="8.125" customWidth="1"/>
    <col min="9" max="9" width="8.625" customWidth="1"/>
    <col min="10" max="10" width="8" customWidth="1"/>
    <col min="11" max="12" width="8.25" customWidth="1"/>
    <col min="13" max="13" width="8" customWidth="1"/>
    <col min="14" max="14" width="7.875" customWidth="1"/>
    <col min="15" max="15" width="8" customWidth="1"/>
    <col min="16" max="16" width="10.625" customWidth="1"/>
    <col min="17" max="17" width="5.75" customWidth="1"/>
    <col min="18" max="18" width="9.625" customWidth="1"/>
    <col min="19" max="19" width="9.25" customWidth="1"/>
    <col min="20" max="20" width="9" customWidth="1"/>
    <col min="21" max="21" width="10.625" customWidth="1"/>
    <col min="22" max="22" width="11" customWidth="1"/>
  </cols>
  <sheetData>
    <row r="1" customHeight="1" spans="1:24">
      <c r="A1" s="6" t="s">
        <v>106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240"/>
      <c r="V1" s="240"/>
      <c r="W1" s="240"/>
      <c r="X1" s="240"/>
    </row>
    <row r="2" customHeight="1" spans="1:24">
      <c r="A2" s="195"/>
      <c r="B2" s="196"/>
      <c r="C2" s="197"/>
      <c r="D2" s="198" t="s">
        <v>2</v>
      </c>
      <c r="E2" s="199" t="s">
        <v>77</v>
      </c>
      <c r="F2" s="200" t="s">
        <v>3</v>
      </c>
      <c r="G2" s="200" t="s">
        <v>4</v>
      </c>
      <c r="H2" s="200" t="s">
        <v>5</v>
      </c>
      <c r="I2" s="200" t="s">
        <v>48</v>
      </c>
      <c r="J2" s="200" t="s">
        <v>49</v>
      </c>
      <c r="K2" s="200" t="s">
        <v>50</v>
      </c>
      <c r="L2" s="200" t="s">
        <v>51</v>
      </c>
      <c r="M2" s="200" t="s">
        <v>78</v>
      </c>
      <c r="N2" s="200" t="s">
        <v>79</v>
      </c>
      <c r="O2" s="200" t="s">
        <v>91</v>
      </c>
      <c r="P2" s="235" t="s">
        <v>96</v>
      </c>
      <c r="Q2" s="241" t="s">
        <v>92</v>
      </c>
      <c r="R2" s="200" t="s">
        <v>6</v>
      </c>
      <c r="S2" s="200" t="s">
        <v>7</v>
      </c>
      <c r="T2" s="242" t="s">
        <v>8</v>
      </c>
      <c r="U2" s="240"/>
      <c r="V2" s="240"/>
      <c r="W2" s="240"/>
      <c r="X2" s="240"/>
    </row>
    <row r="3" customHeight="1" spans="1:24">
      <c r="A3" s="201" t="s">
        <v>9</v>
      </c>
      <c r="B3" s="202"/>
      <c r="C3" s="203"/>
      <c r="D3" s="204"/>
      <c r="E3" s="205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43"/>
      <c r="U3" s="240"/>
      <c r="V3" s="240"/>
      <c r="W3" s="240"/>
      <c r="X3" s="240"/>
    </row>
    <row r="4" customHeight="1" spans="1:24">
      <c r="A4" s="201"/>
      <c r="B4" s="202" t="s">
        <v>10</v>
      </c>
      <c r="C4" s="203"/>
      <c r="D4" s="204">
        <f t="shared" ref="D4:G4" si="0">SUM(D5:D6)</f>
        <v>0</v>
      </c>
      <c r="E4" s="206">
        <f>SUM(E5:E6)</f>
        <v>0</v>
      </c>
      <c r="F4" s="206">
        <f>SUM(F5:F6)</f>
        <v>0</v>
      </c>
      <c r="G4" s="206">
        <f>SUM(G5:G6)</f>
        <v>0</v>
      </c>
      <c r="H4" s="206">
        <f t="shared" ref="H4" si="1">SUM(H5:H6)</f>
        <v>0</v>
      </c>
      <c r="I4" s="206">
        <f t="shared" ref="I4:Q4" si="2">SUM(I5:I6)</f>
        <v>0</v>
      </c>
      <c r="J4" s="206">
        <f>SUM(J5:J6)</f>
        <v>0</v>
      </c>
      <c r="K4" s="206">
        <f>SUM(K5:K6)</f>
        <v>0</v>
      </c>
      <c r="L4" s="206">
        <f>SUM(L5:L6)</f>
        <v>0</v>
      </c>
      <c r="M4" s="206">
        <f>SUM(M5:M6)</f>
        <v>0</v>
      </c>
      <c r="N4" s="206">
        <f>SUM(N5:N6)</f>
        <v>0</v>
      </c>
      <c r="O4" s="206">
        <f>SUM(O5:O6)</f>
        <v>0</v>
      </c>
      <c r="P4" s="206">
        <f>SUM(P5:P6)</f>
        <v>0</v>
      </c>
      <c r="Q4" s="206">
        <f>SUM(Q5:Q6)</f>
        <v>0</v>
      </c>
      <c r="R4" s="206">
        <v>0</v>
      </c>
      <c r="S4" s="206">
        <f>SUM(S5:S6)</f>
        <v>77000</v>
      </c>
      <c r="T4" s="243">
        <f>SUM(T5:T6)</f>
        <v>77000</v>
      </c>
      <c r="U4" s="240"/>
      <c r="V4" s="240"/>
      <c r="W4" s="240"/>
      <c r="X4" s="240"/>
    </row>
    <row r="5" customHeight="1" spans="1:24">
      <c r="A5" s="201"/>
      <c r="B5" s="202"/>
      <c r="C5" s="203" t="s">
        <v>11</v>
      </c>
      <c r="D5" s="204"/>
      <c r="E5" s="205"/>
      <c r="F5" s="206">
        <v>0</v>
      </c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>
        <f t="shared" ref="R5:R7" si="3">SUM(D5:Q5)</f>
        <v>0</v>
      </c>
      <c r="S5" s="206">
        <v>75000</v>
      </c>
      <c r="T5" s="243">
        <f t="shared" ref="T5:T7" si="4">SUM(R5:S5)</f>
        <v>75000</v>
      </c>
      <c r="U5" s="240"/>
      <c r="V5" s="240"/>
      <c r="W5" s="240"/>
      <c r="X5" s="240"/>
    </row>
    <row r="6" customHeight="1" spans="1:24">
      <c r="A6" s="201"/>
      <c r="B6" s="202"/>
      <c r="C6" s="203" t="s">
        <v>12</v>
      </c>
      <c r="D6" s="207"/>
      <c r="E6" s="208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6"/>
      <c r="Q6" s="206"/>
      <c r="R6" s="209">
        <f>SUM(D6:Q6)</f>
        <v>0</v>
      </c>
      <c r="S6" s="209">
        <v>2000</v>
      </c>
      <c r="T6" s="244">
        <f>SUM(R6:S6)</f>
        <v>2000</v>
      </c>
      <c r="U6" s="240"/>
      <c r="V6" s="240"/>
      <c r="W6" s="240"/>
      <c r="X6" s="240"/>
    </row>
    <row r="7" customHeight="1" spans="1:24">
      <c r="A7" s="201"/>
      <c r="B7" s="202" t="s">
        <v>13</v>
      </c>
      <c r="C7" s="203"/>
      <c r="D7" s="210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06">
        <f>SUM(D7:Q7)</f>
        <v>0</v>
      </c>
      <c r="S7" s="212">
        <v>91275</v>
      </c>
      <c r="T7" s="245">
        <f>SUM(R7:S7)</f>
        <v>91275</v>
      </c>
      <c r="U7" s="240"/>
      <c r="V7" s="240"/>
      <c r="W7" s="240"/>
      <c r="X7" s="240"/>
    </row>
    <row r="8" customHeight="1" spans="1:24">
      <c r="A8" s="201"/>
      <c r="B8" s="202" t="s">
        <v>80</v>
      </c>
      <c r="C8" s="203"/>
      <c r="D8" s="213">
        <f t="shared" ref="D8" si="5">SUM(D9:D10)</f>
        <v>0</v>
      </c>
      <c r="E8" s="214"/>
      <c r="F8" s="215">
        <f t="shared" ref="F8:J8" si="6">SUM(F9:F10)</f>
        <v>0</v>
      </c>
      <c r="G8" s="215">
        <f>SUM(G9:G10)</f>
        <v>0</v>
      </c>
      <c r="H8" s="215">
        <f>SUM(H9:H10)</f>
        <v>0</v>
      </c>
      <c r="I8" s="215">
        <f>SUM(I9:I10)</f>
        <v>0</v>
      </c>
      <c r="J8" s="215">
        <f>SUM(J9:J10)</f>
        <v>0</v>
      </c>
      <c r="K8" s="215">
        <v>1691</v>
      </c>
      <c r="L8" s="215">
        <v>0</v>
      </c>
      <c r="M8" s="215">
        <f t="shared" ref="M8" si="7">SUM(M9:M10)</f>
        <v>0</v>
      </c>
      <c r="N8" s="215">
        <v>6067</v>
      </c>
      <c r="O8" s="215">
        <f t="shared" ref="O8:Q8" si="8">SUM(O9:O10)</f>
        <v>0</v>
      </c>
      <c r="P8" s="215">
        <f>SUM(P9:P10)</f>
        <v>0</v>
      </c>
      <c r="Q8" s="215">
        <f>SUM(Q9:Q10)</f>
        <v>0</v>
      </c>
      <c r="R8" s="215">
        <v>7758</v>
      </c>
      <c r="S8" s="215">
        <v>0</v>
      </c>
      <c r="T8" s="246">
        <v>7758</v>
      </c>
      <c r="U8" s="240"/>
      <c r="V8" s="240"/>
      <c r="W8" s="240"/>
      <c r="X8" s="240"/>
    </row>
    <row r="9" customHeight="1" spans="1:24">
      <c r="A9" s="201"/>
      <c r="B9" s="202"/>
      <c r="C9" s="203" t="s">
        <v>14</v>
      </c>
      <c r="D9" s="216"/>
      <c r="E9" s="206"/>
      <c r="F9" s="206"/>
      <c r="G9" s="206"/>
      <c r="H9" s="206"/>
      <c r="I9" s="206"/>
      <c r="J9" s="206"/>
      <c r="K9" s="206" t="s">
        <v>107</v>
      </c>
      <c r="L9" s="206"/>
      <c r="M9" s="206"/>
      <c r="N9" s="206"/>
      <c r="O9" s="206"/>
      <c r="P9" s="206"/>
      <c r="Q9" s="206"/>
      <c r="R9" s="206"/>
      <c r="S9" s="206"/>
      <c r="T9" s="243">
        <f t="shared" ref="T9:T10" si="9">SUM(R9:S9)</f>
        <v>0</v>
      </c>
      <c r="U9" s="240"/>
      <c r="V9" s="240"/>
      <c r="W9" s="240"/>
      <c r="X9" s="240"/>
    </row>
    <row r="10" customHeight="1" spans="1:24">
      <c r="A10" s="201"/>
      <c r="B10" s="202"/>
      <c r="C10" s="203" t="s">
        <v>81</v>
      </c>
      <c r="D10" s="207"/>
      <c r="E10" s="208"/>
      <c r="F10" s="209"/>
      <c r="G10" s="209"/>
      <c r="H10" s="209"/>
      <c r="I10" s="209"/>
      <c r="J10" s="208"/>
      <c r="K10" s="209"/>
      <c r="L10" s="209"/>
      <c r="M10" s="206"/>
      <c r="N10" s="209"/>
      <c r="O10" s="209"/>
      <c r="P10" s="209"/>
      <c r="Q10" s="209"/>
      <c r="R10" s="209">
        <f t="shared" ref="R10" si="10">SUM(D10:Q10)</f>
        <v>0</v>
      </c>
      <c r="S10" s="209"/>
      <c r="T10" s="244">
        <f>SUM(R10:S10)</f>
        <v>0</v>
      </c>
      <c r="U10" s="240"/>
      <c r="V10" s="240"/>
      <c r="W10" s="240"/>
      <c r="X10" s="240"/>
    </row>
    <row r="11" customHeight="1" spans="1:24">
      <c r="A11" s="201"/>
      <c r="B11" s="202" t="s">
        <v>15</v>
      </c>
      <c r="C11" s="203"/>
      <c r="D11" s="204">
        <v>31400</v>
      </c>
      <c r="E11" s="206">
        <f t="shared" ref="E11:G11" si="11">SUM(E12:E15)</f>
        <v>0</v>
      </c>
      <c r="F11" s="206">
        <f>SUM(F12:F15)</f>
        <v>29045</v>
      </c>
      <c r="G11" s="206">
        <f>SUM(G12:G15)</f>
        <v>27090</v>
      </c>
      <c r="H11" s="206">
        <f t="shared" ref="H11" si="12">SUM(H12:H15)</f>
        <v>59499</v>
      </c>
      <c r="I11" s="206">
        <f t="shared" ref="I11:T11" si="13">SUM(I12:I15)</f>
        <v>28018</v>
      </c>
      <c r="J11" s="206">
        <f>SUM(J12:J15)</f>
        <v>9952</v>
      </c>
      <c r="K11" s="206">
        <f>SUM(K12:K15)</f>
        <v>23640</v>
      </c>
      <c r="L11" s="206">
        <f>SUM(L12:L15)</f>
        <v>30612</v>
      </c>
      <c r="M11" s="215">
        <f>SUM(M12:M15)</f>
        <v>29637</v>
      </c>
      <c r="N11" s="206">
        <f>SUM(N12:N15)</f>
        <v>31532</v>
      </c>
      <c r="O11" s="206">
        <f>SUM(O12:O15)</f>
        <v>29722</v>
      </c>
      <c r="P11" s="206">
        <f>SUM(P12:P15)</f>
        <v>22336</v>
      </c>
      <c r="Q11" s="206">
        <f>SUM(Q12:Q15)</f>
        <v>0</v>
      </c>
      <c r="R11" s="206">
        <f>SUM(R12:R15)</f>
        <v>352483</v>
      </c>
      <c r="S11" s="206">
        <f>SUM(S12:S15)</f>
        <v>0</v>
      </c>
      <c r="T11" s="243">
        <f>SUM(T12:T15)</f>
        <v>352483</v>
      </c>
      <c r="U11" s="240"/>
      <c r="V11" s="240"/>
      <c r="W11" s="240"/>
      <c r="X11" s="240"/>
    </row>
    <row r="12" customHeight="1" spans="1:24">
      <c r="A12" s="201"/>
      <c r="B12" s="202"/>
      <c r="C12" s="203" t="s">
        <v>16</v>
      </c>
      <c r="D12" s="204"/>
      <c r="E12" s="205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>
        <f t="shared" ref="R12:R15" si="14">SUM(D12:Q12)</f>
        <v>0</v>
      </c>
      <c r="S12" s="206"/>
      <c r="T12" s="243">
        <f t="shared" ref="T12:T15" si="15">SUM(R12:S12)</f>
        <v>0</v>
      </c>
      <c r="U12" s="240"/>
      <c r="V12" s="240"/>
      <c r="W12" s="240"/>
      <c r="X12" s="240"/>
    </row>
    <row r="13" customHeight="1" spans="1:24">
      <c r="A13" s="201"/>
      <c r="B13" s="202"/>
      <c r="C13" s="203" t="s">
        <v>17</v>
      </c>
      <c r="D13" s="204"/>
      <c r="E13" s="205"/>
      <c r="F13" s="206">
        <v>10045</v>
      </c>
      <c r="G13" s="206">
        <v>9590</v>
      </c>
      <c r="H13" s="206">
        <v>21499</v>
      </c>
      <c r="I13" s="206">
        <v>10338</v>
      </c>
      <c r="J13" s="206">
        <v>3752</v>
      </c>
      <c r="K13" s="206">
        <v>9060</v>
      </c>
      <c r="L13" s="206">
        <v>12252</v>
      </c>
      <c r="M13" s="206">
        <v>11910</v>
      </c>
      <c r="N13" s="206">
        <v>13172</v>
      </c>
      <c r="O13" s="206">
        <v>13282</v>
      </c>
      <c r="P13" s="206">
        <v>10836</v>
      </c>
      <c r="Q13" s="206"/>
      <c r="R13" s="206">
        <f>SUM(D13:Q13)</f>
        <v>125736</v>
      </c>
      <c r="S13" s="206"/>
      <c r="T13" s="243">
        <f>SUM(R13:S13)</f>
        <v>125736</v>
      </c>
      <c r="U13" s="240" t="s">
        <v>97</v>
      </c>
      <c r="V13" s="240"/>
      <c r="W13" s="240"/>
      <c r="X13" s="240"/>
    </row>
    <row r="14" customHeight="1" spans="1:24">
      <c r="A14" s="201"/>
      <c r="B14" s="202"/>
      <c r="C14" s="203" t="s">
        <v>18</v>
      </c>
      <c r="D14" s="204"/>
      <c r="E14" s="205"/>
      <c r="F14" s="206">
        <v>19000</v>
      </c>
      <c r="G14" s="206">
        <v>17500</v>
      </c>
      <c r="H14" s="206">
        <v>38000</v>
      </c>
      <c r="I14" s="206">
        <v>17680</v>
      </c>
      <c r="J14" s="206">
        <v>6200</v>
      </c>
      <c r="K14" s="206">
        <v>14580</v>
      </c>
      <c r="L14" s="206">
        <v>18360</v>
      </c>
      <c r="M14" s="206">
        <v>17727</v>
      </c>
      <c r="N14" s="206">
        <v>18360</v>
      </c>
      <c r="O14" s="206">
        <v>16440</v>
      </c>
      <c r="P14" s="206">
        <v>11500</v>
      </c>
      <c r="Q14" s="206"/>
      <c r="R14" s="206">
        <f>SUM(D14:Q14)</f>
        <v>195347</v>
      </c>
      <c r="S14" s="206"/>
      <c r="T14" s="243">
        <f>SUM(R14:S14)</f>
        <v>195347</v>
      </c>
      <c r="U14" s="240" t="s">
        <v>98</v>
      </c>
      <c r="V14" s="240"/>
      <c r="W14" s="240"/>
      <c r="X14" s="240"/>
    </row>
    <row r="15" customHeight="1" spans="1:24">
      <c r="A15" s="201"/>
      <c r="B15" s="202"/>
      <c r="C15" s="203" t="s">
        <v>19</v>
      </c>
      <c r="D15" s="207">
        <v>31400</v>
      </c>
      <c r="E15" s="208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>
        <f>SUM(D15:Q15)</f>
        <v>31400</v>
      </c>
      <c r="S15" s="209"/>
      <c r="T15" s="244">
        <f>SUM(R15:S15)</f>
        <v>31400</v>
      </c>
      <c r="U15" s="240"/>
      <c r="V15" s="240"/>
      <c r="W15" s="240"/>
      <c r="X15" s="240"/>
    </row>
    <row r="16" customHeight="1" spans="1:24">
      <c r="A16" s="201"/>
      <c r="B16" s="202" t="s">
        <v>20</v>
      </c>
      <c r="C16" s="203"/>
      <c r="D16" s="204">
        <f t="shared" ref="D16:H16" si="16">SUM(D17:D18)</f>
        <v>0</v>
      </c>
      <c r="E16" s="206">
        <f>SUM(E17:E18)</f>
        <v>0</v>
      </c>
      <c r="F16" s="206">
        <f>SUM(F17:F18)</f>
        <v>-3</v>
      </c>
      <c r="G16" s="206">
        <f>SUM(G17:G18)</f>
        <v>-3</v>
      </c>
      <c r="H16" s="206">
        <f>SUM(H17:H18)</f>
        <v>0</v>
      </c>
      <c r="I16" s="206">
        <f t="shared" ref="I16" si="17">SUM(I17:I18)</f>
        <v>5</v>
      </c>
      <c r="J16" s="206">
        <f t="shared" ref="J16:Q16" si="18">SUM(J17:J18)</f>
        <v>5</v>
      </c>
      <c r="K16" s="206">
        <f>SUM(K17:K18)</f>
        <v>0</v>
      </c>
      <c r="L16" s="206">
        <f>SUM(L17:L18)</f>
        <v>6</v>
      </c>
      <c r="M16" s="206">
        <f>SUM(M17:M18)</f>
        <v>0</v>
      </c>
      <c r="N16" s="206">
        <f>SUM(N17:N18)</f>
        <v>0</v>
      </c>
      <c r="O16" s="206">
        <f>SUM(O17:O18)</f>
        <v>0</v>
      </c>
      <c r="P16" s="206">
        <f>SUM(P17:P18)</f>
        <v>0</v>
      </c>
      <c r="Q16" s="206">
        <f>SUM(Q17:Q18)</f>
        <v>18</v>
      </c>
      <c r="R16" s="206">
        <v>28</v>
      </c>
      <c r="S16" s="206"/>
      <c r="T16" s="243">
        <f>SUM(T17:T18)</f>
        <v>28</v>
      </c>
      <c r="U16" s="240"/>
      <c r="V16" s="240"/>
      <c r="W16" s="240"/>
      <c r="X16" s="240"/>
    </row>
    <row r="17" customHeight="1" spans="1:24">
      <c r="A17" s="201"/>
      <c r="B17" s="202"/>
      <c r="C17" s="203" t="s">
        <v>17</v>
      </c>
      <c r="D17" s="204"/>
      <c r="E17" s="205"/>
      <c r="F17" s="206"/>
      <c r="G17" s="206"/>
      <c r="H17" s="206"/>
      <c r="I17" s="206" t="s">
        <v>99</v>
      </c>
      <c r="J17" s="206" t="s">
        <v>99</v>
      </c>
      <c r="K17" s="206" t="s">
        <v>99</v>
      </c>
      <c r="L17" s="206" t="s">
        <v>99</v>
      </c>
      <c r="M17" s="206" t="s">
        <v>99</v>
      </c>
      <c r="N17" s="206" t="s">
        <v>99</v>
      </c>
      <c r="O17" s="206" t="s">
        <v>99</v>
      </c>
      <c r="P17" s="206" t="s">
        <v>99</v>
      </c>
      <c r="Q17" s="206">
        <v>18</v>
      </c>
      <c r="R17" s="206">
        <v>18</v>
      </c>
      <c r="S17" s="206"/>
      <c r="T17" s="243">
        <f t="shared" ref="T17:T18" si="19">SUM(R17:S17)</f>
        <v>18</v>
      </c>
      <c r="U17" s="240"/>
      <c r="V17" s="240"/>
      <c r="W17" s="240"/>
      <c r="X17" s="240"/>
    </row>
    <row r="18" customHeight="1" spans="1:24">
      <c r="A18" s="201"/>
      <c r="B18" s="202"/>
      <c r="C18" s="203" t="s">
        <v>93</v>
      </c>
      <c r="D18" s="205">
        <v>0</v>
      </c>
      <c r="E18" s="205">
        <v>0</v>
      </c>
      <c r="F18" s="206">
        <v>-3</v>
      </c>
      <c r="G18" s="206">
        <v>-3</v>
      </c>
      <c r="H18" s="206">
        <v>0</v>
      </c>
      <c r="I18" s="206">
        <v>5</v>
      </c>
      <c r="J18" s="206">
        <v>5</v>
      </c>
      <c r="K18" s="206">
        <v>0</v>
      </c>
      <c r="L18" s="206">
        <v>6</v>
      </c>
      <c r="M18" s="206">
        <v>0</v>
      </c>
      <c r="N18" s="206">
        <v>0</v>
      </c>
      <c r="O18" s="206">
        <v>0</v>
      </c>
      <c r="P18" s="206">
        <v>0</v>
      </c>
      <c r="Q18" s="206">
        <v>0</v>
      </c>
      <c r="R18" s="206">
        <f t="shared" ref="R18:R19" si="20">SUM(D18:Q18)</f>
        <v>10</v>
      </c>
      <c r="S18" s="206">
        <v>0</v>
      </c>
      <c r="T18" s="243">
        <f>SUM(R18:S18)</f>
        <v>10</v>
      </c>
      <c r="U18" s="240"/>
      <c r="V18" s="240"/>
      <c r="W18" s="240"/>
      <c r="X18" s="240"/>
    </row>
    <row r="19" customHeight="1" spans="1:24">
      <c r="A19" s="217"/>
      <c r="B19" s="218" t="s">
        <v>22</v>
      </c>
      <c r="C19" s="219"/>
      <c r="D19" s="220">
        <f t="shared" ref="D19:G19" si="21">SUM(D4,D7:D8,D11,D16)</f>
        <v>31400</v>
      </c>
      <c r="E19" s="221">
        <f>SUM(E4,E7:E8,E11,E16)</f>
        <v>0</v>
      </c>
      <c r="F19" s="221">
        <f>SUM(F4,F7:F8,F11,F16)</f>
        <v>29042</v>
      </c>
      <c r="G19" s="221">
        <f>SUM(G4,G7:G8,G11,G16)</f>
        <v>27087</v>
      </c>
      <c r="H19" s="221">
        <f t="shared" ref="H19" si="22">SUM(H4,H7:H8,H11,H16)</f>
        <v>59499</v>
      </c>
      <c r="I19" s="221">
        <f t="shared" ref="I19:Q19" si="23">SUM(I4,I7:I8,I11,I16)</f>
        <v>28023</v>
      </c>
      <c r="J19" s="221">
        <f>SUM(J4,J7:J8,J11,J16)</f>
        <v>9957</v>
      </c>
      <c r="K19" s="221">
        <f>SUM(K4,K7:K8,K11,K16)</f>
        <v>25331</v>
      </c>
      <c r="L19" s="221">
        <f>SUM(L4,L7:L8,L11,L16)</f>
        <v>30618</v>
      </c>
      <c r="M19" s="221">
        <f>SUM(M4,M7:M8,M11,M16)</f>
        <v>29637</v>
      </c>
      <c r="N19" s="221">
        <f>SUM(N4,N7:N8,N11,N16)</f>
        <v>37599</v>
      </c>
      <c r="O19" s="221">
        <f>SUM(O4,O7:O8,O11,O16)</f>
        <v>29722</v>
      </c>
      <c r="P19" s="221">
        <f>SUM(P4,P7:P8,P11,P16)</f>
        <v>22336</v>
      </c>
      <c r="Q19" s="221">
        <f>SUM(Q4,Q7:Q8,Q11,Q16)</f>
        <v>18</v>
      </c>
      <c r="R19" s="221">
        <f>SUM(D19:Q19)</f>
        <v>360269</v>
      </c>
      <c r="S19" s="221">
        <f>SUM(S4,S7:S8,S11,S16)</f>
        <v>168275</v>
      </c>
      <c r="T19" s="247">
        <f>T4+T7+T8+T11+T16</f>
        <v>528544</v>
      </c>
      <c r="U19" s="240"/>
      <c r="V19" s="240"/>
      <c r="W19" s="240"/>
      <c r="X19" s="240"/>
    </row>
    <row r="20" customHeight="1" spans="1:24">
      <c r="A20" s="201" t="s">
        <v>23</v>
      </c>
      <c r="B20" s="202"/>
      <c r="C20" s="203"/>
      <c r="D20" s="204"/>
      <c r="E20" s="205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43"/>
      <c r="U20" s="240"/>
      <c r="V20" s="240"/>
      <c r="W20" s="240"/>
      <c r="X20" s="240"/>
    </row>
    <row r="21" customHeight="1" spans="1:24">
      <c r="A21" s="201"/>
      <c r="B21" s="202" t="s">
        <v>24</v>
      </c>
      <c r="C21" s="203"/>
      <c r="D21" s="204">
        <f t="shared" ref="D21:H21" si="24">SUM(D22:D23)</f>
        <v>33876</v>
      </c>
      <c r="E21" s="206">
        <f>SUM(E22:E23)</f>
        <v>0</v>
      </c>
      <c r="F21" s="206">
        <f>SUM(F22:F23)</f>
        <v>0</v>
      </c>
      <c r="G21" s="206">
        <f>SUM(G22:G23)</f>
        <v>0</v>
      </c>
      <c r="H21" s="206">
        <f>SUM(H22:H23)</f>
        <v>0</v>
      </c>
      <c r="I21" s="206">
        <v>0</v>
      </c>
      <c r="J21" s="206">
        <f>SUM(J22:J23)</f>
        <v>0</v>
      </c>
      <c r="K21" s="206">
        <f t="shared" ref="K21" si="25">SUM(K22:K23)</f>
        <v>0</v>
      </c>
      <c r="L21" s="206">
        <f t="shared" ref="L21:Q21" si="26">SUM(L22:L23)</f>
        <v>0</v>
      </c>
      <c r="M21" s="206">
        <f>SUM(M22:M23)</f>
        <v>0</v>
      </c>
      <c r="N21" s="206">
        <f>SUM(N22:N23)</f>
        <v>0</v>
      </c>
      <c r="O21" s="206">
        <f>SUM(O22:O23)</f>
        <v>0</v>
      </c>
      <c r="P21" s="206">
        <f>SUM(P22:P23)</f>
        <v>0</v>
      </c>
      <c r="Q21" s="206">
        <f>SUM(Q22:Q23)</f>
        <v>0</v>
      </c>
      <c r="R21" s="206">
        <v>33876</v>
      </c>
      <c r="S21" s="206">
        <f>SUM(S22:S23)</f>
        <v>0</v>
      </c>
      <c r="T21" s="243">
        <f>SUM(T22:T23)</f>
        <v>33876</v>
      </c>
      <c r="U21" s="240"/>
      <c r="V21" s="240"/>
      <c r="W21" s="240"/>
      <c r="X21" s="240"/>
    </row>
    <row r="22" customHeight="1" spans="1:24">
      <c r="A22" s="201"/>
      <c r="B22" s="202"/>
      <c r="C22" s="203" t="s">
        <v>25</v>
      </c>
      <c r="D22" s="204"/>
      <c r="E22" s="205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>
        <f>SUM(D22:Q22)</f>
        <v>0</v>
      </c>
      <c r="S22" s="206"/>
      <c r="T22" s="243">
        <f>SUM(R22:S22)</f>
        <v>0</v>
      </c>
      <c r="U22" s="240"/>
      <c r="V22" s="240"/>
      <c r="W22" s="240"/>
      <c r="X22" s="240"/>
    </row>
    <row r="23" customHeight="1" spans="1:24">
      <c r="A23" s="201"/>
      <c r="B23" s="202"/>
      <c r="C23" s="203" t="s">
        <v>26</v>
      </c>
      <c r="D23" s="207">
        <v>33876</v>
      </c>
      <c r="E23" s="208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>
        <v>33876</v>
      </c>
      <c r="S23" s="209"/>
      <c r="T23" s="244">
        <f>SUM(R23:S23)</f>
        <v>33876</v>
      </c>
      <c r="U23" s="240"/>
      <c r="V23" s="240"/>
      <c r="W23" s="240"/>
      <c r="X23" s="240"/>
    </row>
    <row r="24" customHeight="1" spans="1:24">
      <c r="A24" s="201"/>
      <c r="B24" s="202" t="s">
        <v>27</v>
      </c>
      <c r="C24" s="203"/>
      <c r="D24" s="204">
        <f t="shared" ref="D24:H24" si="27">SUM(D25:D27)</f>
        <v>0</v>
      </c>
      <c r="E24" s="206">
        <f>SUM(E25:E27)</f>
        <v>0</v>
      </c>
      <c r="F24" s="206">
        <f>SUM(F25:F27)</f>
        <v>10027</v>
      </c>
      <c r="G24" s="206">
        <f>SUM(G25:G27)</f>
        <v>9560</v>
      </c>
      <c r="H24" s="206">
        <f>SUM(H25:H27)</f>
        <v>21467</v>
      </c>
      <c r="I24" s="206">
        <f>I26+I27</f>
        <v>10320</v>
      </c>
      <c r="J24" s="206">
        <f t="shared" ref="J24" si="28">SUM(J25:J27)</f>
        <v>3788</v>
      </c>
      <c r="K24" s="206">
        <f>K25+K26+K27</f>
        <v>9456</v>
      </c>
      <c r="L24" s="206">
        <f t="shared" ref="L24:N24" si="29">SUM(L25:L27)</f>
        <v>12225</v>
      </c>
      <c r="M24" s="206">
        <f>SUM(M25:M27)</f>
        <v>12798</v>
      </c>
      <c r="N24" s="206">
        <f>SUM(N25:N27)</f>
        <v>14959</v>
      </c>
      <c r="O24" s="206">
        <f>O26+O27</f>
        <v>14094</v>
      </c>
      <c r="P24" s="206">
        <f t="shared" ref="P24:T24" si="30">SUM(P25:P27)</f>
        <v>11398</v>
      </c>
      <c r="Q24" s="206">
        <f>SUM(Q25:Q27)</f>
        <v>0</v>
      </c>
      <c r="R24" s="206">
        <f>SUM(R25:R27)</f>
        <v>130092</v>
      </c>
      <c r="S24" s="206">
        <f>SUM(S25:S27)</f>
        <v>0</v>
      </c>
      <c r="T24" s="243">
        <f>SUM(T25:T27)</f>
        <v>130092</v>
      </c>
      <c r="U24" s="240"/>
      <c r="V24" s="240"/>
      <c r="W24" s="240"/>
      <c r="X24" s="240"/>
    </row>
    <row r="25" customHeight="1" spans="1:24">
      <c r="A25" s="201"/>
      <c r="B25" s="202"/>
      <c r="C25" s="203" t="s">
        <v>28</v>
      </c>
      <c r="D25" s="204"/>
      <c r="E25" s="205"/>
      <c r="F25" s="206"/>
      <c r="G25" s="206"/>
      <c r="H25" s="206"/>
      <c r="I25" s="206"/>
      <c r="J25" s="206"/>
      <c r="K25" s="206">
        <v>1399</v>
      </c>
      <c r="L25" s="206"/>
      <c r="M25" s="206"/>
      <c r="N25" s="206">
        <v>5477</v>
      </c>
      <c r="O25" s="206"/>
      <c r="P25" s="206"/>
      <c r="Q25" s="206"/>
      <c r="R25" s="206">
        <f t="shared" ref="R25:R29" si="31">SUM(D25:Q25)</f>
        <v>6876</v>
      </c>
      <c r="S25" s="206"/>
      <c r="T25" s="243">
        <f t="shared" ref="T25:T28" si="32">SUM(R25:S25)</f>
        <v>6876</v>
      </c>
      <c r="U25" s="240"/>
      <c r="V25" s="240"/>
      <c r="W25" s="240"/>
      <c r="X25" s="240"/>
    </row>
    <row r="26" customHeight="1" spans="1:24">
      <c r="A26" s="201"/>
      <c r="B26" s="202"/>
      <c r="C26" s="203" t="s">
        <v>29</v>
      </c>
      <c r="D26" s="204"/>
      <c r="E26" s="205"/>
      <c r="F26" s="206">
        <v>7155</v>
      </c>
      <c r="G26" s="206">
        <v>8238</v>
      </c>
      <c r="H26" s="206"/>
      <c r="I26" s="206">
        <v>1992</v>
      </c>
      <c r="J26" s="206">
        <v>1745</v>
      </c>
      <c r="K26" s="206">
        <v>4278</v>
      </c>
      <c r="L26" s="206">
        <v>11361</v>
      </c>
      <c r="M26" s="206">
        <v>5801</v>
      </c>
      <c r="N26" s="206">
        <v>8088</v>
      </c>
      <c r="O26" s="206">
        <v>9791</v>
      </c>
      <c r="P26" s="206">
        <v>10542</v>
      </c>
      <c r="Q26" s="206"/>
      <c r="R26" s="206">
        <f>SUM(D26:Q26)</f>
        <v>68991</v>
      </c>
      <c r="S26" s="206"/>
      <c r="T26" s="243">
        <f>SUM(R26:S26)</f>
        <v>68991</v>
      </c>
      <c r="U26" s="240" t="s">
        <v>100</v>
      </c>
      <c r="V26" s="240"/>
      <c r="W26" s="240"/>
      <c r="X26" s="240"/>
    </row>
    <row r="27" customHeight="1" spans="1:24">
      <c r="A27" s="201"/>
      <c r="B27" s="202"/>
      <c r="C27" s="203" t="s">
        <v>30</v>
      </c>
      <c r="D27" s="207"/>
      <c r="E27" s="208"/>
      <c r="F27" s="209">
        <v>2872</v>
      </c>
      <c r="G27" s="209">
        <v>1322</v>
      </c>
      <c r="H27" s="209">
        <v>21467</v>
      </c>
      <c r="I27" s="209">
        <v>8328</v>
      </c>
      <c r="J27" s="209">
        <v>2043</v>
      </c>
      <c r="K27" s="209">
        <v>3779</v>
      </c>
      <c r="L27" s="209">
        <v>864</v>
      </c>
      <c r="M27" s="209">
        <v>6997</v>
      </c>
      <c r="N27" s="209">
        <v>1394</v>
      </c>
      <c r="O27" s="209">
        <v>4303</v>
      </c>
      <c r="P27" s="209">
        <v>856</v>
      </c>
      <c r="Q27" s="209"/>
      <c r="R27" s="209">
        <f>SUM(D27:Q27)</f>
        <v>54225</v>
      </c>
      <c r="S27" s="209"/>
      <c r="T27" s="248">
        <f>SUM(R27:S27)</f>
        <v>54225</v>
      </c>
      <c r="U27" s="240" t="s">
        <v>101</v>
      </c>
      <c r="V27" s="240"/>
      <c r="W27" s="240"/>
      <c r="X27" s="240"/>
    </row>
    <row r="28" customHeight="1" spans="1:24">
      <c r="A28" s="201"/>
      <c r="B28" s="222" t="s">
        <v>102</v>
      </c>
      <c r="C28" s="223"/>
      <c r="D28" s="204"/>
      <c r="E28" s="212"/>
      <c r="F28" s="212">
        <v>565</v>
      </c>
      <c r="G28" s="212">
        <v>678</v>
      </c>
      <c r="H28" s="212">
        <v>565</v>
      </c>
      <c r="I28" s="236"/>
      <c r="J28" s="212">
        <v>791</v>
      </c>
      <c r="K28" s="206"/>
      <c r="L28" s="206">
        <v>2260</v>
      </c>
      <c r="M28" s="206">
        <v>1356</v>
      </c>
      <c r="N28" s="237">
        <v>1130</v>
      </c>
      <c r="O28" s="206">
        <v>1243</v>
      </c>
      <c r="P28" s="206"/>
      <c r="Q28" s="206">
        <v>0</v>
      </c>
      <c r="R28" s="249">
        <f>SUM(D28:Q28)</f>
        <v>8588</v>
      </c>
      <c r="S28" s="206"/>
      <c r="T28" s="250">
        <f>SUM(R28:S28)</f>
        <v>8588</v>
      </c>
      <c r="U28" s="240"/>
      <c r="V28" s="240"/>
      <c r="W28" s="240"/>
      <c r="X28" s="240"/>
    </row>
    <row r="29" customHeight="1" spans="1:24">
      <c r="A29" s="201"/>
      <c r="B29" s="202" t="s">
        <v>31</v>
      </c>
      <c r="C29" s="203"/>
      <c r="D29" s="213">
        <f t="shared" ref="D29:G29" si="33">SUM(D30:D39)</f>
        <v>189322</v>
      </c>
      <c r="E29" s="206">
        <f>SUM(E30:E39)</f>
        <v>0</v>
      </c>
      <c r="F29" s="206">
        <f>SUM(F30:F39)</f>
        <v>0</v>
      </c>
      <c r="G29" s="206">
        <f>SUM(G30:G39)</f>
        <v>0</v>
      </c>
      <c r="H29" s="206">
        <f t="shared" ref="H29" si="34">SUM(H30:H39)</f>
        <v>0</v>
      </c>
      <c r="I29" s="216">
        <f t="shared" ref="I29:Q29" si="35">SUM(I30:I39)</f>
        <v>0</v>
      </c>
      <c r="J29" s="238">
        <f>SUM(J30:J39)</f>
        <v>0</v>
      </c>
      <c r="K29" s="215">
        <f>SUM(K30:K39)</f>
        <v>0</v>
      </c>
      <c r="L29" s="215">
        <f>SUM(L30:L39)</f>
        <v>0</v>
      </c>
      <c r="M29" s="215">
        <f>SUM(M30:M39)</f>
        <v>0</v>
      </c>
      <c r="N29" s="215">
        <f>SUM(N30:N39)</f>
        <v>0</v>
      </c>
      <c r="O29" s="215">
        <f>SUM(O30:O39)</f>
        <v>0</v>
      </c>
      <c r="P29" s="215">
        <f>SUM(P30:P39)</f>
        <v>0</v>
      </c>
      <c r="Q29" s="215">
        <f>SUM(Q30:Q39)</f>
        <v>738</v>
      </c>
      <c r="R29" s="215">
        <f>SUM(D29:Q29)</f>
        <v>190060</v>
      </c>
      <c r="S29" s="215">
        <f>SUM(S30:S39)</f>
        <v>19916</v>
      </c>
      <c r="T29" s="251">
        <f>R29+S29</f>
        <v>209976</v>
      </c>
      <c r="U29" s="240"/>
      <c r="V29" s="240"/>
      <c r="W29" s="240"/>
      <c r="X29" s="240"/>
    </row>
    <row r="30" customHeight="1" spans="1:24">
      <c r="A30" s="201"/>
      <c r="B30" s="202"/>
      <c r="C30" s="203" t="s">
        <v>82</v>
      </c>
      <c r="D30" s="204">
        <v>22042</v>
      </c>
      <c r="E30" s="205"/>
      <c r="F30" s="206"/>
      <c r="G30" s="206"/>
      <c r="H30" s="206"/>
      <c r="I30" s="206"/>
      <c r="J30" s="206"/>
      <c r="K30" s="206"/>
      <c r="L30" s="205"/>
      <c r="M30" s="206"/>
      <c r="N30" s="206"/>
      <c r="O30" s="206"/>
      <c r="P30" s="206"/>
      <c r="Q30" s="238"/>
      <c r="R30" s="252">
        <v>22042</v>
      </c>
      <c r="S30" s="206"/>
      <c r="T30" s="243">
        <f t="shared" ref="T30:T34" si="36">SUM(R30:S30)</f>
        <v>22042</v>
      </c>
      <c r="U30" s="240"/>
      <c r="V30" s="240"/>
      <c r="W30" s="240"/>
      <c r="X30" s="240"/>
    </row>
    <row r="31" customHeight="1" spans="1:24">
      <c r="A31" s="201"/>
      <c r="B31" s="202"/>
      <c r="C31" s="223" t="s">
        <v>32</v>
      </c>
      <c r="D31" s="204">
        <v>10220</v>
      </c>
      <c r="E31" s="205"/>
      <c r="F31" s="206"/>
      <c r="G31" s="206"/>
      <c r="I31" s="206"/>
      <c r="J31" s="206"/>
      <c r="K31" s="206"/>
      <c r="L31" s="206"/>
      <c r="M31" s="206"/>
      <c r="N31" s="206"/>
      <c r="O31" s="206"/>
      <c r="P31" s="206"/>
      <c r="Q31" s="238"/>
      <c r="R31" s="252">
        <v>10220</v>
      </c>
      <c r="S31" s="206">
        <v>613</v>
      </c>
      <c r="T31" s="243">
        <f>SUM(R31:S31)</f>
        <v>10833</v>
      </c>
      <c r="U31" s="240"/>
      <c r="V31" s="240"/>
      <c r="W31" s="240"/>
      <c r="X31" s="240"/>
    </row>
    <row r="32" customHeight="1" spans="1:24">
      <c r="A32" s="201"/>
      <c r="B32" s="202"/>
      <c r="C32" s="203" t="s">
        <v>33</v>
      </c>
      <c r="D32" s="204">
        <v>8440</v>
      </c>
      <c r="E32" s="205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38"/>
      <c r="R32" s="252">
        <v>8440</v>
      </c>
      <c r="S32" s="206">
        <v>5460</v>
      </c>
      <c r="T32" s="243">
        <f>SUM(R32:S32)</f>
        <v>13900</v>
      </c>
      <c r="U32" s="240"/>
      <c r="V32" s="240"/>
      <c r="W32" s="240"/>
      <c r="X32" s="240"/>
    </row>
    <row r="33" customHeight="1" spans="1:24">
      <c r="A33" s="201"/>
      <c r="B33" s="202"/>
      <c r="C33" s="203" t="s">
        <v>34</v>
      </c>
      <c r="D33" s="204">
        <v>67679</v>
      </c>
      <c r="E33" s="205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38"/>
      <c r="R33" s="252">
        <v>67679</v>
      </c>
      <c r="S33" s="206">
        <v>1840</v>
      </c>
      <c r="T33" s="243">
        <f>SUM(R33:S33)</f>
        <v>69519</v>
      </c>
      <c r="U33" s="240"/>
      <c r="V33" s="240"/>
      <c r="W33" s="240"/>
      <c r="X33" s="240"/>
    </row>
    <row r="34" customHeight="1" spans="1:24">
      <c r="A34" s="201"/>
      <c r="B34" s="202"/>
      <c r="C34" s="223" t="s">
        <v>35</v>
      </c>
      <c r="D34" s="204">
        <v>34466</v>
      </c>
      <c r="E34" s="205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38"/>
      <c r="R34" s="252">
        <v>34466</v>
      </c>
      <c r="S34" s="206">
        <v>1334</v>
      </c>
      <c r="T34" s="243">
        <f>SUM(R34:S34)</f>
        <v>35800</v>
      </c>
      <c r="U34" s="240"/>
      <c r="V34" s="240"/>
      <c r="W34" s="240"/>
      <c r="X34" s="240"/>
    </row>
    <row r="35" customHeight="1" spans="1:24">
      <c r="A35" s="201"/>
      <c r="B35" s="202"/>
      <c r="C35" s="203" t="s">
        <v>36</v>
      </c>
      <c r="D35" s="204">
        <v>20712</v>
      </c>
      <c r="E35" s="205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38">
        <v>738</v>
      </c>
      <c r="R35" s="252">
        <f>D35+Q35</f>
        <v>21450</v>
      </c>
      <c r="S35" s="206">
        <v>468</v>
      </c>
      <c r="T35" s="243">
        <f>R35+S35</f>
        <v>21918</v>
      </c>
      <c r="U35" s="240"/>
      <c r="V35" s="240"/>
      <c r="W35" s="240"/>
      <c r="X35" s="240"/>
    </row>
    <row r="36" customHeight="1" spans="1:24">
      <c r="A36" s="201"/>
      <c r="B36" s="202"/>
      <c r="C36" s="223" t="s">
        <v>37</v>
      </c>
      <c r="D36" s="204">
        <v>0</v>
      </c>
      <c r="E36" s="205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38"/>
      <c r="R36" s="252">
        <v>0</v>
      </c>
      <c r="S36" s="206">
        <v>330</v>
      </c>
      <c r="T36" s="243">
        <f t="shared" ref="T36:T39" si="37">SUM(R36:S36)</f>
        <v>330</v>
      </c>
      <c r="U36" s="240"/>
      <c r="V36" s="240"/>
      <c r="W36" s="240"/>
      <c r="X36" s="240"/>
    </row>
    <row r="37" customHeight="1" spans="1:24">
      <c r="A37" s="201"/>
      <c r="B37" s="202"/>
      <c r="C37" s="203" t="s">
        <v>38</v>
      </c>
      <c r="D37" s="204">
        <f>R37-E37</f>
        <v>0</v>
      </c>
      <c r="E37" s="205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38"/>
      <c r="R37" s="252">
        <v>0</v>
      </c>
      <c r="S37" s="206">
        <v>8000</v>
      </c>
      <c r="T37" s="243">
        <f>SUM(R37:S37)</f>
        <v>8000</v>
      </c>
      <c r="U37" s="240"/>
      <c r="V37" s="240"/>
      <c r="W37" s="240"/>
      <c r="X37" s="240"/>
    </row>
    <row r="38" customHeight="1" spans="1:24">
      <c r="A38" s="201"/>
      <c r="B38" s="202"/>
      <c r="C38" s="203" t="s">
        <v>39</v>
      </c>
      <c r="D38" s="204">
        <v>25763</v>
      </c>
      <c r="E38" s="205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38"/>
      <c r="R38" s="252">
        <v>25763</v>
      </c>
      <c r="S38" s="206">
        <v>271</v>
      </c>
      <c r="T38" s="243">
        <f>SUM(R38:S38)</f>
        <v>26034</v>
      </c>
      <c r="U38" s="240"/>
      <c r="V38" s="240"/>
      <c r="W38" s="240"/>
      <c r="X38" s="240"/>
    </row>
    <row r="39" customHeight="1" spans="1:24">
      <c r="A39" s="201"/>
      <c r="B39" s="202"/>
      <c r="C39" s="203" t="s">
        <v>40</v>
      </c>
      <c r="D39" s="209"/>
      <c r="E39" s="208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53"/>
      <c r="R39" s="225">
        <v>0</v>
      </c>
      <c r="S39" s="209">
        <v>1600</v>
      </c>
      <c r="T39" s="244">
        <f>SUM(R39:S39)</f>
        <v>1600</v>
      </c>
      <c r="U39" s="240"/>
      <c r="V39" s="240"/>
      <c r="W39" s="240"/>
      <c r="X39" s="240"/>
    </row>
    <row r="40" customHeight="1" spans="1:24">
      <c r="A40" s="217"/>
      <c r="B40" s="218" t="s">
        <v>41</v>
      </c>
      <c r="C40" s="219"/>
      <c r="D40" s="224">
        <f>D23+D29</f>
        <v>223198</v>
      </c>
      <c r="E40" s="225">
        <f>SUM(E30:E39)</f>
        <v>0</v>
      </c>
      <c r="F40" s="225">
        <f t="shared" ref="F40:H40" si="38">F24+F28</f>
        <v>10592</v>
      </c>
      <c r="G40" s="225">
        <f>G24+G28</f>
        <v>10238</v>
      </c>
      <c r="H40" s="225">
        <f>H24+H28</f>
        <v>22032</v>
      </c>
      <c r="I40" s="225">
        <f>SUM(I21,I24,I29)</f>
        <v>10320</v>
      </c>
      <c r="J40" s="225">
        <f t="shared" ref="J40" si="39">J24+J28</f>
        <v>4579</v>
      </c>
      <c r="K40" s="225">
        <v>9456</v>
      </c>
      <c r="L40" s="225">
        <f t="shared" ref="L40:O40" si="40">L24+L28</f>
        <v>14485</v>
      </c>
      <c r="M40" s="225">
        <f>M24+M28</f>
        <v>14154</v>
      </c>
      <c r="N40" s="225">
        <f>N24+N28</f>
        <v>16089</v>
      </c>
      <c r="O40" s="225">
        <f>O24+O28</f>
        <v>15337</v>
      </c>
      <c r="P40" s="225">
        <f>SUM(P21,P24,P29)</f>
        <v>11398</v>
      </c>
      <c r="Q40" s="225">
        <v>738</v>
      </c>
      <c r="R40" s="225">
        <f>R21+R24+R28+R29</f>
        <v>362616</v>
      </c>
      <c r="S40" s="225">
        <f>SUM(S21,S24,S29)</f>
        <v>19916</v>
      </c>
      <c r="T40" s="254">
        <f>T21+T24+T28+T29</f>
        <v>382532</v>
      </c>
      <c r="U40" s="240"/>
      <c r="V40" s="240"/>
      <c r="W40" s="240"/>
      <c r="X40" s="240"/>
    </row>
    <row r="41" customHeight="1" spans="1:24">
      <c r="A41" s="201"/>
      <c r="B41" s="202"/>
      <c r="C41" s="203"/>
      <c r="D41" s="206">
        <f t="shared" ref="D41:H41" si="41">D19-D40</f>
        <v>-191798</v>
      </c>
      <c r="E41" s="206">
        <f>E19-E40</f>
        <v>0</v>
      </c>
      <c r="F41" s="206">
        <f>F19-F40</f>
        <v>18450</v>
      </c>
      <c r="G41" s="206">
        <f>G19-G40</f>
        <v>16849</v>
      </c>
      <c r="H41" s="206">
        <f>H19-H40</f>
        <v>37467</v>
      </c>
      <c r="I41" s="206">
        <f t="shared" ref="I41" si="42">I19-I40</f>
        <v>17703</v>
      </c>
      <c r="J41" s="206">
        <f t="shared" ref="J41:T41" si="43">J19-J40</f>
        <v>5378</v>
      </c>
      <c r="K41" s="206">
        <f>K19-K40</f>
        <v>15875</v>
      </c>
      <c r="L41" s="206">
        <f>L19-L40</f>
        <v>16133</v>
      </c>
      <c r="M41" s="206">
        <f>M19-M40</f>
        <v>15483</v>
      </c>
      <c r="N41" s="206">
        <f>N19-N40</f>
        <v>21510</v>
      </c>
      <c r="O41" s="239">
        <f>O19-O40</f>
        <v>14385</v>
      </c>
      <c r="P41" s="206">
        <f>P19-P40</f>
        <v>10938</v>
      </c>
      <c r="Q41" s="206">
        <f>Q19-Q40</f>
        <v>-720</v>
      </c>
      <c r="R41" s="206">
        <f>R19-R40</f>
        <v>-2347</v>
      </c>
      <c r="S41" s="206">
        <f>S19-S40</f>
        <v>148359</v>
      </c>
      <c r="T41" s="243">
        <f>T19-T40</f>
        <v>146012</v>
      </c>
      <c r="U41" s="240"/>
      <c r="V41" s="240"/>
      <c r="W41" s="240"/>
      <c r="X41" s="240"/>
    </row>
    <row r="42" customHeight="1" spans="1:24">
      <c r="A42" s="201" t="s">
        <v>43</v>
      </c>
      <c r="B42" s="202"/>
      <c r="C42" s="203"/>
      <c r="D42" s="204"/>
      <c r="E42" s="205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>
        <v>60000</v>
      </c>
      <c r="T42" s="243">
        <f>S42</f>
        <v>60000</v>
      </c>
      <c r="U42" s="240"/>
      <c r="V42" s="240"/>
      <c r="W42" s="240"/>
      <c r="X42" s="240"/>
    </row>
    <row r="43" customHeight="1" spans="1:24">
      <c r="A43" s="217" t="s">
        <v>44</v>
      </c>
      <c r="B43" s="226"/>
      <c r="C43" s="227"/>
      <c r="D43" s="207"/>
      <c r="E43" s="208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>
        <f>S41-S42</f>
        <v>88359</v>
      </c>
      <c r="T43" s="244">
        <f>T41-T42</f>
        <v>86012</v>
      </c>
      <c r="U43" s="240"/>
      <c r="V43" s="240"/>
      <c r="W43" s="240"/>
      <c r="X43" s="240"/>
    </row>
    <row r="44" customHeight="1" spans="1:24">
      <c r="A44" s="201" t="s">
        <v>45</v>
      </c>
      <c r="B44" s="202"/>
      <c r="C44" s="228"/>
      <c r="D44" s="204"/>
      <c r="E44" s="205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43">
        <v>618643</v>
      </c>
      <c r="U44" s="240"/>
      <c r="V44" s="240"/>
      <c r="W44" s="240"/>
      <c r="X44" s="240"/>
    </row>
    <row r="45" customHeight="1" spans="1:24">
      <c r="A45" s="229" t="s">
        <v>46</v>
      </c>
      <c r="B45" s="230"/>
      <c r="C45" s="231"/>
      <c r="D45" s="232"/>
      <c r="E45" s="233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55">
        <f>SUM(T43:T44)</f>
        <v>704655</v>
      </c>
      <c r="U45" s="240"/>
      <c r="V45" s="240"/>
      <c r="W45" s="240"/>
      <c r="X45" s="240"/>
    </row>
    <row r="46" customHeight="1" spans="2:8">
      <c r="B46" t="s">
        <v>108</v>
      </c>
      <c r="D46" s="175"/>
      <c r="E46" s="175"/>
      <c r="F46" s="175"/>
      <c r="G46" s="175"/>
      <c r="H46" s="175"/>
    </row>
  </sheetData>
  <mergeCells count="1">
    <mergeCell ref="A1:T1"/>
  </mergeCells>
  <printOptions horizontalCentered="1" verticalCentered="1"/>
  <pageMargins left="0.251388888888889" right="0.251388888888889" top="0.357638888888889" bottom="0.751388888888889" header="0.297916666666667" footer="0.297916666666667"/>
  <pageSetup paperSize="9" scale="7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2:I63"/>
  <sheetViews>
    <sheetView topLeftCell="B1" workbookViewId="0">
      <selection activeCell="I62" sqref="B1:I62"/>
    </sheetView>
  </sheetViews>
  <sheetFormatPr defaultColWidth="9" defaultRowHeight="13.5"/>
  <cols>
    <col min="6" max="6" width="15.25" customWidth="1"/>
    <col min="7" max="7" width="15.75" customWidth="1"/>
    <col min="8" max="8" width="16" customWidth="1"/>
    <col min="9" max="9" width="16.75" customWidth="1"/>
  </cols>
  <sheetData>
    <row r="2" ht="18.75" spans="2:2">
      <c r="B2" s="37" t="s">
        <v>103</v>
      </c>
    </row>
    <row r="3" ht="14.25" spans="3:9">
      <c r="C3" s="1" t="s">
        <v>104</v>
      </c>
      <c r="D3" s="4"/>
      <c r="E3" s="4"/>
      <c r="F3" s="3"/>
      <c r="G3" s="3"/>
      <c r="H3" s="3"/>
      <c r="I3" s="3"/>
    </row>
    <row r="4" spans="3:9">
      <c r="C4" s="4"/>
      <c r="D4" s="4"/>
      <c r="E4" s="4"/>
      <c r="F4" s="3"/>
      <c r="G4" s="3"/>
      <c r="H4" s="3"/>
      <c r="I4" s="3"/>
    </row>
    <row r="5" ht="18.75" spans="3:9">
      <c r="C5" s="5" t="s">
        <v>56</v>
      </c>
      <c r="D5" s="6"/>
      <c r="E5" s="6"/>
      <c r="F5" s="6"/>
      <c r="G5" s="6"/>
      <c r="H5" s="6"/>
      <c r="I5" s="6"/>
    </row>
    <row r="6" ht="14.25" spans="3:9">
      <c r="C6" s="8" t="s">
        <v>109</v>
      </c>
      <c r="D6" s="8"/>
      <c r="E6" s="8"/>
      <c r="F6" s="8"/>
      <c r="G6" s="8"/>
      <c r="H6" s="8"/>
      <c r="I6" s="8"/>
    </row>
    <row r="7" ht="14.25" spans="3:9">
      <c r="C7" s="190"/>
      <c r="D7" s="1"/>
      <c r="E7" s="1"/>
      <c r="F7" s="2"/>
      <c r="G7" s="2"/>
      <c r="H7" s="2"/>
      <c r="I7" s="9" t="s">
        <v>1</v>
      </c>
    </row>
    <row r="8" ht="14.25" spans="3:9">
      <c r="C8" s="10" t="s">
        <v>58</v>
      </c>
      <c r="D8" s="11"/>
      <c r="E8" s="11"/>
      <c r="F8" s="12"/>
      <c r="G8" s="13" t="s">
        <v>59</v>
      </c>
      <c r="H8" s="13"/>
      <c r="I8" s="14"/>
    </row>
    <row r="9" ht="14.25" spans="3:9">
      <c r="C9" s="15" t="s">
        <v>60</v>
      </c>
      <c r="D9" s="16"/>
      <c r="E9" s="16"/>
      <c r="F9" s="17"/>
      <c r="G9" s="18"/>
      <c r="H9" s="18"/>
      <c r="I9" s="19"/>
    </row>
    <row r="10" ht="14.25" spans="3:9">
      <c r="C10" s="15"/>
      <c r="D10" s="16" t="s">
        <v>61</v>
      </c>
      <c r="E10" s="16"/>
      <c r="F10" s="20"/>
      <c r="G10" s="191"/>
      <c r="H10" s="21"/>
      <c r="I10" s="19"/>
    </row>
    <row r="11" ht="14.25" spans="3:9">
      <c r="C11" s="15"/>
      <c r="D11" s="16"/>
      <c r="E11" s="1"/>
      <c r="F11" s="16" t="s">
        <v>62</v>
      </c>
      <c r="G11" s="21">
        <v>75000</v>
      </c>
      <c r="H11" s="21"/>
      <c r="I11" s="19"/>
    </row>
    <row r="12" ht="14.25" spans="3:9">
      <c r="C12" s="15"/>
      <c r="D12" s="16"/>
      <c r="E12" s="1"/>
      <c r="F12" s="16" t="s">
        <v>12</v>
      </c>
      <c r="G12" s="22">
        <v>2000</v>
      </c>
      <c r="H12" s="21">
        <f>SUM(G11:G12)</f>
        <v>77000</v>
      </c>
      <c r="I12" s="19"/>
    </row>
    <row r="13" ht="14.25" spans="3:9">
      <c r="C13" s="15"/>
      <c r="D13" s="16" t="s">
        <v>63</v>
      </c>
      <c r="E13" s="16"/>
      <c r="F13" s="20"/>
      <c r="G13" s="21"/>
      <c r="H13" s="21"/>
      <c r="I13" s="19"/>
    </row>
    <row r="14" ht="14.25" spans="3:9">
      <c r="C14" s="15"/>
      <c r="D14" s="16"/>
      <c r="E14" s="1"/>
      <c r="F14" s="16" t="s">
        <v>13</v>
      </c>
      <c r="G14" s="21">
        <v>91275</v>
      </c>
      <c r="H14" s="21">
        <f>G14</f>
        <v>91275</v>
      </c>
      <c r="I14" s="19"/>
    </row>
    <row r="15" ht="14.25" spans="3:9">
      <c r="C15" s="15"/>
      <c r="D15" s="16" t="s">
        <v>86</v>
      </c>
      <c r="E15" s="16"/>
      <c r="F15" s="20"/>
      <c r="G15" s="21"/>
      <c r="H15" s="21"/>
      <c r="I15" s="19"/>
    </row>
    <row r="16" ht="14.25" spans="3:9">
      <c r="C16" s="15"/>
      <c r="D16" s="16"/>
      <c r="E16" s="2"/>
      <c r="F16" s="16" t="s">
        <v>14</v>
      </c>
      <c r="G16" s="21">
        <v>7758</v>
      </c>
      <c r="H16" s="21"/>
      <c r="I16" s="19"/>
    </row>
    <row r="17" ht="14.25" spans="3:9">
      <c r="C17" s="15"/>
      <c r="D17" s="16"/>
      <c r="E17" s="2"/>
      <c r="F17" s="16" t="s">
        <v>81</v>
      </c>
      <c r="G17" s="22">
        <v>0</v>
      </c>
      <c r="H17" s="21">
        <f>G16+G17</f>
        <v>7758</v>
      </c>
      <c r="I17" s="19"/>
    </row>
    <row r="18" ht="14.25" spans="3:9">
      <c r="C18" s="15"/>
      <c r="D18" s="16" t="s">
        <v>65</v>
      </c>
      <c r="E18" s="16"/>
      <c r="F18" s="20"/>
      <c r="G18" s="21"/>
      <c r="H18" s="21"/>
      <c r="I18" s="19"/>
    </row>
    <row r="19" ht="14.25" spans="3:9">
      <c r="C19" s="15"/>
      <c r="D19" s="16"/>
      <c r="E19" s="1"/>
      <c r="F19" s="16" t="s">
        <v>66</v>
      </c>
      <c r="G19" s="21">
        <v>0</v>
      </c>
      <c r="H19" s="21"/>
      <c r="I19" s="19"/>
    </row>
    <row r="20" ht="14.25" spans="3:9">
      <c r="C20" s="15"/>
      <c r="D20" s="16"/>
      <c r="E20" s="1"/>
      <c r="F20" s="16" t="s">
        <v>17</v>
      </c>
      <c r="G20" s="21">
        <v>125736</v>
      </c>
      <c r="H20" s="21"/>
      <c r="I20" s="19"/>
    </row>
    <row r="21" ht="14.25" spans="3:9">
      <c r="C21" s="15"/>
      <c r="D21" s="16"/>
      <c r="E21" s="1"/>
      <c r="F21" s="16" t="s">
        <v>18</v>
      </c>
      <c r="G21" s="21">
        <v>195347</v>
      </c>
      <c r="H21" s="21"/>
      <c r="I21" s="19"/>
    </row>
    <row r="22" ht="14.25" spans="3:9">
      <c r="C22" s="15"/>
      <c r="D22" s="16"/>
      <c r="E22" s="1"/>
      <c r="F22" s="16" t="s">
        <v>19</v>
      </c>
      <c r="G22" s="22">
        <v>31400</v>
      </c>
      <c r="H22" s="21">
        <f>G19+G20+G21+G22</f>
        <v>352483</v>
      </c>
      <c r="I22" s="19"/>
    </row>
    <row r="23" ht="14.25" spans="3:9">
      <c r="C23" s="15"/>
      <c r="D23" s="16" t="s">
        <v>67</v>
      </c>
      <c r="E23" s="16"/>
      <c r="F23" s="20"/>
      <c r="G23" s="21"/>
      <c r="H23" s="21"/>
      <c r="I23" s="19"/>
    </row>
    <row r="24" ht="14.25" spans="3:9">
      <c r="C24" s="15"/>
      <c r="D24" s="16"/>
      <c r="E24" s="16"/>
      <c r="F24" s="16" t="s">
        <v>17</v>
      </c>
      <c r="G24" s="21">
        <v>18</v>
      </c>
      <c r="H24" s="21"/>
      <c r="I24" s="19"/>
    </row>
    <row r="25" ht="14.25" spans="3:9">
      <c r="C25" s="15"/>
      <c r="D25" s="16"/>
      <c r="E25" s="1"/>
      <c r="F25" s="1" t="s">
        <v>93</v>
      </c>
      <c r="G25" s="21">
        <v>10</v>
      </c>
      <c r="H25" s="21">
        <f>G24+G25</f>
        <v>28</v>
      </c>
      <c r="I25" s="19"/>
    </row>
    <row r="26" ht="14.25" spans="3:9">
      <c r="C26" s="15"/>
      <c r="D26" s="23" t="s">
        <v>22</v>
      </c>
      <c r="E26" s="23"/>
      <c r="F26" s="24"/>
      <c r="G26" s="25"/>
      <c r="H26" s="25"/>
      <c r="I26" s="26">
        <f>H12+H14+H17+H22+H25</f>
        <v>528544</v>
      </c>
    </row>
    <row r="27" ht="14.25" spans="3:9">
      <c r="C27" s="15" t="s">
        <v>68</v>
      </c>
      <c r="D27" s="16"/>
      <c r="E27" s="16"/>
      <c r="F27" s="20"/>
      <c r="G27" s="21"/>
      <c r="H27" s="21"/>
      <c r="I27" s="19"/>
    </row>
    <row r="28" ht="14.25" spans="3:9">
      <c r="C28" s="15"/>
      <c r="D28" s="16" t="s">
        <v>69</v>
      </c>
      <c r="E28" s="16"/>
      <c r="F28" s="20"/>
      <c r="G28" s="21"/>
      <c r="H28" s="21"/>
      <c r="I28" s="19"/>
    </row>
    <row r="29" ht="14.25" spans="3:9">
      <c r="C29" s="15"/>
      <c r="D29" s="16"/>
      <c r="E29" s="16"/>
      <c r="F29" s="27" t="s">
        <v>25</v>
      </c>
      <c r="G29" s="21">
        <v>0</v>
      </c>
      <c r="H29" s="21"/>
      <c r="I29" s="19"/>
    </row>
    <row r="30" ht="14.25" spans="3:9">
      <c r="C30" s="15"/>
      <c r="D30" s="16"/>
      <c r="E30" s="16"/>
      <c r="F30" s="27" t="s">
        <v>26</v>
      </c>
      <c r="G30" s="21">
        <v>33876</v>
      </c>
      <c r="H30" s="21"/>
      <c r="I30" s="19"/>
    </row>
    <row r="31" ht="14.25" spans="3:9">
      <c r="C31" s="15"/>
      <c r="D31" s="16"/>
      <c r="E31" s="16"/>
      <c r="F31" s="27" t="s">
        <v>102</v>
      </c>
      <c r="G31" s="21">
        <v>8588</v>
      </c>
      <c r="H31" s="21"/>
      <c r="I31" s="19"/>
    </row>
    <row r="32" ht="14.25" spans="3:9">
      <c r="C32" s="15"/>
      <c r="D32" s="16"/>
      <c r="E32" s="16"/>
      <c r="F32" s="27" t="s">
        <v>82</v>
      </c>
      <c r="G32" s="21">
        <v>22042</v>
      </c>
      <c r="H32" s="21"/>
      <c r="I32" s="19"/>
    </row>
    <row r="33" ht="14.25" spans="3:9">
      <c r="C33" s="15"/>
      <c r="D33" s="16"/>
      <c r="E33" s="16"/>
      <c r="F33" s="27" t="s">
        <v>32</v>
      </c>
      <c r="G33" s="21">
        <v>10220</v>
      </c>
      <c r="H33" s="21"/>
      <c r="I33" s="19"/>
    </row>
    <row r="34" ht="14.25" spans="3:9">
      <c r="C34" s="15"/>
      <c r="D34" s="16"/>
      <c r="E34" s="16"/>
      <c r="F34" s="27" t="s">
        <v>33</v>
      </c>
      <c r="G34" s="21">
        <v>8440</v>
      </c>
      <c r="H34" s="21"/>
      <c r="I34" s="19"/>
    </row>
    <row r="35" ht="14.25" spans="3:9">
      <c r="C35" s="15"/>
      <c r="D35" s="16"/>
      <c r="E35" s="16"/>
      <c r="F35" s="27" t="s">
        <v>34</v>
      </c>
      <c r="G35" s="21">
        <v>67679</v>
      </c>
      <c r="H35" s="21"/>
      <c r="I35" s="19"/>
    </row>
    <row r="36" ht="14.25" spans="3:9">
      <c r="C36" s="15"/>
      <c r="D36" s="16"/>
      <c r="E36" s="16"/>
      <c r="F36" s="27" t="s">
        <v>35</v>
      </c>
      <c r="G36" s="21">
        <v>34466</v>
      </c>
      <c r="H36" s="21"/>
      <c r="I36" s="19"/>
    </row>
    <row r="37" ht="14.25" spans="3:9">
      <c r="C37" s="15"/>
      <c r="D37" s="16"/>
      <c r="E37" s="16"/>
      <c r="F37" s="27" t="s">
        <v>36</v>
      </c>
      <c r="G37" s="21">
        <v>21450</v>
      </c>
      <c r="H37" s="21"/>
      <c r="I37" s="19"/>
    </row>
    <row r="38" ht="14.25" spans="3:9">
      <c r="C38" s="15"/>
      <c r="D38" s="16"/>
      <c r="E38" s="16"/>
      <c r="F38" s="27" t="s">
        <v>37</v>
      </c>
      <c r="G38" s="21">
        <v>0</v>
      </c>
      <c r="H38" s="21"/>
      <c r="I38" s="19"/>
    </row>
    <row r="39" ht="14.25" spans="3:9">
      <c r="C39" s="15"/>
      <c r="D39" s="16"/>
      <c r="E39" s="16"/>
      <c r="F39" s="27" t="s">
        <v>38</v>
      </c>
      <c r="G39" s="21">
        <v>0</v>
      </c>
      <c r="H39" s="21"/>
      <c r="I39" s="19"/>
    </row>
    <row r="40" ht="14.25" spans="3:9">
      <c r="C40" s="15"/>
      <c r="D40" s="16"/>
      <c r="E40" s="16"/>
      <c r="F40" s="27" t="s">
        <v>39</v>
      </c>
      <c r="G40" s="21">
        <v>25763</v>
      </c>
      <c r="H40" s="21"/>
      <c r="I40" s="19"/>
    </row>
    <row r="41" ht="14.25" spans="3:9">
      <c r="C41" s="15"/>
      <c r="D41" s="16"/>
      <c r="E41" s="16"/>
      <c r="F41" s="27" t="s">
        <v>40</v>
      </c>
      <c r="G41" s="21">
        <v>0</v>
      </c>
      <c r="H41" s="21"/>
      <c r="I41" s="19"/>
    </row>
    <row r="42" ht="14.25" spans="3:9">
      <c r="C42" s="15"/>
      <c r="D42" s="16"/>
      <c r="E42" s="16"/>
      <c r="F42" s="27" t="s">
        <v>28</v>
      </c>
      <c r="G42" s="21">
        <v>6876</v>
      </c>
      <c r="H42" s="21"/>
      <c r="I42" s="19"/>
    </row>
    <row r="43" ht="14.25" spans="3:9">
      <c r="C43" s="15"/>
      <c r="D43" s="16"/>
      <c r="E43" s="16"/>
      <c r="F43" s="27" t="s">
        <v>29</v>
      </c>
      <c r="G43" s="21">
        <v>68991</v>
      </c>
      <c r="H43" s="21"/>
      <c r="I43" s="19"/>
    </row>
    <row r="44" ht="14.25" spans="3:9">
      <c r="C44" s="15"/>
      <c r="D44" s="16"/>
      <c r="E44" s="16"/>
      <c r="F44" s="27" t="s">
        <v>30</v>
      </c>
      <c r="G44" s="21">
        <v>54225</v>
      </c>
      <c r="H44" s="21"/>
      <c r="I44" s="19"/>
    </row>
    <row r="45" ht="14.25" spans="3:9">
      <c r="C45" s="15"/>
      <c r="D45" s="16"/>
      <c r="E45" s="16" t="s">
        <v>70</v>
      </c>
      <c r="F45" s="27"/>
      <c r="G45" s="7"/>
      <c r="H45" s="192">
        <f>G29+G30+G31+G32+G33+G34+G35+G36+G37+G38+G39+G40+G41+G42+G43+G44</f>
        <v>362616</v>
      </c>
      <c r="I45" s="19"/>
    </row>
    <row r="46" ht="14.25" spans="3:9">
      <c r="C46" s="15"/>
      <c r="D46" s="16" t="s">
        <v>71</v>
      </c>
      <c r="E46" s="16"/>
      <c r="F46" s="27"/>
      <c r="G46" s="21"/>
      <c r="H46" s="21"/>
      <c r="I46" s="19"/>
    </row>
    <row r="47" ht="14.25" spans="3:9">
      <c r="C47" s="15"/>
      <c r="D47" s="16"/>
      <c r="E47" s="16"/>
      <c r="F47" s="27" t="s">
        <v>32</v>
      </c>
      <c r="G47" s="21">
        <v>613</v>
      </c>
      <c r="H47" s="21"/>
      <c r="I47" s="19"/>
    </row>
    <row r="48" ht="14.25" spans="3:9">
      <c r="C48" s="15"/>
      <c r="D48" s="16"/>
      <c r="E48" s="16"/>
      <c r="F48" s="27" t="s">
        <v>33</v>
      </c>
      <c r="G48" s="21">
        <v>5460</v>
      </c>
      <c r="H48" s="21"/>
      <c r="I48" s="19"/>
    </row>
    <row r="49" ht="14.25" spans="3:9">
      <c r="C49" s="15"/>
      <c r="D49" s="16"/>
      <c r="E49" s="16"/>
      <c r="F49" s="27" t="s">
        <v>34</v>
      </c>
      <c r="G49" s="21">
        <v>1840</v>
      </c>
      <c r="H49" s="21"/>
      <c r="I49" s="19"/>
    </row>
    <row r="50" ht="14.25" spans="3:9">
      <c r="C50" s="15"/>
      <c r="D50" s="16"/>
      <c r="E50" s="16"/>
      <c r="F50" s="27" t="s">
        <v>35</v>
      </c>
      <c r="G50" s="21">
        <v>1334</v>
      </c>
      <c r="H50" s="21"/>
      <c r="I50" s="19"/>
    </row>
    <row r="51" ht="14.25" spans="3:9">
      <c r="C51" s="15"/>
      <c r="D51" s="16"/>
      <c r="E51" s="16"/>
      <c r="F51" s="27" t="s">
        <v>36</v>
      </c>
      <c r="G51" s="21">
        <v>468</v>
      </c>
      <c r="H51" s="21"/>
      <c r="I51" s="19"/>
    </row>
    <row r="52" ht="14.25" spans="3:9">
      <c r="C52" s="15"/>
      <c r="D52" s="16"/>
      <c r="E52" s="16"/>
      <c r="F52" s="27" t="s">
        <v>37</v>
      </c>
      <c r="G52" s="21">
        <v>330</v>
      </c>
      <c r="H52" s="21"/>
      <c r="I52" s="19"/>
    </row>
    <row r="53" ht="14.25" spans="3:9">
      <c r="C53" s="15"/>
      <c r="D53" s="16"/>
      <c r="E53" s="16"/>
      <c r="F53" s="27" t="s">
        <v>38</v>
      </c>
      <c r="G53" s="21">
        <v>8000</v>
      </c>
      <c r="H53" s="21"/>
      <c r="I53" s="19"/>
    </row>
    <row r="54" ht="14.25" spans="3:9">
      <c r="C54" s="15"/>
      <c r="D54" s="16"/>
      <c r="E54" s="16"/>
      <c r="F54" s="27" t="s">
        <v>40</v>
      </c>
      <c r="G54" s="21">
        <v>1600</v>
      </c>
      <c r="H54" s="21"/>
      <c r="I54" s="19"/>
    </row>
    <row r="55" ht="14.25" spans="3:9">
      <c r="C55" s="15"/>
      <c r="D55" s="16"/>
      <c r="E55" s="16"/>
      <c r="F55" s="27" t="s">
        <v>39</v>
      </c>
      <c r="G55" s="21">
        <v>271</v>
      </c>
      <c r="H55" s="21"/>
      <c r="I55" s="19"/>
    </row>
    <row r="56" ht="14.25" spans="3:9">
      <c r="C56" s="15"/>
      <c r="D56" s="16"/>
      <c r="E56" s="16" t="s">
        <v>72</v>
      </c>
      <c r="F56" s="27"/>
      <c r="G56" s="21"/>
      <c r="H56" s="22">
        <f>SUM(G47:G55)</f>
        <v>19916</v>
      </c>
      <c r="I56" s="19"/>
    </row>
    <row r="57" ht="14.25" spans="3:9">
      <c r="C57" s="15"/>
      <c r="D57" s="23" t="s">
        <v>41</v>
      </c>
      <c r="E57" s="23"/>
      <c r="F57" s="24"/>
      <c r="G57" s="25"/>
      <c r="H57" s="25"/>
      <c r="I57" s="26">
        <f>SUM(H45:H56)</f>
        <v>382532</v>
      </c>
    </row>
    <row r="58" ht="14.25" spans="3:9">
      <c r="C58" s="15"/>
      <c r="D58" s="16"/>
      <c r="E58" s="16" t="s">
        <v>42</v>
      </c>
      <c r="F58" s="20"/>
      <c r="G58" s="21"/>
      <c r="H58" s="21"/>
      <c r="I58" s="19">
        <f>I26-I57</f>
        <v>146012</v>
      </c>
    </row>
    <row r="59" ht="14.25" spans="3:9">
      <c r="C59" s="15"/>
      <c r="D59" s="16"/>
      <c r="E59" s="16" t="s">
        <v>43</v>
      </c>
      <c r="F59" s="20"/>
      <c r="G59" s="21"/>
      <c r="H59" s="21"/>
      <c r="I59" s="193">
        <v>60000</v>
      </c>
    </row>
    <row r="60" ht="14.25" spans="3:9">
      <c r="C60" s="15"/>
      <c r="D60" s="16"/>
      <c r="E60" s="16" t="s">
        <v>44</v>
      </c>
      <c r="F60" s="20"/>
      <c r="G60" s="21"/>
      <c r="H60" s="21"/>
      <c r="I60" s="19">
        <f>I58-I59</f>
        <v>86012</v>
      </c>
    </row>
    <row r="61" ht="14.25" spans="3:9">
      <c r="C61" s="15"/>
      <c r="D61" s="16"/>
      <c r="E61" s="16" t="s">
        <v>45</v>
      </c>
      <c r="F61" s="20"/>
      <c r="G61" s="21"/>
      <c r="H61" s="21"/>
      <c r="I61" s="193">
        <v>618643</v>
      </c>
    </row>
    <row r="62" ht="14.25" spans="3:9">
      <c r="C62" s="32"/>
      <c r="D62" s="33"/>
      <c r="E62" s="33" t="s">
        <v>46</v>
      </c>
      <c r="F62" s="34"/>
      <c r="G62" s="35"/>
      <c r="H62" s="35"/>
      <c r="I62" s="194">
        <f>SUM(I60:I61)</f>
        <v>704655</v>
      </c>
    </row>
    <row r="63" spans="3:9">
      <c r="C63" s="4"/>
      <c r="D63" s="4"/>
      <c r="E63" s="4"/>
      <c r="F63" s="3"/>
      <c r="G63" s="3"/>
      <c r="H63" s="3"/>
      <c r="I63" s="3"/>
    </row>
  </sheetData>
  <mergeCells count="4">
    <mergeCell ref="C5:I5"/>
    <mergeCell ref="C6:I6"/>
    <mergeCell ref="C8:F8"/>
    <mergeCell ref="G8:I8"/>
  </mergeCells>
  <pageMargins left="0.700694444444445" right="0.700694444444445" top="0.751388888888889" bottom="0.751388888888889" header="0.297916666666667" footer="0.297916666666667"/>
  <pageSetup paperSize="9" scale="82" orientation="portrait" horizontalDpi="600"/>
  <headerFooter alignWithMargins="0">
    <oddFooter>&amp;C&amp;"ＭＳ Ｐゴシック"3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I41"/>
  <sheetViews>
    <sheetView zoomScale="130" zoomScaleNormal="130" topLeftCell="A25" workbookViewId="0">
      <selection activeCell="I38" sqref="I38"/>
    </sheetView>
  </sheetViews>
  <sheetFormatPr defaultColWidth="9" defaultRowHeight="13.5"/>
  <cols>
    <col min="6" max="6" width="13.25" customWidth="1"/>
    <col min="7" max="7" width="14.625" customWidth="1"/>
    <col min="8" max="8" width="15.125" customWidth="1"/>
    <col min="9" max="9" width="17.5" customWidth="1"/>
  </cols>
  <sheetData>
    <row r="2" ht="14.25" spans="3:9">
      <c r="C2" s="1" t="s">
        <v>55</v>
      </c>
      <c r="D2" s="1"/>
      <c r="E2" s="1"/>
      <c r="F2" s="2"/>
      <c r="G2" s="2"/>
      <c r="H2" s="3"/>
      <c r="I2" s="3"/>
    </row>
    <row r="3" spans="3:9">
      <c r="C3" s="4"/>
      <c r="D3" s="4"/>
      <c r="E3" s="4"/>
      <c r="F3" s="3"/>
      <c r="G3" s="3"/>
      <c r="H3" s="3"/>
      <c r="I3" s="3"/>
    </row>
    <row r="4" ht="18.75" spans="3:9">
      <c r="C4" s="5" t="s">
        <v>87</v>
      </c>
      <c r="D4" s="6"/>
      <c r="E4" s="6"/>
      <c r="F4" s="6"/>
      <c r="G4" s="6"/>
      <c r="H4" s="6"/>
      <c r="I4" s="6"/>
    </row>
    <row r="5" ht="14.25" spans="1:9">
      <c r="A5" s="7"/>
      <c r="B5" s="7"/>
      <c r="C5" s="8" t="s">
        <v>109</v>
      </c>
      <c r="D5" s="8"/>
      <c r="E5" s="8"/>
      <c r="F5" s="8"/>
      <c r="G5" s="8"/>
      <c r="H5" s="8"/>
      <c r="I5" s="8"/>
    </row>
    <row r="6" ht="14.25" spans="1:9">
      <c r="A6" s="7"/>
      <c r="B6" s="7"/>
      <c r="C6" s="8"/>
      <c r="D6" s="8"/>
      <c r="E6" s="8"/>
      <c r="F6" s="8"/>
      <c r="G6" s="8"/>
      <c r="H6" s="8"/>
      <c r="I6" s="8"/>
    </row>
    <row r="7" ht="14.25" spans="1:9">
      <c r="A7" s="7"/>
      <c r="B7" s="7"/>
      <c r="C7" s="1"/>
      <c r="D7" s="1"/>
      <c r="E7" s="1"/>
      <c r="F7" s="2"/>
      <c r="G7" s="2"/>
      <c r="H7" s="2"/>
      <c r="I7" s="9" t="s">
        <v>1</v>
      </c>
    </row>
    <row r="8" ht="14.25" spans="1:9">
      <c r="A8" s="7"/>
      <c r="B8" s="7"/>
      <c r="C8" s="10" t="s">
        <v>58</v>
      </c>
      <c r="D8" s="11"/>
      <c r="E8" s="11"/>
      <c r="F8" s="12"/>
      <c r="G8" s="13" t="s">
        <v>59</v>
      </c>
      <c r="H8" s="13"/>
      <c r="I8" s="14"/>
    </row>
    <row r="9" ht="14.25" spans="1:9">
      <c r="A9" s="7"/>
      <c r="B9" s="7"/>
      <c r="C9" s="15" t="s">
        <v>60</v>
      </c>
      <c r="D9" s="16"/>
      <c r="E9" s="16"/>
      <c r="F9" s="17"/>
      <c r="G9" s="18"/>
      <c r="H9" s="18"/>
      <c r="I9" s="19"/>
    </row>
    <row r="10" ht="14.25" spans="1:9">
      <c r="A10" s="7"/>
      <c r="B10" s="7"/>
      <c r="C10" s="15"/>
      <c r="D10" s="16" t="s">
        <v>88</v>
      </c>
      <c r="E10" s="16"/>
      <c r="F10" s="20"/>
      <c r="G10" s="21"/>
      <c r="H10" s="21"/>
      <c r="I10" s="19"/>
    </row>
    <row r="11" ht="14.25" spans="1:9">
      <c r="A11" s="7"/>
      <c r="B11" s="7"/>
      <c r="C11" s="15"/>
      <c r="D11" s="16"/>
      <c r="E11" s="2"/>
      <c r="F11" s="16" t="s">
        <v>14</v>
      </c>
      <c r="G11" s="21">
        <v>7758</v>
      </c>
      <c r="H11" s="21"/>
      <c r="I11" s="19"/>
    </row>
    <row r="12" ht="14.25" spans="1:9">
      <c r="A12" s="7"/>
      <c r="B12" s="7"/>
      <c r="C12" s="15"/>
      <c r="D12" s="16"/>
      <c r="E12" s="2"/>
      <c r="F12" s="16" t="s">
        <v>81</v>
      </c>
      <c r="G12" s="22"/>
      <c r="H12" s="21">
        <f>SUM(G11:G12)</f>
        <v>7758</v>
      </c>
      <c r="I12" s="19"/>
    </row>
    <row r="13" ht="14.25" spans="1:9">
      <c r="A13" s="7"/>
      <c r="B13" s="7"/>
      <c r="C13" s="15"/>
      <c r="D13" s="16" t="s">
        <v>89</v>
      </c>
      <c r="E13" s="16"/>
      <c r="F13" s="20"/>
      <c r="G13" s="21"/>
      <c r="H13" s="21"/>
      <c r="I13" s="19"/>
    </row>
    <row r="14" ht="14.25" spans="1:9">
      <c r="A14" s="7"/>
      <c r="B14" s="7"/>
      <c r="C14" s="15"/>
      <c r="D14" s="16"/>
      <c r="E14" s="1"/>
      <c r="F14" s="16" t="s">
        <v>66</v>
      </c>
      <c r="G14" s="21"/>
      <c r="H14" s="21"/>
      <c r="I14" s="19"/>
    </row>
    <row r="15" ht="14.25" spans="1:9">
      <c r="A15" s="7"/>
      <c r="B15" s="7"/>
      <c r="C15" s="15"/>
      <c r="D15" s="16"/>
      <c r="E15" s="1"/>
      <c r="F15" s="16" t="s">
        <v>17</v>
      </c>
      <c r="G15" s="21">
        <v>125736</v>
      </c>
      <c r="H15" s="21"/>
      <c r="I15" s="19"/>
    </row>
    <row r="16" ht="14.25" spans="1:9">
      <c r="A16" s="7"/>
      <c r="B16" s="7"/>
      <c r="C16" s="15"/>
      <c r="D16" s="16"/>
      <c r="E16" s="1"/>
      <c r="F16" s="16" t="s">
        <v>18</v>
      </c>
      <c r="G16" s="21">
        <v>195347</v>
      </c>
      <c r="H16" s="21"/>
      <c r="I16" s="19"/>
    </row>
    <row r="17" ht="14.25" spans="1:9">
      <c r="A17" s="7"/>
      <c r="B17" s="7"/>
      <c r="C17" s="15"/>
      <c r="D17" s="16"/>
      <c r="E17" s="1"/>
      <c r="F17" s="16" t="s">
        <v>19</v>
      </c>
      <c r="G17" s="21">
        <v>31400</v>
      </c>
      <c r="H17" s="21"/>
      <c r="I17" s="19"/>
    </row>
    <row r="18" ht="14.25" spans="1:9">
      <c r="A18" s="7"/>
      <c r="B18" s="7"/>
      <c r="C18" s="15"/>
      <c r="D18" s="16"/>
      <c r="E18" s="1"/>
      <c r="F18" s="1" t="s">
        <v>93</v>
      </c>
      <c r="G18" s="22">
        <v>28</v>
      </c>
      <c r="H18" s="22">
        <f>SUM(G14:G18)</f>
        <v>352511</v>
      </c>
      <c r="I18" s="19"/>
    </row>
    <row r="19" ht="14.25" spans="1:9">
      <c r="A19" s="7"/>
      <c r="B19" s="7"/>
      <c r="C19" s="15"/>
      <c r="D19" s="23" t="s">
        <v>22</v>
      </c>
      <c r="E19" s="23"/>
      <c r="F19" s="24"/>
      <c r="G19" s="25"/>
      <c r="H19" s="25"/>
      <c r="I19" s="26">
        <f>SUM(H10:H18)</f>
        <v>360269</v>
      </c>
    </row>
    <row r="20" ht="14.25" spans="1:9">
      <c r="A20" s="7"/>
      <c r="B20" s="7"/>
      <c r="C20" s="15" t="s">
        <v>68</v>
      </c>
      <c r="D20" s="16"/>
      <c r="E20" s="16"/>
      <c r="F20" s="20"/>
      <c r="G20" s="21"/>
      <c r="H20" s="21"/>
      <c r="I20" s="19"/>
    </row>
    <row r="21" ht="14.25" spans="1:9">
      <c r="A21" s="7"/>
      <c r="B21" s="7"/>
      <c r="C21" s="15"/>
      <c r="D21" s="16" t="s">
        <v>69</v>
      </c>
      <c r="E21" s="16"/>
      <c r="F21" s="20"/>
      <c r="G21" s="21"/>
      <c r="H21" s="21"/>
      <c r="I21" s="19"/>
    </row>
    <row r="22" ht="14.25" spans="1:9">
      <c r="A22" s="7"/>
      <c r="B22" s="7"/>
      <c r="C22" s="15"/>
      <c r="D22" s="16"/>
      <c r="E22" s="16"/>
      <c r="F22" s="27" t="s">
        <v>25</v>
      </c>
      <c r="G22" s="21"/>
      <c r="H22" s="21"/>
      <c r="I22" s="19"/>
    </row>
    <row r="23" ht="14.25" spans="1:9">
      <c r="A23" s="7"/>
      <c r="B23" s="7"/>
      <c r="C23" s="15"/>
      <c r="D23" s="16"/>
      <c r="E23" s="16"/>
      <c r="F23" s="27" t="s">
        <v>26</v>
      </c>
      <c r="G23" s="21">
        <v>33876</v>
      </c>
      <c r="H23" s="21"/>
      <c r="I23" s="19"/>
    </row>
    <row r="24" ht="14.25" spans="1:9">
      <c r="A24" s="7"/>
      <c r="B24" s="7"/>
      <c r="C24" s="15"/>
      <c r="D24" s="16"/>
      <c r="E24" s="16"/>
      <c r="F24" s="27" t="s">
        <v>28</v>
      </c>
      <c r="G24" s="21">
        <v>6876</v>
      </c>
      <c r="H24" s="21"/>
      <c r="I24" s="19"/>
    </row>
    <row r="25" ht="14.25" spans="1:9">
      <c r="A25" s="7"/>
      <c r="B25" s="7"/>
      <c r="C25" s="15"/>
      <c r="D25" s="16"/>
      <c r="E25" s="16"/>
      <c r="F25" s="27" t="s">
        <v>29</v>
      </c>
      <c r="G25" s="21">
        <v>68991</v>
      </c>
      <c r="H25" s="21"/>
      <c r="I25" s="19"/>
    </row>
    <row r="26" ht="14.25" spans="1:9">
      <c r="A26" s="7"/>
      <c r="B26" s="7"/>
      <c r="C26" s="15"/>
      <c r="D26" s="16"/>
      <c r="E26" s="16"/>
      <c r="F26" s="27" t="s">
        <v>30</v>
      </c>
      <c r="G26" s="21">
        <v>54225</v>
      </c>
      <c r="H26" s="21"/>
      <c r="I26" s="19"/>
    </row>
    <row r="27" ht="14.25" spans="1:9">
      <c r="A27" s="7"/>
      <c r="B27" s="7"/>
      <c r="C27" s="15"/>
      <c r="D27" s="16"/>
      <c r="E27" s="16"/>
      <c r="F27" s="27" t="s">
        <v>102</v>
      </c>
      <c r="G27" s="21">
        <v>8588</v>
      </c>
      <c r="H27" s="21"/>
      <c r="I27" s="19"/>
    </row>
    <row r="28" ht="14.25" spans="1:9">
      <c r="A28" s="7"/>
      <c r="B28" s="7"/>
      <c r="C28" s="15"/>
      <c r="D28" s="16"/>
      <c r="E28" s="16"/>
      <c r="F28" s="27" t="s">
        <v>82</v>
      </c>
      <c r="G28" s="21">
        <v>22042</v>
      </c>
      <c r="H28" s="21"/>
      <c r="I28" s="19"/>
    </row>
    <row r="29" ht="14.25" spans="1:9">
      <c r="A29" s="7"/>
      <c r="B29" s="7"/>
      <c r="C29" s="15"/>
      <c r="D29" s="16"/>
      <c r="E29" s="16"/>
      <c r="F29" s="27" t="s">
        <v>32</v>
      </c>
      <c r="G29" s="21">
        <v>10220</v>
      </c>
      <c r="H29" s="21"/>
      <c r="I29" s="19"/>
    </row>
    <row r="30" ht="14.25" spans="1:9">
      <c r="A30" s="7"/>
      <c r="B30" s="7"/>
      <c r="C30" s="15"/>
      <c r="D30" s="16"/>
      <c r="E30" s="16"/>
      <c r="F30" s="27" t="s">
        <v>33</v>
      </c>
      <c r="G30" s="21">
        <v>8440</v>
      </c>
      <c r="H30" s="21"/>
      <c r="I30" s="19"/>
    </row>
    <row r="31" ht="14.25" spans="1:9">
      <c r="A31" s="7"/>
      <c r="B31" s="7"/>
      <c r="C31" s="15"/>
      <c r="D31" s="16"/>
      <c r="E31" s="16"/>
      <c r="F31" s="27" t="s">
        <v>34</v>
      </c>
      <c r="G31" s="21">
        <v>67679</v>
      </c>
      <c r="H31" s="21"/>
      <c r="I31" s="19"/>
    </row>
    <row r="32" ht="14.25" spans="1:9">
      <c r="A32" s="7"/>
      <c r="B32" s="7"/>
      <c r="C32" s="15"/>
      <c r="D32" s="16"/>
      <c r="E32" s="16"/>
      <c r="F32" s="27" t="s">
        <v>35</v>
      </c>
      <c r="G32" s="21">
        <v>34466</v>
      </c>
      <c r="H32" s="21"/>
      <c r="I32" s="19"/>
    </row>
    <row r="33" ht="14.25" spans="1:9">
      <c r="A33" s="7"/>
      <c r="B33" s="7"/>
      <c r="C33" s="15"/>
      <c r="D33" s="16"/>
      <c r="E33" s="16"/>
      <c r="F33" s="27" t="s">
        <v>36</v>
      </c>
      <c r="G33" s="21">
        <v>21450</v>
      </c>
      <c r="H33" s="21"/>
      <c r="I33" s="19"/>
    </row>
    <row r="34" ht="14.25" spans="1:9">
      <c r="A34" s="7"/>
      <c r="B34" s="7"/>
      <c r="C34" s="15"/>
      <c r="D34" s="16"/>
      <c r="E34" s="16"/>
      <c r="F34" s="27" t="s">
        <v>38</v>
      </c>
      <c r="G34" s="21">
        <v>0</v>
      </c>
      <c r="H34" s="21"/>
      <c r="I34" s="19"/>
    </row>
    <row r="35" ht="14.25" spans="1:9">
      <c r="A35" s="7"/>
      <c r="B35" s="7"/>
      <c r="C35" s="15"/>
      <c r="D35" s="16"/>
      <c r="E35" s="16"/>
      <c r="F35" s="27" t="s">
        <v>39</v>
      </c>
      <c r="G35" s="21">
        <v>25763</v>
      </c>
      <c r="H35" s="21"/>
      <c r="I35" s="19"/>
    </row>
    <row r="36" ht="14.25" spans="1:9">
      <c r="A36" s="7"/>
      <c r="B36" s="7"/>
      <c r="C36" s="15"/>
      <c r="D36" s="16"/>
      <c r="E36" s="16"/>
      <c r="F36" s="27" t="s">
        <v>40</v>
      </c>
      <c r="G36" s="21">
        <v>0</v>
      </c>
      <c r="H36" s="25">
        <f>SUM(G22:G36)</f>
        <v>362616</v>
      </c>
      <c r="I36" s="19"/>
    </row>
    <row r="37" ht="14.25" spans="1:9">
      <c r="A37" s="7"/>
      <c r="B37" s="7"/>
      <c r="C37" s="15"/>
      <c r="D37" s="23" t="s">
        <v>41</v>
      </c>
      <c r="E37" s="23"/>
      <c r="F37" s="24"/>
      <c r="G37" s="7"/>
      <c r="H37" s="25"/>
      <c r="I37" s="21">
        <f>H36</f>
        <v>362616</v>
      </c>
    </row>
    <row r="38" ht="14.25" spans="1:9">
      <c r="A38" s="7"/>
      <c r="B38" s="7"/>
      <c r="C38" s="15" t="s">
        <v>44</v>
      </c>
      <c r="D38" s="16"/>
      <c r="E38" s="1"/>
      <c r="F38" s="20"/>
      <c r="G38" s="21"/>
      <c r="H38" s="21"/>
      <c r="I38" s="31">
        <f>I19-I37</f>
        <v>-2347</v>
      </c>
    </row>
    <row r="39" ht="14.25" spans="1:9">
      <c r="A39" s="7"/>
      <c r="B39" s="7"/>
      <c r="C39" s="15" t="s">
        <v>45</v>
      </c>
      <c r="D39" s="16"/>
      <c r="E39" s="1"/>
      <c r="F39" s="20"/>
      <c r="G39" s="21"/>
      <c r="H39" s="21"/>
      <c r="I39" s="30"/>
    </row>
    <row r="40" ht="14.25" spans="1:9">
      <c r="A40" s="7"/>
      <c r="B40" s="7"/>
      <c r="C40" s="32" t="s">
        <v>46</v>
      </c>
      <c r="D40" s="33"/>
      <c r="E40" s="33"/>
      <c r="F40" s="34"/>
      <c r="G40" s="35"/>
      <c r="H40" s="35"/>
      <c r="I40" s="36"/>
    </row>
    <row r="41" spans="3:9">
      <c r="C41" s="4"/>
      <c r="D41" s="4"/>
      <c r="E41" s="4"/>
      <c r="F41" s="3"/>
      <c r="G41" s="3"/>
      <c r="H41" s="3"/>
      <c r="I41" s="3"/>
    </row>
  </sheetData>
  <mergeCells count="4">
    <mergeCell ref="C4:I4"/>
    <mergeCell ref="C5:I5"/>
    <mergeCell ref="C8:F8"/>
    <mergeCell ref="G8:I8"/>
  </mergeCells>
  <pageMargins left="0.786805555555556" right="0.786805555555556" top="0.982638888888889" bottom="0.982638888888889" header="0.511805555555556" footer="0.511805555555556"/>
  <pageSetup paperSize="9" scale="82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51"/>
  <sheetViews>
    <sheetView zoomScale="120" zoomScaleNormal="120" topLeftCell="A23" workbookViewId="0">
      <selection activeCell="W28" sqref="W28"/>
    </sheetView>
  </sheetViews>
  <sheetFormatPr defaultColWidth="9" defaultRowHeight="11" customHeight="1"/>
  <cols>
    <col min="1" max="3" width="1.80833333333333" customWidth="1"/>
    <col min="4" max="4" width="2.6" customWidth="1"/>
    <col min="5" max="5" width="2.125" customWidth="1"/>
    <col min="6" max="6" width="12.0833333333333" customWidth="1"/>
    <col min="7" max="7" width="8.175" customWidth="1"/>
    <col min="8" max="8" width="6.86666666666667" customWidth="1"/>
    <col min="9" max="9" width="6.71666666666667" customWidth="1"/>
    <col min="10" max="10" width="6.925" customWidth="1"/>
    <col min="11" max="12" width="6.55833333333333" customWidth="1"/>
    <col min="13" max="13" width="6.925" customWidth="1"/>
    <col min="14" max="15" width="6.55" customWidth="1"/>
    <col min="16" max="16" width="6.55833333333333" customWidth="1"/>
    <col min="17" max="17" width="6.725" customWidth="1"/>
    <col min="18" max="18" width="6.925" customWidth="1"/>
    <col min="19" max="19" width="3.85833333333333" customWidth="1"/>
    <col min="20" max="20" width="7.875" customWidth="1"/>
    <col min="21" max="21" width="7.625" customWidth="1"/>
    <col min="22" max="22" width="9.05833333333333" customWidth="1"/>
    <col min="23" max="23" width="22.65" customWidth="1"/>
    <col min="24" max="24" width="14.8416666666667" customWidth="1"/>
    <col min="26" max="26" width="3.43333333333333" customWidth="1"/>
  </cols>
  <sheetData>
    <row r="1" customHeight="1" spans="1:2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customHeight="1" spans="1:2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ht="22" customHeight="1" spans="1:26">
      <c r="A3" s="72" t="s">
        <v>110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176"/>
      <c r="X3" s="176"/>
      <c r="Y3" s="176"/>
      <c r="Z3" s="189"/>
    </row>
    <row r="4" ht="18" customHeight="1" spans="1:26">
      <c r="A4" s="157"/>
      <c r="B4" s="158"/>
      <c r="C4" s="158"/>
      <c r="D4" s="158"/>
      <c r="E4" s="158"/>
      <c r="F4" s="159"/>
      <c r="G4" s="160" t="s">
        <v>111</v>
      </c>
      <c r="H4" s="161" t="s">
        <v>112</v>
      </c>
      <c r="I4" s="161" t="s">
        <v>113</v>
      </c>
      <c r="J4" s="161" t="s">
        <v>114</v>
      </c>
      <c r="K4" s="161" t="s">
        <v>115</v>
      </c>
      <c r="L4" s="161" t="s">
        <v>116</v>
      </c>
      <c r="M4" s="161" t="s">
        <v>117</v>
      </c>
      <c r="N4" s="161" t="s">
        <v>118</v>
      </c>
      <c r="O4" s="161" t="s">
        <v>119</v>
      </c>
      <c r="P4" s="161" t="s">
        <v>120</v>
      </c>
      <c r="Q4" s="161" t="s">
        <v>121</v>
      </c>
      <c r="R4" s="177" t="s">
        <v>122</v>
      </c>
      <c r="S4" s="178" t="s">
        <v>123</v>
      </c>
      <c r="T4" s="161" t="s">
        <v>6</v>
      </c>
      <c r="U4" s="161" t="s">
        <v>7</v>
      </c>
      <c r="V4" s="179" t="s">
        <v>8</v>
      </c>
      <c r="W4" s="176"/>
      <c r="X4" s="176"/>
      <c r="Y4" s="176"/>
      <c r="Z4" s="189"/>
    </row>
    <row r="5" customHeight="1" spans="1:26">
      <c r="A5" s="79" t="s">
        <v>9</v>
      </c>
      <c r="B5" s="80"/>
      <c r="C5" s="80"/>
      <c r="D5" s="80"/>
      <c r="E5" s="80"/>
      <c r="F5" s="101"/>
      <c r="G5" s="162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28"/>
      <c r="W5" s="176"/>
      <c r="X5" s="176"/>
      <c r="Y5" s="176"/>
      <c r="Z5" s="189"/>
    </row>
    <row r="6" customHeight="1" spans="1:26">
      <c r="A6" s="79"/>
      <c r="B6" s="80"/>
      <c r="C6" s="80"/>
      <c r="D6" s="80"/>
      <c r="E6" s="80" t="s">
        <v>10</v>
      </c>
      <c r="F6" s="101"/>
      <c r="G6" s="162">
        <f>SUM(G7:G8)</f>
        <v>0</v>
      </c>
      <c r="H6" s="110">
        <f t="shared" ref="H6:S6" si="0">SUM(H7:H8)</f>
        <v>0</v>
      </c>
      <c r="I6" s="110">
        <f>SUM(I7:I8)</f>
        <v>0</v>
      </c>
      <c r="J6" s="110">
        <f>SUM(J7:J8)</f>
        <v>0</v>
      </c>
      <c r="K6" s="110">
        <f>SUM(K7:K8)</f>
        <v>0</v>
      </c>
      <c r="L6" s="110">
        <f>SUM(L7:L8)</f>
        <v>0</v>
      </c>
      <c r="M6" s="110">
        <f>SUM(M7:M8)</f>
        <v>0</v>
      </c>
      <c r="N6" s="110">
        <f>SUM(N7:N8)</f>
        <v>0</v>
      </c>
      <c r="O6" s="110">
        <f>SUM(O7:O8)</f>
        <v>0</v>
      </c>
      <c r="P6" s="110">
        <f>SUM(P7:P8)</f>
        <v>0</v>
      </c>
      <c r="Q6" s="110">
        <f>SUM(Q7:Q8)</f>
        <v>0</v>
      </c>
      <c r="R6" s="110">
        <f>SUM(R7:R8)</f>
        <v>0</v>
      </c>
      <c r="S6" s="110">
        <f>SUM(S7:S8)</f>
        <v>0</v>
      </c>
      <c r="T6" s="110">
        <v>0</v>
      </c>
      <c r="U6" s="110">
        <v>81500</v>
      </c>
      <c r="V6" s="128">
        <f>SUM(V7:V8)</f>
        <v>81500</v>
      </c>
      <c r="W6" s="180"/>
      <c r="X6" s="176"/>
      <c r="Y6" s="176"/>
      <c r="Z6" s="189"/>
    </row>
    <row r="7" customHeight="1" spans="1:26">
      <c r="A7" s="79"/>
      <c r="B7" s="80"/>
      <c r="C7" s="80"/>
      <c r="D7" s="80"/>
      <c r="E7" s="80"/>
      <c r="F7" s="101" t="s">
        <v>11</v>
      </c>
      <c r="G7" s="162"/>
      <c r="H7" s="110">
        <v>0</v>
      </c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>
        <f t="shared" ref="T7:T9" si="1">SUM(G7:S7)</f>
        <v>0</v>
      </c>
      <c r="U7" s="110">
        <v>80500</v>
      </c>
      <c r="V7" s="128">
        <f t="shared" ref="V7:V9" si="2">SUM(T7:U7)</f>
        <v>80500</v>
      </c>
      <c r="W7" s="180"/>
      <c r="X7" s="176"/>
      <c r="Y7" s="176"/>
      <c r="Z7" s="189"/>
    </row>
    <row r="8" customHeight="1" spans="1:26">
      <c r="A8" s="79"/>
      <c r="B8" s="80"/>
      <c r="C8" s="80"/>
      <c r="D8" s="80"/>
      <c r="E8" s="80"/>
      <c r="F8" s="101" t="s">
        <v>12</v>
      </c>
      <c r="G8" s="163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0"/>
      <c r="S8" s="110"/>
      <c r="T8" s="111">
        <f>SUM(G8:S8)</f>
        <v>0</v>
      </c>
      <c r="U8" s="111">
        <v>1000</v>
      </c>
      <c r="V8" s="129">
        <f>SUM(T8:U8)</f>
        <v>1000</v>
      </c>
      <c r="W8" s="180"/>
      <c r="X8" s="176"/>
      <c r="Y8" s="176"/>
      <c r="Z8" s="189"/>
    </row>
    <row r="9" customHeight="1" spans="1:26">
      <c r="A9" s="79"/>
      <c r="B9" s="80"/>
      <c r="C9" s="80"/>
      <c r="D9" s="80"/>
      <c r="E9" s="80" t="s">
        <v>13</v>
      </c>
      <c r="F9" s="101"/>
      <c r="G9" s="164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0">
        <f>SUM(G9:S9)</f>
        <v>0</v>
      </c>
      <c r="U9" s="112">
        <v>117130</v>
      </c>
      <c r="V9" s="131">
        <f>SUM(T9:U9)</f>
        <v>117130</v>
      </c>
      <c r="W9" s="180"/>
      <c r="X9" s="176"/>
      <c r="Y9" s="176"/>
      <c r="Z9" s="189"/>
    </row>
    <row r="10" customHeight="1" spans="1:26">
      <c r="A10" s="79"/>
      <c r="B10" s="80"/>
      <c r="C10" s="80"/>
      <c r="D10" s="80"/>
      <c r="E10" s="80" t="s">
        <v>80</v>
      </c>
      <c r="F10" s="101"/>
      <c r="G10" s="165">
        <f>SUM(G11:G12)</f>
        <v>0</v>
      </c>
      <c r="H10" s="113">
        <f t="shared" ref="H10:L10" si="3">SUM(H11:H12)</f>
        <v>0</v>
      </c>
      <c r="I10" s="113">
        <f>SUM(I11:I12)</f>
        <v>0</v>
      </c>
      <c r="J10" s="113">
        <f>SUM(J11:J12)</f>
        <v>0</v>
      </c>
      <c r="K10" s="113">
        <f>SUM(K11:K12)</f>
        <v>0</v>
      </c>
      <c r="L10" s="113">
        <f>SUM(L11:L12)</f>
        <v>0</v>
      </c>
      <c r="M10" s="113">
        <f>M11+M12</f>
        <v>478</v>
      </c>
      <c r="N10" s="113">
        <v>0</v>
      </c>
      <c r="O10" s="113">
        <f t="shared" ref="O10:S10" si="4">SUM(O11:O12)</f>
        <v>0</v>
      </c>
      <c r="P10" s="113">
        <f>P11+P12</f>
        <v>3686</v>
      </c>
      <c r="Q10" s="113">
        <f t="shared" ref="Q10:S10" si="5">SUM(Q11:Q12)</f>
        <v>0</v>
      </c>
      <c r="R10" s="113">
        <f>SUM(R11:R12)</f>
        <v>0</v>
      </c>
      <c r="S10" s="113">
        <f>SUM(S11:S12)</f>
        <v>0</v>
      </c>
      <c r="T10" s="113">
        <f>M10+P10</f>
        <v>4164</v>
      </c>
      <c r="U10" s="113">
        <v>0</v>
      </c>
      <c r="V10" s="133">
        <f>T10+U10</f>
        <v>4164</v>
      </c>
      <c r="W10" s="122"/>
      <c r="X10" s="176"/>
      <c r="Y10" s="176"/>
      <c r="Z10" s="189"/>
    </row>
    <row r="11" customHeight="1" spans="1:26">
      <c r="A11" s="79"/>
      <c r="B11" s="80"/>
      <c r="C11" s="80"/>
      <c r="D11" s="80"/>
      <c r="E11" s="80"/>
      <c r="F11" s="101" t="s">
        <v>14</v>
      </c>
      <c r="G11" s="102"/>
      <c r="H11" s="110"/>
      <c r="I11" s="110"/>
      <c r="J11" s="110"/>
      <c r="K11" s="110"/>
      <c r="L11" s="110"/>
      <c r="M11" s="110">
        <v>478</v>
      </c>
      <c r="N11" s="110"/>
      <c r="O11" s="110"/>
      <c r="P11" s="110">
        <v>3686</v>
      </c>
      <c r="Q11" s="110"/>
      <c r="R11" s="110"/>
      <c r="S11" s="110"/>
      <c r="T11" s="110">
        <f>M11+P11</f>
        <v>4164</v>
      </c>
      <c r="U11" s="110">
        <v>0</v>
      </c>
      <c r="V11" s="128">
        <f t="shared" ref="V11:V17" si="6">SUM(T11:U11)</f>
        <v>4164</v>
      </c>
      <c r="W11" s="122" t="s">
        <v>124</v>
      </c>
      <c r="X11" s="176"/>
      <c r="Y11" s="176"/>
      <c r="Z11" s="189"/>
    </row>
    <row r="12" customHeight="1" spans="1:26">
      <c r="A12" s="79"/>
      <c r="B12" s="80"/>
      <c r="C12" s="80"/>
      <c r="D12" s="80"/>
      <c r="E12" s="80"/>
      <c r="F12" s="101" t="s">
        <v>81</v>
      </c>
      <c r="G12" s="163"/>
      <c r="H12" s="111"/>
      <c r="I12" s="111"/>
      <c r="J12" s="111"/>
      <c r="K12" s="111"/>
      <c r="L12" s="84"/>
      <c r="M12" s="111"/>
      <c r="N12" s="111"/>
      <c r="O12" s="110"/>
      <c r="P12" s="111"/>
      <c r="Q12" s="111"/>
      <c r="R12" s="111"/>
      <c r="S12" s="111"/>
      <c r="T12" s="111">
        <f t="shared" ref="T12:T14" si="7">SUM(G12:S12)</f>
        <v>0</v>
      </c>
      <c r="U12" s="111">
        <v>0</v>
      </c>
      <c r="V12" s="129">
        <f>SUM(T12:U12)</f>
        <v>0</v>
      </c>
      <c r="W12" s="176"/>
      <c r="X12" s="176"/>
      <c r="Y12" s="176"/>
      <c r="Z12" s="189"/>
    </row>
    <row r="13" customHeight="1" spans="1:26">
      <c r="A13" s="79"/>
      <c r="B13" s="80"/>
      <c r="C13" s="80"/>
      <c r="D13" s="80"/>
      <c r="E13" s="80" t="s">
        <v>15</v>
      </c>
      <c r="F13" s="101"/>
      <c r="G13" s="162">
        <v>21060</v>
      </c>
      <c r="H13" s="110">
        <f t="shared" ref="H13:V13" si="8">SUM(H14:H17)</f>
        <v>26923</v>
      </c>
      <c r="I13" s="110">
        <f>SUM(I14:I17)</f>
        <v>25144</v>
      </c>
      <c r="J13" s="110">
        <f>SUM(J14:J17)</f>
        <v>55270</v>
      </c>
      <c r="K13" s="110">
        <f>SUM(K14:K17)</f>
        <v>26054</v>
      </c>
      <c r="L13" s="110">
        <f>SUM(L14:L17)</f>
        <v>9250</v>
      </c>
      <c r="M13" s="110">
        <f>SUM(M14:M17)</f>
        <v>22030</v>
      </c>
      <c r="N13" s="110">
        <f>SUM(N14:N17)</f>
        <v>28591</v>
      </c>
      <c r="O13" s="113">
        <f>SUM(O14:O17)</f>
        <v>27688</v>
      </c>
      <c r="P13" s="110">
        <f>SUM(P14:P17)</f>
        <v>29520</v>
      </c>
      <c r="Q13" s="110">
        <f>SUM(Q14:Q17)</f>
        <v>27935</v>
      </c>
      <c r="R13" s="110">
        <f>SUM(R14:R17)</f>
        <v>21101</v>
      </c>
      <c r="S13" s="110">
        <f>SUM(S14:S17)</f>
        <v>0</v>
      </c>
      <c r="T13" s="110">
        <f>SUM(G13:S13)</f>
        <v>320566</v>
      </c>
      <c r="U13" s="110">
        <f>SUM(U14:U17)</f>
        <v>0</v>
      </c>
      <c r="V13" s="128">
        <f>SUM(T13:U13)</f>
        <v>320566</v>
      </c>
      <c r="W13" s="180"/>
      <c r="X13" s="176"/>
      <c r="Y13" s="176"/>
      <c r="Z13" s="189"/>
    </row>
    <row r="14" customHeight="1" spans="1:26">
      <c r="A14" s="79"/>
      <c r="B14" s="80"/>
      <c r="C14" s="80"/>
      <c r="D14" s="80"/>
      <c r="E14" s="80"/>
      <c r="F14" s="101" t="s">
        <v>16</v>
      </c>
      <c r="G14" s="162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>
        <f>SUM(G14:S14)</f>
        <v>0</v>
      </c>
      <c r="U14" s="110">
        <v>0</v>
      </c>
      <c r="V14" s="128">
        <f>SUM(T14:U14)</f>
        <v>0</v>
      </c>
      <c r="W14" s="176"/>
      <c r="X14" s="176"/>
      <c r="Y14" s="176"/>
      <c r="Z14" s="189"/>
    </row>
    <row r="15" customHeight="1" spans="1:26">
      <c r="A15" s="79"/>
      <c r="B15" s="80"/>
      <c r="C15" s="80"/>
      <c r="D15" s="80"/>
      <c r="E15" s="80"/>
      <c r="F15" s="101" t="s">
        <v>17</v>
      </c>
      <c r="G15" s="162"/>
      <c r="H15" s="110">
        <v>7923</v>
      </c>
      <c r="I15" s="110">
        <v>7644</v>
      </c>
      <c r="J15" s="110">
        <v>17270</v>
      </c>
      <c r="K15" s="110">
        <v>8374</v>
      </c>
      <c r="L15" s="110">
        <v>3050</v>
      </c>
      <c r="M15" s="110">
        <v>7450</v>
      </c>
      <c r="N15" s="110">
        <v>10231</v>
      </c>
      <c r="O15" s="110">
        <v>9961</v>
      </c>
      <c r="P15" s="110">
        <v>11160</v>
      </c>
      <c r="Q15" s="110">
        <v>11495</v>
      </c>
      <c r="R15" s="110">
        <v>9601</v>
      </c>
      <c r="S15" s="110"/>
      <c r="T15" s="110">
        <f>SUM(H15:S15)</f>
        <v>104159</v>
      </c>
      <c r="U15" s="110">
        <v>0</v>
      </c>
      <c r="V15" s="128">
        <f>SUM(T15:U15)</f>
        <v>104159</v>
      </c>
      <c r="W15" s="176" t="s">
        <v>125</v>
      </c>
      <c r="X15" s="176"/>
      <c r="Y15" s="176"/>
      <c r="Z15" s="189"/>
    </row>
    <row r="16" customHeight="1" spans="1:26">
      <c r="A16" s="79"/>
      <c r="B16" s="80"/>
      <c r="C16" s="80"/>
      <c r="D16" s="80"/>
      <c r="E16" s="80"/>
      <c r="F16" s="101" t="s">
        <v>18</v>
      </c>
      <c r="G16" s="162"/>
      <c r="H16" s="110">
        <v>19000</v>
      </c>
      <c r="I16" s="110">
        <v>17500</v>
      </c>
      <c r="J16" s="110">
        <v>38000</v>
      </c>
      <c r="K16" s="110">
        <v>17680</v>
      </c>
      <c r="L16" s="110">
        <v>6200</v>
      </c>
      <c r="M16" s="110">
        <v>14580</v>
      </c>
      <c r="N16" s="110">
        <v>18360</v>
      </c>
      <c r="O16" s="110">
        <v>17727</v>
      </c>
      <c r="P16" s="110">
        <v>18360</v>
      </c>
      <c r="Q16" s="110">
        <v>16440</v>
      </c>
      <c r="R16" s="110">
        <v>11500</v>
      </c>
      <c r="S16" s="110"/>
      <c r="T16" s="110">
        <f>SUM(H16:S16)</f>
        <v>195347</v>
      </c>
      <c r="U16" s="110">
        <v>0</v>
      </c>
      <c r="V16" s="128">
        <f>SUM(T16:U16)</f>
        <v>195347</v>
      </c>
      <c r="W16" s="176" t="s">
        <v>126</v>
      </c>
      <c r="X16" s="176"/>
      <c r="Y16" s="176"/>
      <c r="Z16" s="189"/>
    </row>
    <row r="17" customHeight="1" spans="1:26">
      <c r="A17" s="79"/>
      <c r="B17" s="80"/>
      <c r="C17" s="80"/>
      <c r="D17" s="80"/>
      <c r="E17" s="80"/>
      <c r="F17" s="101" t="s">
        <v>19</v>
      </c>
      <c r="G17" s="163">
        <v>21060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>
        <f t="shared" ref="T17:T21" si="9">SUM(G17:S17)</f>
        <v>21060</v>
      </c>
      <c r="U17" s="111">
        <v>0</v>
      </c>
      <c r="V17" s="129">
        <f>SUM(T17:U17)</f>
        <v>21060</v>
      </c>
      <c r="W17" s="176"/>
      <c r="X17" s="176"/>
      <c r="Y17" s="176"/>
      <c r="Z17" s="189"/>
    </row>
    <row r="18" customHeight="1" spans="1:26">
      <c r="A18" s="79"/>
      <c r="B18" s="80"/>
      <c r="C18" s="80"/>
      <c r="D18" s="80"/>
      <c r="E18" s="80" t="s">
        <v>20</v>
      </c>
      <c r="F18" s="101"/>
      <c r="G18" s="162">
        <f>SUM(G19:G20)</f>
        <v>0</v>
      </c>
      <c r="H18" s="110">
        <v>0</v>
      </c>
      <c r="I18" s="110">
        <f t="shared" ref="I18:S18" si="10">SUM(I19:I20)</f>
        <v>-2</v>
      </c>
      <c r="J18" s="110">
        <f>SUM(J19:J20)</f>
        <v>-5</v>
      </c>
      <c r="K18" s="110">
        <f>SUM(K19:K20)</f>
        <v>-3</v>
      </c>
      <c r="L18" s="110">
        <f>SUM(L19:L20)</f>
        <v>-4</v>
      </c>
      <c r="M18" s="110">
        <f>SUM(M19:M20)</f>
        <v>0</v>
      </c>
      <c r="N18" s="110">
        <f>SUM(N19:N20)</f>
        <v>-6</v>
      </c>
      <c r="O18" s="110">
        <f>SUM(O19:O20)</f>
        <v>0</v>
      </c>
      <c r="P18" s="110">
        <f>SUM(P19:P20)</f>
        <v>0</v>
      </c>
      <c r="Q18" s="110">
        <f>SUM(Q19:Q20)</f>
        <v>0</v>
      </c>
      <c r="R18" s="110">
        <f>SUM(R19:R20)</f>
        <v>0</v>
      </c>
      <c r="S18" s="110">
        <f>SUM(S19:S20)</f>
        <v>540</v>
      </c>
      <c r="T18" s="110">
        <f>SUM(G18:S18)</f>
        <v>520</v>
      </c>
      <c r="U18" s="110">
        <v>0</v>
      </c>
      <c r="V18" s="128">
        <f>SUM(V19:V20)</f>
        <v>520</v>
      </c>
      <c r="W18" s="180"/>
      <c r="X18" s="176"/>
      <c r="Y18" s="176"/>
      <c r="Z18" s="189"/>
    </row>
    <row r="19" customHeight="1" spans="1:26">
      <c r="A19" s="79"/>
      <c r="B19" s="80"/>
      <c r="C19" s="80"/>
      <c r="D19" s="80"/>
      <c r="E19" s="80"/>
      <c r="F19" s="101" t="s">
        <v>17</v>
      </c>
      <c r="G19" s="162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18</v>
      </c>
      <c r="T19" s="110">
        <v>18</v>
      </c>
      <c r="U19" s="110">
        <v>0</v>
      </c>
      <c r="V19" s="128">
        <f t="shared" ref="V19:V25" si="11">SUM(T19:U19)</f>
        <v>18</v>
      </c>
      <c r="W19" s="180"/>
      <c r="X19" s="176"/>
      <c r="Y19" s="176"/>
      <c r="Z19" s="189"/>
    </row>
    <row r="20" customHeight="1" spans="1:26">
      <c r="A20" s="79"/>
      <c r="B20" s="80"/>
      <c r="C20" s="80"/>
      <c r="D20" s="80"/>
      <c r="E20" s="80"/>
      <c r="F20" s="101" t="s">
        <v>93</v>
      </c>
      <c r="G20" s="82">
        <v>0</v>
      </c>
      <c r="H20" s="110">
        <v>0</v>
      </c>
      <c r="I20" s="110">
        <v>-2</v>
      </c>
      <c r="J20" s="110">
        <v>-5</v>
      </c>
      <c r="K20" s="110">
        <v>-3</v>
      </c>
      <c r="L20" s="110">
        <v>-4</v>
      </c>
      <c r="M20" s="110">
        <v>0</v>
      </c>
      <c r="N20" s="110">
        <v>-6</v>
      </c>
      <c r="O20" s="110">
        <v>0</v>
      </c>
      <c r="P20" s="110">
        <v>0</v>
      </c>
      <c r="Q20" s="110">
        <v>0</v>
      </c>
      <c r="R20" s="110">
        <v>0</v>
      </c>
      <c r="S20" s="110">
        <v>522</v>
      </c>
      <c r="T20" s="110">
        <f>SUM(G20:S20)</f>
        <v>502</v>
      </c>
      <c r="U20" s="110">
        <v>0</v>
      </c>
      <c r="V20" s="128">
        <f>SUM(T20:U20)</f>
        <v>502</v>
      </c>
      <c r="W20" s="180"/>
      <c r="X20" s="176"/>
      <c r="Y20" s="176"/>
      <c r="Z20" s="189"/>
    </row>
    <row r="21" customHeight="1" spans="1:26">
      <c r="A21" s="103"/>
      <c r="B21" s="104"/>
      <c r="C21" s="104"/>
      <c r="D21" s="104"/>
      <c r="E21" s="166" t="s">
        <v>22</v>
      </c>
      <c r="F21" s="167"/>
      <c r="G21" s="100">
        <f>SUM(G6,G9:G10,G13,G18)</f>
        <v>21060</v>
      </c>
      <c r="H21" s="119">
        <f t="shared" ref="H21:S21" si="12">SUM(H6,H9:H10,H13,H18)</f>
        <v>26923</v>
      </c>
      <c r="I21" s="119">
        <f>SUM(I6,I9:I10,I13,I18)</f>
        <v>25142</v>
      </c>
      <c r="J21" s="119">
        <f>SUM(J6,J9:J10,J13,J18)</f>
        <v>55265</v>
      </c>
      <c r="K21" s="119">
        <f>SUM(K6,K9:K10,K13,K18)</f>
        <v>26051</v>
      </c>
      <c r="L21" s="119">
        <f>SUM(L6,L9:L10,L13,L18)</f>
        <v>9246</v>
      </c>
      <c r="M21" s="119">
        <f>SUM(M6,M9:M10,M13,M18)</f>
        <v>22508</v>
      </c>
      <c r="N21" s="119">
        <f>SUM(N6,N9:N10,N13,N18)</f>
        <v>28585</v>
      </c>
      <c r="O21" s="119">
        <f>SUM(O6,O9:O10,O13,O18)</f>
        <v>27688</v>
      </c>
      <c r="P21" s="119">
        <f>SUM(P6,P9:P10,P13,P1)</f>
        <v>33206</v>
      </c>
      <c r="Q21" s="119">
        <f t="shared" ref="Q21:S21" si="13">SUM(Q6,Q9:Q10,Q13,Q18)</f>
        <v>27935</v>
      </c>
      <c r="R21" s="119">
        <f>SUM(R6,R9:R10,R13,R18)</f>
        <v>21101</v>
      </c>
      <c r="S21" s="119">
        <v>18</v>
      </c>
      <c r="T21" s="119">
        <f>T10+T13+T18</f>
        <v>325250</v>
      </c>
      <c r="U21" s="119">
        <f>SUM(U6,U9:U10,U13,U18)</f>
        <v>198630</v>
      </c>
      <c r="V21" s="181">
        <f>SUM(T21:U21)</f>
        <v>523880</v>
      </c>
      <c r="W21" s="176"/>
      <c r="X21" s="176"/>
      <c r="Y21" s="176"/>
      <c r="Z21" s="189"/>
    </row>
    <row r="22" customHeight="1" spans="1:26">
      <c r="A22" s="79" t="s">
        <v>23</v>
      </c>
      <c r="B22" s="80"/>
      <c r="C22" s="80"/>
      <c r="D22" s="80"/>
      <c r="E22" s="80"/>
      <c r="F22" s="101"/>
      <c r="G22" s="162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28"/>
      <c r="W22" s="176"/>
      <c r="X22" s="176"/>
      <c r="Y22" s="176"/>
      <c r="Z22" s="189"/>
    </row>
    <row r="23" customHeight="1" spans="1:26">
      <c r="A23" s="79"/>
      <c r="B23" s="80"/>
      <c r="C23" s="80"/>
      <c r="D23" s="80"/>
      <c r="E23" s="80" t="s">
        <v>24</v>
      </c>
      <c r="F23" s="101"/>
      <c r="G23" s="162">
        <f t="shared" ref="G23:J23" si="14">SUM(G24:G25)</f>
        <v>35750</v>
      </c>
      <c r="H23" s="110">
        <f>SUM(H24:H25)</f>
        <v>0</v>
      </c>
      <c r="I23" s="110">
        <f>SUM(I24:I25)</f>
        <v>0</v>
      </c>
      <c r="J23" s="110">
        <f>SUM(J24:J25)</f>
        <v>0</v>
      </c>
      <c r="K23" s="110">
        <v>0</v>
      </c>
      <c r="L23" s="110">
        <f t="shared" ref="L23:S23" si="15">SUM(L24:L25)</f>
        <v>0</v>
      </c>
      <c r="M23" s="110">
        <f>SUM(M24:M25)</f>
        <v>0</v>
      </c>
      <c r="N23" s="110">
        <f>SUM(N24:N25)</f>
        <v>0</v>
      </c>
      <c r="O23" s="110">
        <f>SUM(O24:O25)</f>
        <v>0</v>
      </c>
      <c r="P23" s="110">
        <f>SUM(P24:P25)</f>
        <v>0</v>
      </c>
      <c r="Q23" s="110">
        <f>SUM(Q24:Q25)</f>
        <v>0</v>
      </c>
      <c r="R23" s="110">
        <f>SUM(R24:R25)</f>
        <v>0</v>
      </c>
      <c r="S23" s="110">
        <v>0</v>
      </c>
      <c r="T23" s="110">
        <f>SUM(G23:S23)</f>
        <v>35750</v>
      </c>
      <c r="U23" s="110">
        <v>0</v>
      </c>
      <c r="V23" s="128">
        <f>SUM(V24:V25)</f>
        <v>35750</v>
      </c>
      <c r="W23" s="180"/>
      <c r="X23" s="176"/>
      <c r="Y23" s="176"/>
      <c r="Z23" s="189"/>
    </row>
    <row r="24" customHeight="1" spans="1:26">
      <c r="A24" s="79"/>
      <c r="B24" s="80"/>
      <c r="C24" s="80"/>
      <c r="D24" s="80"/>
      <c r="E24" s="80"/>
      <c r="F24" s="101" t="s">
        <v>25</v>
      </c>
      <c r="G24" s="162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>
        <v>0</v>
      </c>
      <c r="U24" s="110">
        <v>0</v>
      </c>
      <c r="V24" s="128">
        <f>SUM(T24:U24)</f>
        <v>0</v>
      </c>
      <c r="W24" s="180"/>
      <c r="X24" s="176"/>
      <c r="Y24" s="176"/>
      <c r="Z24" s="189"/>
    </row>
    <row r="25" customHeight="1" spans="1:26">
      <c r="A25" s="79"/>
      <c r="B25" s="80"/>
      <c r="C25" s="80"/>
      <c r="D25" s="80"/>
      <c r="E25" s="80"/>
      <c r="F25" s="101" t="s">
        <v>26</v>
      </c>
      <c r="G25" s="163">
        <v>35750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f t="shared" ref="T25:T31" si="16">SUM(G25:S25)</f>
        <v>35750</v>
      </c>
      <c r="U25" s="111">
        <v>0</v>
      </c>
      <c r="V25" s="129">
        <f>SUM(T25:U25)</f>
        <v>35750</v>
      </c>
      <c r="W25" s="180"/>
      <c r="X25" s="176"/>
      <c r="Y25" s="176"/>
      <c r="Z25" s="189"/>
    </row>
    <row r="26" customHeight="1" spans="1:26">
      <c r="A26" s="79"/>
      <c r="B26" s="80"/>
      <c r="C26" s="80"/>
      <c r="D26" s="80"/>
      <c r="E26" s="80" t="s">
        <v>27</v>
      </c>
      <c r="F26" s="101"/>
      <c r="G26" s="162">
        <f t="shared" ref="G26:J26" si="17">SUM(G27:G29)</f>
        <v>0</v>
      </c>
      <c r="H26" s="110">
        <f>SUM(H27:H29)</f>
        <v>7903</v>
      </c>
      <c r="I26" s="110">
        <f>SUM(I27:I29)</f>
        <v>7605</v>
      </c>
      <c r="J26" s="110">
        <f>SUM(J27:J29)</f>
        <v>17230</v>
      </c>
      <c r="K26" s="110">
        <f>K28+K29</f>
        <v>8353</v>
      </c>
      <c r="L26" s="110">
        <f t="shared" ref="L26:P26" si="18">SUM(L27:L29)</f>
        <v>3100</v>
      </c>
      <c r="M26" s="110">
        <f>M27+M28+M29</f>
        <v>7303</v>
      </c>
      <c r="N26" s="110">
        <f t="shared" ref="N26:P26" si="19">SUM(N27:N29)</f>
        <v>10197</v>
      </c>
      <c r="O26" s="110">
        <f>SUM(O27:O29)</f>
        <v>10857</v>
      </c>
      <c r="P26" s="110">
        <f>SUM(P27:P29)</f>
        <v>11387</v>
      </c>
      <c r="Q26" s="110">
        <f>Q28+Q29</f>
        <v>12315</v>
      </c>
      <c r="R26" s="110">
        <f t="shared" ref="R26:V26" si="20">SUM(R27:R29)</f>
        <v>10171</v>
      </c>
      <c r="S26" s="110">
        <f>SUM(S27:S29)</f>
        <v>0</v>
      </c>
      <c r="T26" s="110">
        <f>SUM(T27:T29)</f>
        <v>106421</v>
      </c>
      <c r="U26" s="110">
        <f>SUM(U27:U29)</f>
        <v>0</v>
      </c>
      <c r="V26" s="128">
        <f>SUM(V27:V29)</f>
        <v>106421</v>
      </c>
      <c r="W26" s="180"/>
      <c r="X26" s="176"/>
      <c r="Y26" s="176"/>
      <c r="Z26" s="189"/>
    </row>
    <row r="27" customHeight="1" spans="1:26">
      <c r="A27" s="79"/>
      <c r="B27" s="80"/>
      <c r="C27" s="80"/>
      <c r="D27" s="80"/>
      <c r="E27" s="80"/>
      <c r="F27" s="101" t="s">
        <v>28</v>
      </c>
      <c r="G27" s="162"/>
      <c r="H27" s="110"/>
      <c r="I27" s="110"/>
      <c r="J27" s="110"/>
      <c r="K27" s="110"/>
      <c r="L27" s="110"/>
      <c r="M27" s="110">
        <v>252</v>
      </c>
      <c r="N27" s="110"/>
      <c r="O27" s="110"/>
      <c r="P27" s="110">
        <v>3249</v>
      </c>
      <c r="Q27" s="110"/>
      <c r="R27" s="110"/>
      <c r="S27" s="110"/>
      <c r="T27" s="110">
        <f t="shared" ref="T27:T31" si="21">SUM(G27:S27)</f>
        <v>3501</v>
      </c>
      <c r="U27" s="110">
        <v>0</v>
      </c>
      <c r="V27" s="128">
        <f t="shared" ref="V27:V30" si="22">SUM(T27:U27)</f>
        <v>3501</v>
      </c>
      <c r="W27" s="180"/>
      <c r="X27" s="176"/>
      <c r="Y27" s="176"/>
      <c r="Z27" s="189"/>
    </row>
    <row r="28" customHeight="1" spans="1:26">
      <c r="A28" s="79"/>
      <c r="B28" s="80"/>
      <c r="C28" s="80"/>
      <c r="D28" s="80"/>
      <c r="E28" s="80"/>
      <c r="F28" s="101" t="s">
        <v>29</v>
      </c>
      <c r="G28" s="162"/>
      <c r="H28" s="110">
        <v>5744</v>
      </c>
      <c r="I28" s="110">
        <v>6611</v>
      </c>
      <c r="J28" s="110">
        <v>0</v>
      </c>
      <c r="K28" s="110">
        <v>1666</v>
      </c>
      <c r="L28" s="110">
        <v>1459</v>
      </c>
      <c r="M28" s="110">
        <v>3778</v>
      </c>
      <c r="N28" s="110">
        <v>9504</v>
      </c>
      <c r="O28" s="110">
        <v>4998</v>
      </c>
      <c r="P28" s="110">
        <v>6970</v>
      </c>
      <c r="Q28" s="110">
        <v>8607</v>
      </c>
      <c r="R28" s="110">
        <v>9418</v>
      </c>
      <c r="S28" s="110">
        <v>0</v>
      </c>
      <c r="T28" s="110">
        <f>SUM(H28:S28)</f>
        <v>58755</v>
      </c>
      <c r="U28" s="110">
        <v>0</v>
      </c>
      <c r="V28" s="128">
        <f>SUM(T28:U28)</f>
        <v>58755</v>
      </c>
      <c r="W28" s="122" t="s">
        <v>127</v>
      </c>
      <c r="X28" s="122"/>
      <c r="Y28" s="176"/>
      <c r="Z28" s="189"/>
    </row>
    <row r="29" customHeight="1" spans="1:26">
      <c r="A29" s="79"/>
      <c r="B29" s="80"/>
      <c r="C29" s="80"/>
      <c r="D29" s="80"/>
      <c r="E29" s="80"/>
      <c r="F29" s="101" t="s">
        <v>30</v>
      </c>
      <c r="G29" s="163"/>
      <c r="H29" s="111">
        <v>2159</v>
      </c>
      <c r="I29" s="111">
        <v>994</v>
      </c>
      <c r="J29" s="111">
        <v>17230</v>
      </c>
      <c r="K29" s="111">
        <v>6687</v>
      </c>
      <c r="L29" s="111">
        <v>1641</v>
      </c>
      <c r="M29" s="111">
        <v>3273</v>
      </c>
      <c r="N29" s="111">
        <v>693</v>
      </c>
      <c r="O29" s="111">
        <v>5859</v>
      </c>
      <c r="P29" s="111">
        <v>1168</v>
      </c>
      <c r="Q29" s="111">
        <v>3708</v>
      </c>
      <c r="R29" s="111">
        <v>753</v>
      </c>
      <c r="S29" s="111"/>
      <c r="T29" s="111">
        <f t="shared" ref="T29:T31" si="23">SUM(G29:S29)</f>
        <v>44165</v>
      </c>
      <c r="U29" s="111">
        <v>0</v>
      </c>
      <c r="V29" s="182">
        <f>SUM(T29:U29)</f>
        <v>44165</v>
      </c>
      <c r="W29" s="122" t="s">
        <v>101</v>
      </c>
      <c r="X29" s="122"/>
      <c r="Y29" s="176"/>
      <c r="Z29" s="189"/>
    </row>
    <row r="30" customHeight="1" spans="1:26">
      <c r="A30" s="79"/>
      <c r="B30" s="80"/>
      <c r="C30" s="80"/>
      <c r="D30" s="80"/>
      <c r="E30" s="80" t="s">
        <v>102</v>
      </c>
      <c r="F30" s="101"/>
      <c r="G30" s="162"/>
      <c r="H30" s="112">
        <v>575</v>
      </c>
      <c r="I30" s="112">
        <v>690</v>
      </c>
      <c r="J30" s="112">
        <v>904</v>
      </c>
      <c r="K30" s="115">
        <v>339</v>
      </c>
      <c r="L30" s="112">
        <v>791</v>
      </c>
      <c r="M30" s="110">
        <v>0</v>
      </c>
      <c r="N30" s="110">
        <v>2300</v>
      </c>
      <c r="O30" s="110">
        <v>1695</v>
      </c>
      <c r="P30" s="110">
        <v>1150</v>
      </c>
      <c r="Q30" s="110">
        <v>1380</v>
      </c>
      <c r="R30" s="110">
        <v>0</v>
      </c>
      <c r="S30" s="110">
        <v>0</v>
      </c>
      <c r="T30" s="111">
        <f>SUM(G30:S30)</f>
        <v>9824</v>
      </c>
      <c r="U30" s="110">
        <v>0</v>
      </c>
      <c r="V30" s="182">
        <f>SUM(T30:U30)</f>
        <v>9824</v>
      </c>
      <c r="W30" s="180"/>
      <c r="X30" s="176"/>
      <c r="Y30" s="176"/>
      <c r="Z30" s="189"/>
    </row>
    <row r="31" customHeight="1" spans="1:26">
      <c r="A31" s="79"/>
      <c r="B31" s="80"/>
      <c r="C31" s="80"/>
      <c r="D31" s="80"/>
      <c r="E31" s="80" t="s">
        <v>31</v>
      </c>
      <c r="F31" s="101"/>
      <c r="G31" s="165">
        <f>SUM(G32:G41)</f>
        <v>193082</v>
      </c>
      <c r="H31" s="110">
        <f t="shared" ref="H31:S31" si="24">SUM(H32:H41)</f>
        <v>0</v>
      </c>
      <c r="I31" s="110">
        <f>SUM(I32:I41)</f>
        <v>0</v>
      </c>
      <c r="J31" s="110">
        <f>SUM(J32:J41)</f>
        <v>84</v>
      </c>
      <c r="K31" s="102">
        <f>SUM(K32:K41)</f>
        <v>246</v>
      </c>
      <c r="L31" s="116">
        <f>SUM(L32:L41)</f>
        <v>0</v>
      </c>
      <c r="M31" s="113">
        <f>SUM(M32:M41)</f>
        <v>0</v>
      </c>
      <c r="N31" s="113">
        <v>84</v>
      </c>
      <c r="O31" s="113">
        <f t="shared" ref="O31:R31" si="25">SUM(O32:O41)</f>
        <v>0</v>
      </c>
      <c r="P31" s="113">
        <f>SUM(P32:P41)</f>
        <v>0</v>
      </c>
      <c r="Q31" s="113">
        <f>SUM(Q32:Q41)</f>
        <v>0</v>
      </c>
      <c r="R31" s="113">
        <f>SUM(R32:R41)</f>
        <v>84</v>
      </c>
      <c r="S31" s="132">
        <v>0</v>
      </c>
      <c r="T31" s="183">
        <f>SUM(G31:S31)</f>
        <v>193580</v>
      </c>
      <c r="U31" s="113">
        <f>SUM(U32:U41)</f>
        <v>48712</v>
      </c>
      <c r="V31" s="184">
        <f>T31+U31</f>
        <v>242292</v>
      </c>
      <c r="W31" s="180"/>
      <c r="X31" s="176"/>
      <c r="Y31" s="176"/>
      <c r="Z31" s="189"/>
    </row>
    <row r="32" customHeight="1" spans="1:26">
      <c r="A32" s="79"/>
      <c r="B32" s="80"/>
      <c r="C32" s="80"/>
      <c r="D32" s="80"/>
      <c r="E32" s="80"/>
      <c r="F32" s="101" t="s">
        <v>82</v>
      </c>
      <c r="G32" s="162">
        <v>30000</v>
      </c>
      <c r="H32" s="110"/>
      <c r="I32" s="110"/>
      <c r="J32" s="110"/>
      <c r="K32" s="110"/>
      <c r="L32" s="110"/>
      <c r="M32" s="110"/>
      <c r="N32" s="82"/>
      <c r="O32" s="110"/>
      <c r="P32" s="110"/>
      <c r="Q32" s="110"/>
      <c r="R32" s="110"/>
      <c r="S32" s="116"/>
      <c r="T32" s="118">
        <v>30000</v>
      </c>
      <c r="U32" s="110">
        <v>0</v>
      </c>
      <c r="V32" s="128">
        <f t="shared" ref="V32:V36" si="26">SUM(T32:U32)</f>
        <v>30000</v>
      </c>
      <c r="W32" s="185"/>
      <c r="X32" s="176"/>
      <c r="Y32" s="176"/>
      <c r="Z32" s="189"/>
    </row>
    <row r="33" customHeight="1" spans="1:26">
      <c r="A33" s="79"/>
      <c r="B33" s="80"/>
      <c r="C33" s="80"/>
      <c r="D33" s="80"/>
      <c r="E33" s="80"/>
      <c r="F33" s="101" t="s">
        <v>32</v>
      </c>
      <c r="G33" s="162">
        <v>15812</v>
      </c>
      <c r="H33" s="110"/>
      <c r="I33" s="110"/>
      <c r="J33" s="117"/>
      <c r="K33" s="110"/>
      <c r="L33" s="110"/>
      <c r="M33" s="110"/>
      <c r="N33" s="110"/>
      <c r="O33" s="110"/>
      <c r="P33" s="110"/>
      <c r="Q33" s="110"/>
      <c r="R33" s="110"/>
      <c r="S33" s="116"/>
      <c r="T33" s="118">
        <v>15812</v>
      </c>
      <c r="U33" s="110">
        <v>2850</v>
      </c>
      <c r="V33" s="128">
        <f>SUM(T33:U33)</f>
        <v>18662</v>
      </c>
      <c r="W33" s="185"/>
      <c r="X33" s="176"/>
      <c r="Y33" s="176"/>
      <c r="Z33" s="189"/>
    </row>
    <row r="34" customHeight="1" spans="1:26">
      <c r="A34" s="79"/>
      <c r="B34" s="80"/>
      <c r="C34" s="80"/>
      <c r="D34" s="80"/>
      <c r="E34" s="80"/>
      <c r="F34" s="101" t="s">
        <v>33</v>
      </c>
      <c r="G34" s="162">
        <v>23286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6"/>
      <c r="S34" s="118"/>
      <c r="T34" s="82">
        <f t="shared" ref="T34:T37" si="27">SUM(G34:S34)</f>
        <v>23286</v>
      </c>
      <c r="U34" s="110">
        <v>5320</v>
      </c>
      <c r="V34" s="128">
        <f>SUM(T34:U34)</f>
        <v>28606</v>
      </c>
      <c r="W34" s="180"/>
      <c r="X34" s="176"/>
      <c r="Y34" s="176"/>
      <c r="Z34" s="189"/>
    </row>
    <row r="35" customHeight="1" spans="1:26">
      <c r="A35" s="79"/>
      <c r="B35" s="80"/>
      <c r="C35" s="80"/>
      <c r="D35" s="80"/>
      <c r="E35" s="80"/>
      <c r="F35" s="101" t="s">
        <v>34</v>
      </c>
      <c r="G35" s="162">
        <v>11952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6"/>
      <c r="S35" s="118"/>
      <c r="T35" s="82">
        <f>SUM(G35:S35)</f>
        <v>11952</v>
      </c>
      <c r="U35" s="110">
        <v>920</v>
      </c>
      <c r="V35" s="128">
        <f>SUM(T35:U35)</f>
        <v>12872</v>
      </c>
      <c r="W35" s="185"/>
      <c r="X35" s="176"/>
      <c r="Y35" s="176"/>
      <c r="Z35" s="189"/>
    </row>
    <row r="36" customHeight="1" spans="1:26">
      <c r="A36" s="79"/>
      <c r="B36" s="80"/>
      <c r="C36" s="80"/>
      <c r="D36" s="80"/>
      <c r="E36" s="80"/>
      <c r="F36" s="101" t="s">
        <v>35</v>
      </c>
      <c r="G36" s="162">
        <v>39785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6"/>
      <c r="T36" s="118">
        <f>SUM(G36:S36)</f>
        <v>39785</v>
      </c>
      <c r="U36" s="110">
        <v>29258</v>
      </c>
      <c r="V36" s="128">
        <f>T36+U36</f>
        <v>69043</v>
      </c>
      <c r="W36" s="180"/>
      <c r="X36" s="176"/>
      <c r="Y36" s="176"/>
      <c r="Z36" s="189"/>
    </row>
    <row r="37" customHeight="1" spans="1:26">
      <c r="A37" s="79"/>
      <c r="B37" s="80"/>
      <c r="C37" s="80"/>
      <c r="D37" s="80"/>
      <c r="E37" s="80"/>
      <c r="F37" s="101" t="s">
        <v>36</v>
      </c>
      <c r="G37" s="162">
        <v>24904</v>
      </c>
      <c r="H37" s="110"/>
      <c r="I37" s="110"/>
      <c r="J37" s="110">
        <v>84</v>
      </c>
      <c r="K37" s="110">
        <v>246</v>
      </c>
      <c r="L37" s="110"/>
      <c r="M37" s="110"/>
      <c r="N37" s="110">
        <v>84</v>
      </c>
      <c r="O37" s="110"/>
      <c r="P37" s="110"/>
      <c r="Q37" s="110"/>
      <c r="R37" s="110">
        <v>84</v>
      </c>
      <c r="S37" s="116"/>
      <c r="T37" s="118">
        <f>SUM(G37:S37)</f>
        <v>25402</v>
      </c>
      <c r="U37" s="110">
        <v>2044</v>
      </c>
      <c r="V37" s="128">
        <f>T37+U37</f>
        <v>27446</v>
      </c>
      <c r="W37" s="185"/>
      <c r="X37" s="176"/>
      <c r="Y37" s="176"/>
      <c r="Z37" s="189"/>
    </row>
    <row r="38" customHeight="1" spans="1:26">
      <c r="A38" s="79"/>
      <c r="B38" s="80"/>
      <c r="C38" s="80"/>
      <c r="D38" s="80"/>
      <c r="E38" s="80"/>
      <c r="F38" s="101" t="s">
        <v>37</v>
      </c>
      <c r="G38" s="162" t="s">
        <v>99</v>
      </c>
      <c r="H38" s="110">
        <f t="shared" ref="G38:R38" si="28">SUM(H23:H25)</f>
        <v>0</v>
      </c>
      <c r="I38" s="110">
        <f>SUM(I23:I25)</f>
        <v>0</v>
      </c>
      <c r="J38" s="110">
        <f>SUM(J23:J25)</f>
        <v>0</v>
      </c>
      <c r="K38" s="110">
        <f>SUM(K23:K25)</f>
        <v>0</v>
      </c>
      <c r="L38" s="110">
        <f>SUM(L23:L25)</f>
        <v>0</v>
      </c>
      <c r="M38" s="110">
        <f>SUM(M23:M25)</f>
        <v>0</v>
      </c>
      <c r="N38" s="110">
        <f>SUM(N23:N25)</f>
        <v>0</v>
      </c>
      <c r="O38" s="110">
        <f>SUM(O23:O25)</f>
        <v>0</v>
      </c>
      <c r="P38" s="110">
        <f>SUM(P23:P25)</f>
        <v>0</v>
      </c>
      <c r="Q38" s="110">
        <f>SUM(Q23:Q25)</f>
        <v>0</v>
      </c>
      <c r="R38" s="110">
        <f>SUM(R23:R25)</f>
        <v>0</v>
      </c>
      <c r="S38" s="116">
        <f>SUM(H38:R38)</f>
        <v>0</v>
      </c>
      <c r="T38" s="118">
        <v>0</v>
      </c>
      <c r="U38" s="110">
        <v>20</v>
      </c>
      <c r="V38" s="128">
        <f t="shared" ref="V38:V44" si="29">SUM(T38:U38)</f>
        <v>20</v>
      </c>
      <c r="W38" s="180"/>
      <c r="X38" s="176"/>
      <c r="Y38" s="176"/>
      <c r="Z38" s="189"/>
    </row>
    <row r="39" customHeight="1" spans="1:26">
      <c r="A39" s="79"/>
      <c r="B39" s="80"/>
      <c r="C39" s="80"/>
      <c r="D39" s="80"/>
      <c r="E39" s="80"/>
      <c r="F39" s="101" t="s">
        <v>38</v>
      </c>
      <c r="G39" s="162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6"/>
      <c r="T39" s="118"/>
      <c r="U39" s="110">
        <v>8000</v>
      </c>
      <c r="V39" s="128">
        <f>SUM(T39:U39)</f>
        <v>8000</v>
      </c>
      <c r="W39" s="180"/>
      <c r="X39" s="176"/>
      <c r="Y39" s="176"/>
      <c r="Z39" s="189"/>
    </row>
    <row r="40" customHeight="1" spans="1:26">
      <c r="A40" s="79"/>
      <c r="B40" s="80"/>
      <c r="C40" s="80"/>
      <c r="D40" s="80"/>
      <c r="E40" s="80"/>
      <c r="F40" s="101" t="s">
        <v>39</v>
      </c>
      <c r="G40" s="162">
        <v>47343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6"/>
      <c r="T40" s="118">
        <f>SUM(G40:S40)</f>
        <v>47343</v>
      </c>
      <c r="U40" s="110">
        <v>300</v>
      </c>
      <c r="V40" s="128">
        <f>SUM(T40:U40)</f>
        <v>47643</v>
      </c>
      <c r="W40" s="180"/>
      <c r="X40" s="176"/>
      <c r="Y40" s="176"/>
      <c r="Z40" s="189"/>
    </row>
    <row r="41" customHeight="1" spans="1:26">
      <c r="A41" s="79"/>
      <c r="B41" s="80"/>
      <c r="C41" s="80"/>
      <c r="D41" s="80"/>
      <c r="E41" s="80"/>
      <c r="F41" s="101" t="s">
        <v>40</v>
      </c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34"/>
      <c r="T41" s="169"/>
      <c r="U41" s="111">
        <v>0</v>
      </c>
      <c r="V41" s="129">
        <f>SUM(T41:U41)</f>
        <v>0</v>
      </c>
      <c r="W41" s="180"/>
      <c r="X41" s="176"/>
      <c r="Y41" s="176"/>
      <c r="Z41" s="189"/>
    </row>
    <row r="42" customHeight="1" spans="1:26">
      <c r="A42" s="103"/>
      <c r="B42" s="104"/>
      <c r="C42" s="104"/>
      <c r="D42" s="104"/>
      <c r="E42" s="166" t="s">
        <v>41</v>
      </c>
      <c r="F42" s="167"/>
      <c r="G42" s="168">
        <f>G25+G31</f>
        <v>228832</v>
      </c>
      <c r="H42" s="169">
        <f t="shared" ref="H42:J42" si="30">H26+H30</f>
        <v>8478</v>
      </c>
      <c r="I42" s="169">
        <f>I26+I30</f>
        <v>8295</v>
      </c>
      <c r="J42" s="169">
        <f t="shared" ref="J42:N42" si="31">J26+J30+J31</f>
        <v>18218</v>
      </c>
      <c r="K42" s="169">
        <f>K26+K30+K31</f>
        <v>8938</v>
      </c>
      <c r="L42" s="169">
        <f t="shared" ref="L42:Q42" si="32">L26+L30</f>
        <v>3891</v>
      </c>
      <c r="M42" s="169">
        <f>M26+M31</f>
        <v>7303</v>
      </c>
      <c r="N42" s="169">
        <f>N26+N30+N31</f>
        <v>12581</v>
      </c>
      <c r="O42" s="169">
        <f>O26+O30</f>
        <v>12552</v>
      </c>
      <c r="P42" s="169">
        <f>P26+P30+P31</f>
        <v>12537</v>
      </c>
      <c r="Q42" s="169">
        <f>Q26+Q30</f>
        <v>13695</v>
      </c>
      <c r="R42" s="169">
        <f>SUM(R23,R26,R31)</f>
        <v>10255</v>
      </c>
      <c r="S42" s="169">
        <v>0</v>
      </c>
      <c r="T42" s="169">
        <f>T23+T26+T30+T31</f>
        <v>345575</v>
      </c>
      <c r="U42" s="169">
        <f>SUM(U23,U26,U31)</f>
        <v>48712</v>
      </c>
      <c r="V42" s="186">
        <f>SUM(T42:U42)</f>
        <v>394287</v>
      </c>
      <c r="W42" s="176"/>
      <c r="X42" s="176"/>
      <c r="Y42" s="176"/>
      <c r="Z42" s="189"/>
    </row>
    <row r="43" customHeight="1" spans="1:26">
      <c r="A43" s="79"/>
      <c r="B43" s="80"/>
      <c r="C43" s="80"/>
      <c r="D43" s="80"/>
      <c r="E43" s="94" t="s">
        <v>53</v>
      </c>
      <c r="F43" s="170"/>
      <c r="G43" s="96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>
        <v>0</v>
      </c>
      <c r="U43" s="118">
        <v>1500</v>
      </c>
      <c r="V43" s="187">
        <f>SUM(T43:U43)</f>
        <v>1500</v>
      </c>
      <c r="W43" s="176"/>
      <c r="X43" s="176"/>
      <c r="Y43" s="176"/>
      <c r="Z43" s="189"/>
    </row>
    <row r="44" customHeight="1" spans="1:26">
      <c r="A44" s="79"/>
      <c r="B44" s="80"/>
      <c r="C44" s="80"/>
      <c r="D44" s="80"/>
      <c r="E44" s="94" t="s">
        <v>54</v>
      </c>
      <c r="F44" s="170"/>
      <c r="G44" s="96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>
        <v>0</v>
      </c>
      <c r="U44" s="118">
        <v>1500</v>
      </c>
      <c r="V44" s="187">
        <f>SUM(T44:U44)</f>
        <v>1500</v>
      </c>
      <c r="W44" s="176"/>
      <c r="X44" s="176"/>
      <c r="Y44" s="176"/>
      <c r="Z44" s="189"/>
    </row>
    <row r="45" customHeight="1" spans="1:26">
      <c r="A45" s="80" t="s">
        <v>42</v>
      </c>
      <c r="B45" s="80"/>
      <c r="C45" s="80"/>
      <c r="D45" s="80"/>
      <c r="E45" s="101"/>
      <c r="F45" s="82"/>
      <c r="G45" s="110">
        <f>G21-G42</f>
        <v>-207772</v>
      </c>
      <c r="H45" s="110">
        <f t="shared" ref="H45:V45" si="33">H21-H42</f>
        <v>18445</v>
      </c>
      <c r="I45" s="110">
        <f>I21-I42</f>
        <v>16847</v>
      </c>
      <c r="J45" s="110">
        <f>J21-J42</f>
        <v>37047</v>
      </c>
      <c r="K45" s="110">
        <f>K21-K42</f>
        <v>17113</v>
      </c>
      <c r="L45" s="110">
        <f>L21-L42</f>
        <v>5355</v>
      </c>
      <c r="M45" s="110">
        <f>M21-M42</f>
        <v>15205</v>
      </c>
      <c r="N45" s="110">
        <f>N21-N42</f>
        <v>16004</v>
      </c>
      <c r="O45" s="110">
        <f>O21-O42</f>
        <v>15136</v>
      </c>
      <c r="P45" s="110">
        <f>P21-P42</f>
        <v>20669</v>
      </c>
      <c r="Q45" s="110">
        <f>Q21-Q42</f>
        <v>14240</v>
      </c>
      <c r="R45" s="110">
        <f>R21-R42</f>
        <v>10846</v>
      </c>
      <c r="S45" s="110">
        <f>S21-S42</f>
        <v>18</v>
      </c>
      <c r="T45" s="110">
        <f>T21-T42</f>
        <v>-20325</v>
      </c>
      <c r="U45" s="110">
        <f>U21-U42+U44</f>
        <v>151418</v>
      </c>
      <c r="V45" s="128">
        <f>V21-V42+V44</f>
        <v>131093</v>
      </c>
      <c r="W45" s="176"/>
      <c r="X45" s="176"/>
      <c r="Y45" s="176"/>
      <c r="Z45" s="189"/>
    </row>
    <row r="46" customHeight="1" spans="1:26">
      <c r="A46" s="79" t="s">
        <v>43</v>
      </c>
      <c r="B46" s="80"/>
      <c r="C46" s="80"/>
      <c r="D46" s="80"/>
      <c r="E46" s="80"/>
      <c r="F46" s="101"/>
      <c r="G46" s="162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>
        <v>60000</v>
      </c>
      <c r="V46" s="128">
        <f>U46</f>
        <v>60000</v>
      </c>
      <c r="W46" s="180"/>
      <c r="X46" s="176"/>
      <c r="Y46" s="176"/>
      <c r="Z46" s="189"/>
    </row>
    <row r="47" customHeight="1" spans="1:26">
      <c r="A47" s="103" t="s">
        <v>44</v>
      </c>
      <c r="B47" s="104"/>
      <c r="C47" s="104"/>
      <c r="D47" s="104"/>
      <c r="E47" s="104"/>
      <c r="F47" s="171"/>
      <c r="G47" s="163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29">
        <f>V45-V46</f>
        <v>71093</v>
      </c>
      <c r="W47" s="176"/>
      <c r="X47" s="176"/>
      <c r="Y47" s="176"/>
      <c r="Z47" s="189"/>
    </row>
    <row r="48" customHeight="1" spans="1:26">
      <c r="A48" s="79" t="s">
        <v>45</v>
      </c>
      <c r="B48" s="80"/>
      <c r="C48" s="80"/>
      <c r="D48" s="80"/>
      <c r="E48" s="80"/>
      <c r="F48" s="172"/>
      <c r="G48" s="162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28">
        <v>704655</v>
      </c>
      <c r="W48" s="176"/>
      <c r="X48" s="176"/>
      <c r="Y48" s="176"/>
      <c r="Z48" s="189"/>
    </row>
    <row r="49" customHeight="1" spans="1:26">
      <c r="A49" s="89" t="s">
        <v>46</v>
      </c>
      <c r="B49" s="90"/>
      <c r="C49" s="90"/>
      <c r="D49" s="90"/>
      <c r="E49" s="90"/>
      <c r="F49" s="173"/>
      <c r="G49" s="174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88">
        <f>SUM(V47:V48)</f>
        <v>775748</v>
      </c>
      <c r="W49" s="176"/>
      <c r="X49" s="176"/>
      <c r="Y49" s="176"/>
      <c r="Z49" s="189"/>
    </row>
    <row r="50" customHeight="1" spans="7:10">
      <c r="G50" s="175"/>
      <c r="H50" s="175"/>
      <c r="I50" s="175"/>
      <c r="J50" s="175"/>
    </row>
    <row r="51" customHeight="1" spans="13:13">
      <c r="M51" t="s">
        <v>128</v>
      </c>
    </row>
  </sheetData>
  <mergeCells count="1">
    <mergeCell ref="A3:V3"/>
  </mergeCells>
  <pageMargins left="0.590277777777778" right="0" top="0.590277777777778" bottom="0.393055555555556" header="0.511805555555556" footer="0.313888888888889"/>
  <pageSetup paperSize="9" orientation="landscape" horizont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H67"/>
  <sheetViews>
    <sheetView topLeftCell="A44" workbookViewId="0">
      <selection activeCell="A1" sqref="A1:I67"/>
    </sheetView>
  </sheetViews>
  <sheetFormatPr defaultColWidth="9" defaultRowHeight="12" customHeight="1" outlineLevelCol="7"/>
  <cols>
    <col min="1" max="1" width="7.375" customWidth="1"/>
    <col min="2" max="2" width="7.125" customWidth="1"/>
    <col min="3" max="3" width="6.375" customWidth="1"/>
    <col min="4" max="4" width="10.125" customWidth="1"/>
    <col min="5" max="5" width="14.5" customWidth="1"/>
    <col min="6" max="6" width="9.375"/>
    <col min="7" max="7" width="10.375"/>
    <col min="8" max="8" width="9.375"/>
  </cols>
  <sheetData>
    <row r="2" ht="16" customHeight="1" spans="1:1">
      <c r="A2" s="37" t="s">
        <v>103</v>
      </c>
    </row>
    <row r="3" customHeight="1" spans="2:8">
      <c r="B3" s="1" t="s">
        <v>129</v>
      </c>
      <c r="C3" s="4"/>
      <c r="D3" s="4"/>
      <c r="E3" s="3"/>
      <c r="F3" s="3"/>
      <c r="G3" s="3"/>
      <c r="H3" s="3"/>
    </row>
    <row r="4" customHeight="1" spans="2:8">
      <c r="B4" s="4"/>
      <c r="C4" s="4"/>
      <c r="D4" s="4"/>
      <c r="E4" s="3"/>
      <c r="F4" s="3"/>
      <c r="G4" s="3"/>
      <c r="H4" s="3"/>
    </row>
    <row r="5" ht="18" customHeight="1" spans="2:8">
      <c r="B5" s="5" t="s">
        <v>56</v>
      </c>
      <c r="C5" s="6"/>
      <c r="D5" s="6"/>
      <c r="E5" s="6"/>
      <c r="F5" s="6"/>
      <c r="G5" s="6"/>
      <c r="H5" s="6"/>
    </row>
    <row r="6" customHeight="1" spans="2:8">
      <c r="B6" s="39" t="s">
        <v>130</v>
      </c>
      <c r="C6" s="39"/>
      <c r="D6" s="39"/>
      <c r="E6" s="39"/>
      <c r="F6" s="39"/>
      <c r="G6" s="39"/>
      <c r="H6" s="39"/>
    </row>
    <row r="7" customHeight="1" spans="2:8">
      <c r="B7" s="40"/>
      <c r="C7" s="4"/>
      <c r="D7" s="4"/>
      <c r="E7" s="3"/>
      <c r="F7" s="3"/>
      <c r="G7" s="3"/>
      <c r="H7" s="41" t="s">
        <v>1</v>
      </c>
    </row>
    <row r="8" customHeight="1" spans="2:8">
      <c r="B8" s="42" t="s">
        <v>58</v>
      </c>
      <c r="C8" s="43"/>
      <c r="D8" s="43"/>
      <c r="E8" s="44"/>
      <c r="F8" s="45" t="s">
        <v>59</v>
      </c>
      <c r="G8" s="45"/>
      <c r="H8" s="46"/>
    </row>
    <row r="9" customHeight="1" spans="2:8">
      <c r="B9" s="47" t="s">
        <v>60</v>
      </c>
      <c r="C9" s="48"/>
      <c r="D9" s="48"/>
      <c r="E9" s="49"/>
      <c r="F9" s="50"/>
      <c r="G9" s="50"/>
      <c r="H9" s="51"/>
    </row>
    <row r="10" customHeight="1" spans="2:8">
      <c r="B10" s="47"/>
      <c r="C10" s="48" t="s">
        <v>61</v>
      </c>
      <c r="D10" s="48"/>
      <c r="E10" s="52"/>
      <c r="F10" s="53"/>
      <c r="G10" s="54"/>
      <c r="H10" s="51"/>
    </row>
    <row r="11" customHeight="1" spans="2:8">
      <c r="B11" s="47"/>
      <c r="C11" s="48"/>
      <c r="D11" s="4"/>
      <c r="E11" s="48" t="s">
        <v>62</v>
      </c>
      <c r="F11" s="54">
        <v>80500</v>
      </c>
      <c r="G11" s="54"/>
      <c r="H11" s="51"/>
    </row>
    <row r="12" customHeight="1" spans="2:8">
      <c r="B12" s="47"/>
      <c r="C12" s="48"/>
      <c r="D12" s="4"/>
      <c r="E12" s="48" t="s">
        <v>12</v>
      </c>
      <c r="F12" s="55">
        <v>1000</v>
      </c>
      <c r="G12" s="55">
        <f>SUM(F11:F12)</f>
        <v>81500</v>
      </c>
      <c r="H12" s="51"/>
    </row>
    <row r="13" customHeight="1" spans="2:8">
      <c r="B13" s="47"/>
      <c r="C13" s="48" t="s">
        <v>63</v>
      </c>
      <c r="D13" s="48"/>
      <c r="E13" s="52"/>
      <c r="F13" s="54"/>
      <c r="G13" s="54"/>
      <c r="H13" s="51"/>
    </row>
    <row r="14" customHeight="1" spans="2:8">
      <c r="B14" s="47"/>
      <c r="C14" s="48"/>
      <c r="D14" s="4"/>
      <c r="E14" s="48" t="s">
        <v>13</v>
      </c>
      <c r="F14" s="56">
        <v>117130</v>
      </c>
      <c r="G14" s="56">
        <f>F14</f>
        <v>117130</v>
      </c>
      <c r="H14" s="51"/>
    </row>
    <row r="15" customHeight="1" spans="2:8">
      <c r="B15" s="47"/>
      <c r="C15" s="48" t="s">
        <v>86</v>
      </c>
      <c r="D15" s="48"/>
      <c r="E15" s="52"/>
      <c r="F15" s="54"/>
      <c r="G15" s="54"/>
      <c r="H15" s="51"/>
    </row>
    <row r="16" customHeight="1" spans="2:8">
      <c r="B16" s="47"/>
      <c r="C16" s="48"/>
      <c r="D16" s="3"/>
      <c r="E16" s="48" t="s">
        <v>14</v>
      </c>
      <c r="F16" s="54">
        <v>4164</v>
      </c>
      <c r="G16" s="54"/>
      <c r="H16" s="51"/>
    </row>
    <row r="17" customHeight="1" spans="2:8">
      <c r="B17" s="47"/>
      <c r="C17" s="48"/>
      <c r="D17" s="3"/>
      <c r="E17" s="48" t="s">
        <v>81</v>
      </c>
      <c r="F17" s="55">
        <v>0</v>
      </c>
      <c r="G17" s="55">
        <f>F16+F17</f>
        <v>4164</v>
      </c>
      <c r="H17" s="51"/>
    </row>
    <row r="18" customHeight="1" spans="2:8">
      <c r="B18" s="47"/>
      <c r="C18" s="48" t="s">
        <v>65</v>
      </c>
      <c r="D18" s="48"/>
      <c r="E18" s="52"/>
      <c r="F18" s="54"/>
      <c r="G18" s="54"/>
      <c r="H18" s="51"/>
    </row>
    <row r="19" customHeight="1" spans="2:8">
      <c r="B19" s="47"/>
      <c r="C19" s="48"/>
      <c r="D19" s="4"/>
      <c r="E19" s="48" t="s">
        <v>66</v>
      </c>
      <c r="F19" s="54">
        <v>0</v>
      </c>
      <c r="G19" s="54"/>
      <c r="H19" s="51"/>
    </row>
    <row r="20" customHeight="1" spans="2:8">
      <c r="B20" s="47"/>
      <c r="C20" s="48"/>
      <c r="D20" s="4"/>
      <c r="E20" s="48" t="s">
        <v>17</v>
      </c>
      <c r="F20" s="54">
        <v>104159</v>
      </c>
      <c r="G20" s="54"/>
      <c r="H20" s="51"/>
    </row>
    <row r="21" customHeight="1" spans="2:8">
      <c r="B21" s="47"/>
      <c r="C21" s="48"/>
      <c r="D21" s="4"/>
      <c r="E21" s="48" t="s">
        <v>18</v>
      </c>
      <c r="F21" s="54">
        <v>195347</v>
      </c>
      <c r="G21" s="54"/>
      <c r="H21" s="51"/>
    </row>
    <row r="22" customHeight="1" spans="2:8">
      <c r="B22" s="47"/>
      <c r="C22" s="48"/>
      <c r="D22" s="4"/>
      <c r="E22" s="48" t="s">
        <v>19</v>
      </c>
      <c r="F22" s="55">
        <v>21060</v>
      </c>
      <c r="G22" s="55">
        <f>F19+F20+F21+F22</f>
        <v>320566</v>
      </c>
      <c r="H22" s="51"/>
    </row>
    <row r="23" customHeight="1" spans="2:8">
      <c r="B23" s="47"/>
      <c r="C23" s="48" t="s">
        <v>67</v>
      </c>
      <c r="D23" s="48"/>
      <c r="E23" s="52"/>
      <c r="F23" s="54"/>
      <c r="G23" s="54"/>
      <c r="H23" s="51"/>
    </row>
    <row r="24" customHeight="1" spans="2:8">
      <c r="B24" s="47"/>
      <c r="C24" s="48"/>
      <c r="D24" s="48"/>
      <c r="E24" s="48" t="s">
        <v>17</v>
      </c>
      <c r="F24" s="54">
        <v>18</v>
      </c>
      <c r="G24" s="54"/>
      <c r="H24" s="51"/>
    </row>
    <row r="25" customHeight="1" spans="2:8">
      <c r="B25" s="47"/>
      <c r="C25" s="48"/>
      <c r="D25" s="4"/>
      <c r="E25" s="4" t="s">
        <v>93</v>
      </c>
      <c r="F25" s="55">
        <v>502</v>
      </c>
      <c r="G25" s="55">
        <f>F24+F25</f>
        <v>520</v>
      </c>
      <c r="H25" s="51"/>
    </row>
    <row r="26" customHeight="1" spans="2:8">
      <c r="B26" s="47"/>
      <c r="C26" s="57" t="s">
        <v>22</v>
      </c>
      <c r="D26" s="57"/>
      <c r="E26" s="58"/>
      <c r="F26" s="56"/>
      <c r="G26" s="56"/>
      <c r="H26" s="59">
        <f>G12+G14+G17+G22+G25</f>
        <v>523880</v>
      </c>
    </row>
    <row r="27" customHeight="1" spans="2:8">
      <c r="B27" s="47" t="s">
        <v>68</v>
      </c>
      <c r="C27" s="48"/>
      <c r="D27" s="48"/>
      <c r="E27" s="52"/>
      <c r="F27" s="54"/>
      <c r="G27" s="54"/>
      <c r="H27" s="51"/>
    </row>
    <row r="28" customHeight="1" spans="2:8">
      <c r="B28" s="47"/>
      <c r="C28" s="48" t="s">
        <v>69</v>
      </c>
      <c r="D28" s="48"/>
      <c r="E28" s="52"/>
      <c r="F28" s="54"/>
      <c r="G28" s="54"/>
      <c r="H28" s="51"/>
    </row>
    <row r="29" customHeight="1" spans="2:8">
      <c r="B29" s="47"/>
      <c r="C29" s="48"/>
      <c r="D29" s="48"/>
      <c r="E29" s="60" t="s">
        <v>25</v>
      </c>
      <c r="F29" s="54">
        <v>0</v>
      </c>
      <c r="G29" s="54"/>
      <c r="H29" s="51"/>
    </row>
    <row r="30" customHeight="1" spans="2:8">
      <c r="B30" s="47"/>
      <c r="C30" s="48"/>
      <c r="D30" s="48"/>
      <c r="E30" s="60" t="s">
        <v>26</v>
      </c>
      <c r="F30" s="54">
        <v>35750</v>
      </c>
      <c r="G30" s="54"/>
      <c r="H30" s="51"/>
    </row>
    <row r="31" customHeight="1" spans="2:8">
      <c r="B31" s="47"/>
      <c r="C31" s="48"/>
      <c r="D31" s="48"/>
      <c r="E31" s="60" t="s">
        <v>102</v>
      </c>
      <c r="F31" s="54">
        <v>9824</v>
      </c>
      <c r="G31" s="54"/>
      <c r="H31" s="51"/>
    </row>
    <row r="32" customHeight="1" spans="2:8">
      <c r="B32" s="47"/>
      <c r="C32" s="48"/>
      <c r="D32" s="48"/>
      <c r="E32" s="60" t="s">
        <v>82</v>
      </c>
      <c r="F32" s="54">
        <v>30000</v>
      </c>
      <c r="G32" s="54"/>
      <c r="H32" s="51"/>
    </row>
    <row r="33" customHeight="1" spans="2:8">
      <c r="B33" s="47"/>
      <c r="C33" s="48"/>
      <c r="D33" s="48"/>
      <c r="E33" s="60" t="s">
        <v>32</v>
      </c>
      <c r="F33" s="54">
        <v>15812</v>
      </c>
      <c r="G33" s="54"/>
      <c r="H33" s="51"/>
    </row>
    <row r="34" customHeight="1" spans="2:8">
      <c r="B34" s="47"/>
      <c r="C34" s="48"/>
      <c r="D34" s="48"/>
      <c r="E34" s="60" t="s">
        <v>33</v>
      </c>
      <c r="F34" s="54">
        <v>23286</v>
      </c>
      <c r="G34" s="54"/>
      <c r="H34" s="51"/>
    </row>
    <row r="35" customHeight="1" spans="2:8">
      <c r="B35" s="47"/>
      <c r="C35" s="48"/>
      <c r="D35" s="48"/>
      <c r="E35" s="60" t="s">
        <v>34</v>
      </c>
      <c r="F35" s="54">
        <v>11952</v>
      </c>
      <c r="G35" s="54"/>
      <c r="H35" s="51"/>
    </row>
    <row r="36" customHeight="1" spans="2:8">
      <c r="B36" s="47"/>
      <c r="C36" s="48"/>
      <c r="D36" s="48"/>
      <c r="E36" s="60" t="s">
        <v>35</v>
      </c>
      <c r="F36" s="54">
        <v>39785</v>
      </c>
      <c r="G36" s="54"/>
      <c r="H36" s="51"/>
    </row>
    <row r="37" customHeight="1" spans="2:8">
      <c r="B37" s="47"/>
      <c r="C37" s="48"/>
      <c r="D37" s="48"/>
      <c r="E37" s="60" t="s">
        <v>36</v>
      </c>
      <c r="F37" s="54">
        <v>25402</v>
      </c>
      <c r="G37" s="54"/>
      <c r="H37" s="51"/>
    </row>
    <row r="38" customHeight="1" spans="2:8">
      <c r="B38" s="47"/>
      <c r="C38" s="48"/>
      <c r="D38" s="48"/>
      <c r="E38" s="60" t="s">
        <v>37</v>
      </c>
      <c r="F38" s="54">
        <v>0</v>
      </c>
      <c r="G38" s="54"/>
      <c r="H38" s="51"/>
    </row>
    <row r="39" customHeight="1" spans="2:8">
      <c r="B39" s="47"/>
      <c r="C39" s="48"/>
      <c r="D39" s="48"/>
      <c r="E39" s="60" t="s">
        <v>38</v>
      </c>
      <c r="F39" s="54">
        <v>0</v>
      </c>
      <c r="G39" s="54"/>
      <c r="H39" s="51"/>
    </row>
    <row r="40" customHeight="1" spans="2:8">
      <c r="B40" s="47"/>
      <c r="C40" s="48"/>
      <c r="D40" s="48"/>
      <c r="E40" s="60" t="s">
        <v>39</v>
      </c>
      <c r="F40" s="54">
        <v>47343</v>
      </c>
      <c r="G40" s="54"/>
      <c r="H40" s="51"/>
    </row>
    <row r="41" customHeight="1" spans="2:8">
      <c r="B41" s="47"/>
      <c r="C41" s="48"/>
      <c r="D41" s="48"/>
      <c r="E41" s="60" t="s">
        <v>40</v>
      </c>
      <c r="F41" s="54">
        <v>0</v>
      </c>
      <c r="G41" s="54"/>
      <c r="H41" s="51"/>
    </row>
    <row r="42" customHeight="1" spans="2:8">
      <c r="B42" s="47"/>
      <c r="C42" s="48"/>
      <c r="D42" s="48"/>
      <c r="E42" s="60" t="s">
        <v>28</v>
      </c>
      <c r="F42" s="54">
        <v>3501</v>
      </c>
      <c r="G42" s="54"/>
      <c r="H42" s="51"/>
    </row>
    <row r="43" customHeight="1" spans="2:8">
      <c r="B43" s="47"/>
      <c r="C43" s="48"/>
      <c r="D43" s="48"/>
      <c r="E43" s="60" t="s">
        <v>29</v>
      </c>
      <c r="F43" s="54">
        <v>58755</v>
      </c>
      <c r="G43" s="54"/>
      <c r="H43" s="51"/>
    </row>
    <row r="44" customHeight="1" spans="2:8">
      <c r="B44" s="47"/>
      <c r="C44" s="48"/>
      <c r="D44" s="48"/>
      <c r="E44" s="60" t="s">
        <v>30</v>
      </c>
      <c r="F44" s="54">
        <v>44165</v>
      </c>
      <c r="G44" s="54"/>
      <c r="H44" s="51"/>
    </row>
    <row r="45" customHeight="1" spans="2:8">
      <c r="B45" s="47"/>
      <c r="C45" s="48"/>
      <c r="D45" s="48" t="s">
        <v>70</v>
      </c>
      <c r="E45" s="60"/>
      <c r="F45" s="61"/>
      <c r="G45" s="62">
        <f>F29+F30+F31+F32+F33+F34+F35+F36+F37+F38+F39+F40+F41+F42+F43+F44</f>
        <v>345575</v>
      </c>
      <c r="H45" s="51"/>
    </row>
    <row r="46" customHeight="1" spans="2:8">
      <c r="B46" s="47"/>
      <c r="C46" s="48" t="s">
        <v>71</v>
      </c>
      <c r="D46" s="48"/>
      <c r="E46" s="60"/>
      <c r="F46" s="54"/>
      <c r="G46" s="54"/>
      <c r="H46" s="51"/>
    </row>
    <row r="47" customHeight="1" spans="2:8">
      <c r="B47" s="47"/>
      <c r="C47" s="48"/>
      <c r="D47" s="48"/>
      <c r="E47" s="60" t="s">
        <v>32</v>
      </c>
      <c r="F47" s="54">
        <v>2850</v>
      </c>
      <c r="G47" s="54"/>
      <c r="H47" s="51"/>
    </row>
    <row r="48" customHeight="1" spans="2:8">
      <c r="B48" s="47"/>
      <c r="C48" s="48"/>
      <c r="D48" s="48"/>
      <c r="E48" s="60" t="s">
        <v>33</v>
      </c>
      <c r="F48" s="54">
        <v>5320</v>
      </c>
      <c r="G48" s="54"/>
      <c r="H48" s="51"/>
    </row>
    <row r="49" customHeight="1" spans="2:8">
      <c r="B49" s="47"/>
      <c r="C49" s="48"/>
      <c r="D49" s="48"/>
      <c r="E49" s="60" t="s">
        <v>34</v>
      </c>
      <c r="F49" s="54">
        <v>920</v>
      </c>
      <c r="G49" s="54"/>
      <c r="H49" s="51"/>
    </row>
    <row r="50" customHeight="1" spans="2:8">
      <c r="B50" s="47"/>
      <c r="C50" s="48"/>
      <c r="D50" s="48"/>
      <c r="E50" s="60" t="s">
        <v>35</v>
      </c>
      <c r="F50" s="54">
        <v>29258</v>
      </c>
      <c r="G50" s="54"/>
      <c r="H50" s="51"/>
    </row>
    <row r="51" customHeight="1" spans="2:8">
      <c r="B51" s="47"/>
      <c r="C51" s="48"/>
      <c r="D51" s="48"/>
      <c r="E51" s="60" t="s">
        <v>36</v>
      </c>
      <c r="F51" s="54">
        <v>2044</v>
      </c>
      <c r="G51" s="54"/>
      <c r="H51" s="51"/>
    </row>
    <row r="52" customHeight="1" spans="2:8">
      <c r="B52" s="47"/>
      <c r="C52" s="48"/>
      <c r="D52" s="48"/>
      <c r="E52" s="60" t="s">
        <v>37</v>
      </c>
      <c r="F52" s="54">
        <v>20</v>
      </c>
      <c r="G52" s="54"/>
      <c r="H52" s="51"/>
    </row>
    <row r="53" customHeight="1" spans="2:8">
      <c r="B53" s="47"/>
      <c r="C53" s="48"/>
      <c r="D53" s="48"/>
      <c r="E53" s="60" t="s">
        <v>38</v>
      </c>
      <c r="F53" s="54">
        <v>8000</v>
      </c>
      <c r="G53" s="54"/>
      <c r="H53" s="51"/>
    </row>
    <row r="54" customHeight="1" spans="2:8">
      <c r="B54" s="47"/>
      <c r="C54" s="48"/>
      <c r="D54" s="48"/>
      <c r="E54" s="60" t="s">
        <v>40</v>
      </c>
      <c r="F54" s="54">
        <v>0</v>
      </c>
      <c r="G54" s="54"/>
      <c r="H54" s="51"/>
    </row>
    <row r="55" customHeight="1" spans="2:8">
      <c r="B55" s="47"/>
      <c r="C55" s="48"/>
      <c r="D55" s="48"/>
      <c r="E55" s="60" t="s">
        <v>39</v>
      </c>
      <c r="F55" s="54">
        <v>300</v>
      </c>
      <c r="G55" s="54"/>
      <c r="H55" s="51"/>
    </row>
    <row r="56" customHeight="1" spans="2:8">
      <c r="B56" s="47"/>
      <c r="C56" s="48"/>
      <c r="D56" s="48" t="s">
        <v>72</v>
      </c>
      <c r="E56" s="60"/>
      <c r="F56" s="55"/>
      <c r="G56" s="63">
        <f>SUM(F47:F55)</f>
        <v>48712</v>
      </c>
      <c r="H56" s="51"/>
    </row>
    <row r="57" customHeight="1" spans="2:8">
      <c r="B57" s="47"/>
      <c r="C57" s="57" t="s">
        <v>41</v>
      </c>
      <c r="D57" s="57"/>
      <c r="E57" s="58"/>
      <c r="F57" s="56"/>
      <c r="G57" s="56"/>
      <c r="H57" s="59">
        <f>SUM(G45:G56)</f>
        <v>394287</v>
      </c>
    </row>
    <row r="58" customHeight="1" spans="2:8">
      <c r="B58" s="47"/>
      <c r="C58" s="57" t="s">
        <v>53</v>
      </c>
      <c r="D58" s="57"/>
      <c r="E58" s="58"/>
      <c r="F58" s="56"/>
      <c r="G58" s="56">
        <v>1500</v>
      </c>
      <c r="H58" s="64"/>
    </row>
    <row r="59" customHeight="1" spans="2:8">
      <c r="B59" s="47"/>
      <c r="C59" s="57" t="s">
        <v>54</v>
      </c>
      <c r="D59" s="57"/>
      <c r="E59" s="58"/>
      <c r="F59" s="56"/>
      <c r="G59" s="56"/>
      <c r="H59" s="64">
        <v>1500</v>
      </c>
    </row>
    <row r="60" customHeight="1" spans="2:8">
      <c r="B60" s="47"/>
      <c r="C60" s="48"/>
      <c r="D60" s="48" t="s">
        <v>42</v>
      </c>
      <c r="E60" s="52"/>
      <c r="F60" s="54"/>
      <c r="G60" s="54"/>
      <c r="H60" s="51">
        <f>H26-H57+H59</f>
        <v>131093</v>
      </c>
    </row>
    <row r="61" customHeight="1" spans="2:8">
      <c r="B61" s="47"/>
      <c r="C61" s="48"/>
      <c r="D61" s="48" t="s">
        <v>43</v>
      </c>
      <c r="E61" s="52"/>
      <c r="F61" s="54"/>
      <c r="G61" s="54"/>
      <c r="H61" s="65">
        <v>60000</v>
      </c>
    </row>
    <row r="62" customHeight="1" spans="2:8">
      <c r="B62" s="47"/>
      <c r="C62" s="48"/>
      <c r="D62" s="48" t="s">
        <v>44</v>
      </c>
      <c r="E62" s="52"/>
      <c r="F62" s="54"/>
      <c r="G62" s="54"/>
      <c r="H62" s="51">
        <f>H60-H61</f>
        <v>71093</v>
      </c>
    </row>
    <row r="63" customHeight="1" spans="2:8">
      <c r="B63" s="47"/>
      <c r="C63" s="48"/>
      <c r="D63" s="48" t="s">
        <v>45</v>
      </c>
      <c r="E63" s="52"/>
      <c r="F63" s="54"/>
      <c r="G63" s="54"/>
      <c r="H63" s="65">
        <v>704655</v>
      </c>
    </row>
    <row r="64" customHeight="1" spans="2:8">
      <c r="B64" s="66"/>
      <c r="C64" s="67"/>
      <c r="D64" s="67" t="s">
        <v>46</v>
      </c>
      <c r="E64" s="68"/>
      <c r="F64" s="69"/>
      <c r="G64" s="69"/>
      <c r="H64" s="70">
        <f>SUM(H62:H63)</f>
        <v>775748</v>
      </c>
    </row>
    <row r="67" customHeight="1" spans="5:5">
      <c r="E67">
        <v>3</v>
      </c>
    </row>
  </sheetData>
  <mergeCells count="4">
    <mergeCell ref="B5:H5"/>
    <mergeCell ref="B6:H6"/>
    <mergeCell ref="B8:E8"/>
    <mergeCell ref="F8:H8"/>
  </mergeCells>
  <pageMargins left="0.751388888888889" right="0.751388888888889" top="0.605555555555556" bottom="0.605555555555556" header="0.511805555555556" footer="0.511805555555556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42"/>
  <sheetViews>
    <sheetView topLeftCell="A25" workbookViewId="0">
      <selection activeCell="A4" sqref="A4"/>
    </sheetView>
  </sheetViews>
  <sheetFormatPr defaultColWidth="9" defaultRowHeight="12"/>
  <cols>
    <col min="1" max="1" width="9" style="304"/>
    <col min="2" max="2" width="10.25" style="304" customWidth="1"/>
    <col min="3" max="3" width="12.25" style="304" customWidth="1"/>
    <col min="4" max="7" width="9" style="306"/>
    <col min="8" max="12" width="10.25" style="306" customWidth="1"/>
    <col min="13" max="13" width="9" style="306"/>
    <col min="14" max="14" width="10.25" style="306" customWidth="1"/>
    <col min="15" max="15" width="10.25" style="304" customWidth="1"/>
    <col min="16" max="16384" width="9" style="304"/>
  </cols>
  <sheetData>
    <row r="1" spans="1:14">
      <c r="A1" s="263" t="s">
        <v>47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4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 t="s">
        <v>1</v>
      </c>
    </row>
    <row r="3" spans="1:14">
      <c r="A3" s="264"/>
      <c r="B3" s="265"/>
      <c r="C3" s="266"/>
      <c r="D3" s="267" t="s">
        <v>2</v>
      </c>
      <c r="E3" s="269" t="s">
        <v>3</v>
      </c>
      <c r="F3" s="269" t="s">
        <v>4</v>
      </c>
      <c r="G3" s="269" t="s">
        <v>5</v>
      </c>
      <c r="H3" s="269" t="s">
        <v>48</v>
      </c>
      <c r="I3" s="269" t="s">
        <v>49</v>
      </c>
      <c r="J3" s="269" t="s">
        <v>50</v>
      </c>
      <c r="K3" s="269" t="s">
        <v>51</v>
      </c>
      <c r="L3" s="269" t="s">
        <v>6</v>
      </c>
      <c r="M3" s="269" t="s">
        <v>7</v>
      </c>
      <c r="N3" s="312" t="s">
        <v>8</v>
      </c>
    </row>
    <row r="4" spans="1:14">
      <c r="A4" s="270" t="s">
        <v>9</v>
      </c>
      <c r="B4" s="271"/>
      <c r="C4" s="272"/>
      <c r="D4" s="273"/>
      <c r="E4" s="275"/>
      <c r="F4" s="275"/>
      <c r="G4" s="275"/>
      <c r="H4" s="275"/>
      <c r="I4" s="275"/>
      <c r="J4" s="275"/>
      <c r="K4" s="275"/>
      <c r="L4" s="275"/>
      <c r="M4" s="275"/>
      <c r="N4" s="313"/>
    </row>
    <row r="5" spans="1:14">
      <c r="A5" s="270"/>
      <c r="B5" s="271" t="s">
        <v>10</v>
      </c>
      <c r="C5" s="272"/>
      <c r="D5" s="273">
        <f t="shared" ref="D5:G5" si="0">SUM(D6:D7)</f>
        <v>0</v>
      </c>
      <c r="E5" s="275">
        <f>SUM(E6:E7)</f>
        <v>0</v>
      </c>
      <c r="F5" s="275">
        <f>SUM(F6:F7)</f>
        <v>0</v>
      </c>
      <c r="G5" s="275">
        <f>SUM(G6:G7)</f>
        <v>0</v>
      </c>
      <c r="H5" s="275">
        <f t="shared" ref="H5" si="1">SUM(H6:H7)</f>
        <v>0</v>
      </c>
      <c r="I5" s="275">
        <f t="shared" ref="I5:N5" si="2">SUM(I6:I7)</f>
        <v>0</v>
      </c>
      <c r="J5" s="275">
        <f>SUM(J6:J7)</f>
        <v>0</v>
      </c>
      <c r="K5" s="275">
        <f>SUM(K6:K7)</f>
        <v>0</v>
      </c>
      <c r="L5" s="275">
        <f>SUM(L6:L7)</f>
        <v>0</v>
      </c>
      <c r="M5" s="275">
        <f>SUM(M6:M7)</f>
        <v>62500</v>
      </c>
      <c r="N5" s="313">
        <f>SUM(N6:N7)</f>
        <v>62500</v>
      </c>
    </row>
    <row r="6" spans="1:14">
      <c r="A6" s="270"/>
      <c r="B6" s="271"/>
      <c r="C6" s="272" t="s">
        <v>11</v>
      </c>
      <c r="D6" s="273"/>
      <c r="E6" s="275"/>
      <c r="F6" s="275"/>
      <c r="G6" s="275"/>
      <c r="H6" s="275"/>
      <c r="I6" s="275"/>
      <c r="J6" s="275"/>
      <c r="K6" s="275"/>
      <c r="L6" s="275">
        <f t="shared" ref="L6:L9" si="3">SUM(D6:K6)</f>
        <v>0</v>
      </c>
      <c r="M6" s="275">
        <v>47000</v>
      </c>
      <c r="N6" s="313">
        <f t="shared" ref="N6:N9" si="4">SUM(L6:M6)</f>
        <v>47000</v>
      </c>
    </row>
    <row r="7" spans="1:14">
      <c r="A7" s="270"/>
      <c r="B7" s="271"/>
      <c r="C7" s="272" t="s">
        <v>12</v>
      </c>
      <c r="D7" s="276"/>
      <c r="E7" s="278"/>
      <c r="F7" s="278"/>
      <c r="G7" s="278"/>
      <c r="H7" s="278"/>
      <c r="I7" s="278"/>
      <c r="J7" s="278"/>
      <c r="K7" s="278"/>
      <c r="L7" s="278">
        <f>SUM(D7:K7)</f>
        <v>0</v>
      </c>
      <c r="M7" s="278">
        <v>15500</v>
      </c>
      <c r="N7" s="314">
        <f>SUM(L7:M7)</f>
        <v>15500</v>
      </c>
    </row>
    <row r="8" spans="1:14">
      <c r="A8" s="270"/>
      <c r="B8" s="271" t="s">
        <v>13</v>
      </c>
      <c r="C8" s="272"/>
      <c r="D8" s="279"/>
      <c r="E8" s="281"/>
      <c r="F8" s="281"/>
      <c r="G8" s="281"/>
      <c r="H8" s="281"/>
      <c r="I8" s="281"/>
      <c r="J8" s="281"/>
      <c r="K8" s="281"/>
      <c r="L8" s="281">
        <f>SUM(D8:K8)</f>
        <v>0</v>
      </c>
      <c r="M8" s="281">
        <v>276146</v>
      </c>
      <c r="N8" s="315">
        <f>SUM(L8:M8)</f>
        <v>276146</v>
      </c>
    </row>
    <row r="9" spans="1:14">
      <c r="A9" s="270"/>
      <c r="B9" s="271" t="s">
        <v>14</v>
      </c>
      <c r="C9" s="272"/>
      <c r="D9" s="279"/>
      <c r="E9" s="281"/>
      <c r="F9" s="281"/>
      <c r="G9" s="281"/>
      <c r="H9" s="281"/>
      <c r="I9" s="281"/>
      <c r="J9" s="281">
        <v>1253</v>
      </c>
      <c r="K9" s="281"/>
      <c r="L9" s="281">
        <f>SUM(D9:K9)</f>
        <v>1253</v>
      </c>
      <c r="M9" s="281"/>
      <c r="N9" s="315">
        <f>SUM(L9:M9)</f>
        <v>1253</v>
      </c>
    </row>
    <row r="10" spans="1:14">
      <c r="A10" s="270"/>
      <c r="B10" s="271" t="s">
        <v>15</v>
      </c>
      <c r="C10" s="272"/>
      <c r="D10" s="273">
        <f t="shared" ref="D10:G10" si="5">SUM(D11:D14)</f>
        <v>27100</v>
      </c>
      <c r="E10" s="275">
        <f>SUM(E11:E14)</f>
        <v>37324</v>
      </c>
      <c r="F10" s="275">
        <f>SUM(F11:F14)</f>
        <v>34690</v>
      </c>
      <c r="G10" s="275">
        <f>SUM(G11:G14)</f>
        <v>76000</v>
      </c>
      <c r="H10" s="275">
        <f t="shared" ref="H10" si="6">SUM(H11:H14)</f>
        <v>1797420</v>
      </c>
      <c r="I10" s="275">
        <f t="shared" ref="I10:N10" si="7">SUM(I11:I14)</f>
        <v>1627238</v>
      </c>
      <c r="J10" s="275">
        <f>SUM(J11:J14)</f>
        <v>1472580</v>
      </c>
      <c r="K10" s="275">
        <f>SUM(K11:K14)</f>
        <v>1839060</v>
      </c>
      <c r="L10" s="275">
        <f>SUM(L11:L14)</f>
        <v>6911412</v>
      </c>
      <c r="M10" s="275">
        <f>SUM(M11:M14)</f>
        <v>0</v>
      </c>
      <c r="N10" s="313">
        <f>SUM(N11:N14)</f>
        <v>6911412</v>
      </c>
    </row>
    <row r="11" spans="1:14">
      <c r="A11" s="270"/>
      <c r="B11" s="271"/>
      <c r="C11" s="272" t="s">
        <v>16</v>
      </c>
      <c r="D11" s="273"/>
      <c r="E11" s="275"/>
      <c r="F11" s="275"/>
      <c r="G11" s="275"/>
      <c r="H11" s="275">
        <v>1767960</v>
      </c>
      <c r="I11" s="275">
        <v>1620000</v>
      </c>
      <c r="J11" s="275">
        <v>1458000</v>
      </c>
      <c r="K11" s="275">
        <v>1836000</v>
      </c>
      <c r="L11" s="275">
        <f t="shared" ref="L11:L14" si="8">SUM(D11:K11)</f>
        <v>6681960</v>
      </c>
      <c r="M11" s="275"/>
      <c r="N11" s="313">
        <f t="shared" ref="N11:N14" si="9">SUM(L11:M11)</f>
        <v>6681960</v>
      </c>
    </row>
    <row r="12" spans="1:14">
      <c r="A12" s="270"/>
      <c r="B12" s="271"/>
      <c r="C12" s="272" t="s">
        <v>17</v>
      </c>
      <c r="D12" s="273"/>
      <c r="E12" s="275">
        <v>18324</v>
      </c>
      <c r="F12" s="275">
        <v>17190</v>
      </c>
      <c r="G12" s="275">
        <v>38000</v>
      </c>
      <c r="H12" s="275">
        <v>14730</v>
      </c>
      <c r="I12" s="275">
        <v>3619</v>
      </c>
      <c r="J12" s="275">
        <v>7290</v>
      </c>
      <c r="K12" s="275">
        <v>1530</v>
      </c>
      <c r="L12" s="275">
        <f>SUM(D12:K12)</f>
        <v>100683</v>
      </c>
      <c r="M12" s="275"/>
      <c r="N12" s="313">
        <f>SUM(L12:M12)</f>
        <v>100683</v>
      </c>
    </row>
    <row r="13" spans="1:14">
      <c r="A13" s="270"/>
      <c r="B13" s="271"/>
      <c r="C13" s="272" t="s">
        <v>18</v>
      </c>
      <c r="D13" s="273"/>
      <c r="E13" s="275">
        <v>19000</v>
      </c>
      <c r="F13" s="275">
        <v>17500</v>
      </c>
      <c r="G13" s="275">
        <v>38000</v>
      </c>
      <c r="H13" s="275">
        <v>14730</v>
      </c>
      <c r="I13" s="275">
        <v>3619</v>
      </c>
      <c r="J13" s="275">
        <v>7290</v>
      </c>
      <c r="K13" s="275">
        <v>1530</v>
      </c>
      <c r="L13" s="275">
        <f>SUM(D13:K13)</f>
        <v>101669</v>
      </c>
      <c r="M13" s="275"/>
      <c r="N13" s="313">
        <f>SUM(L13:M13)</f>
        <v>101669</v>
      </c>
    </row>
    <row r="14" spans="1:14">
      <c r="A14" s="270"/>
      <c r="B14" s="271"/>
      <c r="C14" s="272" t="s">
        <v>19</v>
      </c>
      <c r="D14" s="276">
        <v>27100</v>
      </c>
      <c r="E14" s="278"/>
      <c r="F14" s="278"/>
      <c r="G14" s="278"/>
      <c r="H14" s="278"/>
      <c r="I14" s="278"/>
      <c r="J14" s="278"/>
      <c r="K14" s="278"/>
      <c r="L14" s="278">
        <f>SUM(D14:K14)</f>
        <v>27100</v>
      </c>
      <c r="M14" s="278"/>
      <c r="N14" s="314">
        <f>SUM(L14:M14)</f>
        <v>27100</v>
      </c>
    </row>
    <row r="15" spans="1:14">
      <c r="A15" s="270"/>
      <c r="B15" s="271" t="s">
        <v>20</v>
      </c>
      <c r="C15" s="272"/>
      <c r="D15" s="273">
        <f t="shared" ref="D15:G15" si="10">D16</f>
        <v>0</v>
      </c>
      <c r="E15" s="275">
        <f>E16</f>
        <v>0</v>
      </c>
      <c r="F15" s="275">
        <f>F16</f>
        <v>0</v>
      </c>
      <c r="G15" s="275">
        <f>G16</f>
        <v>0</v>
      </c>
      <c r="H15" s="275">
        <f t="shared" ref="H15" si="11">H16</f>
        <v>0</v>
      </c>
      <c r="I15" s="275">
        <f t="shared" ref="I15:N15" si="12">I16</f>
        <v>0</v>
      </c>
      <c r="J15" s="275">
        <f>J16</f>
        <v>0</v>
      </c>
      <c r="K15" s="275">
        <f>K16</f>
        <v>0</v>
      </c>
      <c r="L15" s="275">
        <f>L16</f>
        <v>0</v>
      </c>
      <c r="M15" s="275">
        <f>M16</f>
        <v>396</v>
      </c>
      <c r="N15" s="313">
        <f>N16</f>
        <v>396</v>
      </c>
    </row>
    <row r="16" spans="1:14">
      <c r="A16" s="270"/>
      <c r="B16" s="271"/>
      <c r="C16" s="272" t="s">
        <v>17</v>
      </c>
      <c r="D16" s="273"/>
      <c r="E16" s="275"/>
      <c r="F16" s="275"/>
      <c r="G16" s="275"/>
      <c r="H16" s="275"/>
      <c r="I16" s="275"/>
      <c r="J16" s="275"/>
      <c r="K16" s="275"/>
      <c r="L16" s="275">
        <f t="shared" ref="L16" si="13">SUM(D16:K16)</f>
        <v>0</v>
      </c>
      <c r="M16" s="275">
        <v>396</v>
      </c>
      <c r="N16" s="313">
        <f t="shared" ref="N16" si="14">SUM(L16:M16)</f>
        <v>396</v>
      </c>
    </row>
    <row r="17" spans="1:15">
      <c r="A17" s="286"/>
      <c r="B17" s="287" t="s">
        <v>22</v>
      </c>
      <c r="C17" s="288"/>
      <c r="D17" s="289">
        <f t="shared" ref="D17:G17" si="15">SUM(D5,D8:D10,D15)</f>
        <v>27100</v>
      </c>
      <c r="E17" s="290">
        <f>SUM(E5,E8:E10,E15)</f>
        <v>37324</v>
      </c>
      <c r="F17" s="290">
        <f>SUM(F5,F8:F10,F15)</f>
        <v>34690</v>
      </c>
      <c r="G17" s="290">
        <f>SUM(G5,G8:G10,G15)</f>
        <v>76000</v>
      </c>
      <c r="H17" s="290">
        <f t="shared" ref="H17" si="16">SUM(H5,H8:H10,H15)</f>
        <v>1797420</v>
      </c>
      <c r="I17" s="290">
        <f t="shared" ref="I17:N17" si="17">SUM(I5,I8:I10,I15)</f>
        <v>1627238</v>
      </c>
      <c r="J17" s="290">
        <f>SUM(J5,J8:J10,J15)</f>
        <v>1473833</v>
      </c>
      <c r="K17" s="290">
        <f>SUM(K5,K8:K10,K15)</f>
        <v>1839060</v>
      </c>
      <c r="L17" s="290">
        <f>SUM(L5,L8:L10,L15)</f>
        <v>6912665</v>
      </c>
      <c r="M17" s="290">
        <f>SUM(M5,M8:M10,M15)</f>
        <v>339042</v>
      </c>
      <c r="N17" s="317">
        <f>SUM(N5,N8:N10,N15)</f>
        <v>7251707</v>
      </c>
      <c r="O17" s="306"/>
    </row>
    <row r="18" spans="1:14">
      <c r="A18" s="270" t="s">
        <v>23</v>
      </c>
      <c r="B18" s="271"/>
      <c r="C18" s="272"/>
      <c r="D18" s="273"/>
      <c r="E18" s="275"/>
      <c r="F18" s="275"/>
      <c r="G18" s="275"/>
      <c r="H18" s="275"/>
      <c r="I18" s="275"/>
      <c r="J18" s="275"/>
      <c r="K18" s="275"/>
      <c r="L18" s="275"/>
      <c r="M18" s="275"/>
      <c r="N18" s="313"/>
    </row>
    <row r="19" spans="1:14">
      <c r="A19" s="270"/>
      <c r="B19" s="271" t="s">
        <v>24</v>
      </c>
      <c r="C19" s="272"/>
      <c r="D19" s="273">
        <f t="shared" ref="D19:G19" si="18">SUM(D20:D21)</f>
        <v>35250</v>
      </c>
      <c r="E19" s="275">
        <f>SUM(E20:E21)</f>
        <v>0</v>
      </c>
      <c r="F19" s="275">
        <f>SUM(F20:F21)</f>
        <v>0</v>
      </c>
      <c r="G19" s="275">
        <f>SUM(G20:G21)</f>
        <v>0</v>
      </c>
      <c r="H19" s="275">
        <f t="shared" ref="H19" si="19">SUM(H20:H21)</f>
        <v>1767960</v>
      </c>
      <c r="I19" s="275">
        <f t="shared" ref="I19:N19" si="20">SUM(I20:I21)</f>
        <v>1620000</v>
      </c>
      <c r="J19" s="275">
        <f>SUM(J20:J21)</f>
        <v>1458000</v>
      </c>
      <c r="K19" s="275">
        <f>SUM(K20:K21)</f>
        <v>1836000</v>
      </c>
      <c r="L19" s="275">
        <f>SUM(L20:L21)</f>
        <v>6717210</v>
      </c>
      <c r="M19" s="275">
        <f>SUM(M20:M21)</f>
        <v>0</v>
      </c>
      <c r="N19" s="313">
        <f>SUM(N20:N21)</f>
        <v>6717210</v>
      </c>
    </row>
    <row r="20" spans="1:14">
      <c r="A20" s="270"/>
      <c r="B20" s="271"/>
      <c r="C20" s="272" t="s">
        <v>25</v>
      </c>
      <c r="D20" s="273"/>
      <c r="E20" s="275"/>
      <c r="F20" s="275"/>
      <c r="G20" s="275"/>
      <c r="H20" s="275">
        <v>1767960</v>
      </c>
      <c r="I20" s="275">
        <v>1620000</v>
      </c>
      <c r="J20" s="275">
        <v>1458000</v>
      </c>
      <c r="K20" s="275">
        <v>1836000</v>
      </c>
      <c r="L20" s="275">
        <f>SUM(D20:K20)</f>
        <v>6681960</v>
      </c>
      <c r="M20" s="275"/>
      <c r="N20" s="313">
        <f>SUM(L20:M20)</f>
        <v>6681960</v>
      </c>
    </row>
    <row r="21" spans="1:14">
      <c r="A21" s="270"/>
      <c r="B21" s="271"/>
      <c r="C21" s="272" t="s">
        <v>26</v>
      </c>
      <c r="D21" s="276">
        <v>35250</v>
      </c>
      <c r="E21" s="278"/>
      <c r="F21" s="278"/>
      <c r="G21" s="278"/>
      <c r="H21" s="278"/>
      <c r="I21" s="278"/>
      <c r="J21" s="278"/>
      <c r="K21" s="278"/>
      <c r="L21" s="278">
        <f>SUM(D21:K21)</f>
        <v>35250</v>
      </c>
      <c r="M21" s="278"/>
      <c r="N21" s="314">
        <f>SUM(L21:M21)</f>
        <v>35250</v>
      </c>
    </row>
    <row r="22" spans="1:14">
      <c r="A22" s="270"/>
      <c r="B22" s="271" t="s">
        <v>27</v>
      </c>
      <c r="C22" s="272"/>
      <c r="D22" s="273">
        <f t="shared" ref="D22:G22" si="21">SUM(D23:D25)</f>
        <v>0</v>
      </c>
      <c r="E22" s="275">
        <f>SUM(E23:E25)</f>
        <v>18322</v>
      </c>
      <c r="F22" s="275">
        <f>SUM(F23:F25)</f>
        <v>17187</v>
      </c>
      <c r="G22" s="275">
        <f>SUM(G23:G25)</f>
        <v>38000</v>
      </c>
      <c r="H22" s="275">
        <f t="shared" ref="H22" si="22">SUM(H23:H25)</f>
        <v>14733</v>
      </c>
      <c r="I22" s="275">
        <f t="shared" ref="I22:N22" si="23">SUM(I23:I25)</f>
        <v>3617</v>
      </c>
      <c r="J22" s="275">
        <f>SUM(J23:J25)</f>
        <v>8798</v>
      </c>
      <c r="K22" s="275">
        <f>SUM(K23:K25)</f>
        <v>1530</v>
      </c>
      <c r="L22" s="275">
        <f>SUM(L23:L25)</f>
        <v>102187</v>
      </c>
      <c r="M22" s="275">
        <f>SUM(M23:M25)</f>
        <v>0</v>
      </c>
      <c r="N22" s="313">
        <f>SUM(N23:N25)</f>
        <v>102187</v>
      </c>
    </row>
    <row r="23" spans="1:14">
      <c r="A23" s="270"/>
      <c r="B23" s="271"/>
      <c r="C23" s="272" t="s">
        <v>28</v>
      </c>
      <c r="D23" s="273"/>
      <c r="E23" s="275"/>
      <c r="F23" s="275"/>
      <c r="G23" s="275"/>
      <c r="H23" s="275"/>
      <c r="I23" s="275"/>
      <c r="J23" s="275">
        <v>3048</v>
      </c>
      <c r="K23" s="275"/>
      <c r="L23" s="275">
        <f t="shared" ref="L23:L25" si="24">SUM(D23:K23)</f>
        <v>3048</v>
      </c>
      <c r="M23" s="275"/>
      <c r="N23" s="313">
        <f t="shared" ref="N23:N25" si="25">SUM(L23:M23)</f>
        <v>3048</v>
      </c>
    </row>
    <row r="24" spans="1:14">
      <c r="A24" s="270"/>
      <c r="B24" s="271"/>
      <c r="C24" s="272" t="s">
        <v>29</v>
      </c>
      <c r="D24" s="273"/>
      <c r="E24" s="275">
        <v>12667</v>
      </c>
      <c r="F24" s="275">
        <v>14583</v>
      </c>
      <c r="G24" s="275"/>
      <c r="H24" s="275"/>
      <c r="I24" s="275"/>
      <c r="J24" s="275"/>
      <c r="K24" s="275"/>
      <c r="L24" s="275">
        <f>SUM(D24:K24)</f>
        <v>27250</v>
      </c>
      <c r="M24" s="275"/>
      <c r="N24" s="313">
        <f>SUM(L24:M24)</f>
        <v>27250</v>
      </c>
    </row>
    <row r="25" spans="1:14">
      <c r="A25" s="270"/>
      <c r="B25" s="271"/>
      <c r="C25" s="272" t="s">
        <v>30</v>
      </c>
      <c r="D25" s="276"/>
      <c r="E25" s="278">
        <v>5655</v>
      </c>
      <c r="F25" s="278">
        <v>2604</v>
      </c>
      <c r="G25" s="278">
        <v>38000</v>
      </c>
      <c r="H25" s="278">
        <v>14733</v>
      </c>
      <c r="I25" s="278">
        <v>3617</v>
      </c>
      <c r="J25" s="278">
        <v>5750</v>
      </c>
      <c r="K25" s="278">
        <v>1530</v>
      </c>
      <c r="L25" s="278">
        <f>SUM(D25:K25)</f>
        <v>71889</v>
      </c>
      <c r="M25" s="278"/>
      <c r="N25" s="314">
        <f>SUM(L25:M25)</f>
        <v>71889</v>
      </c>
    </row>
    <row r="26" spans="1:14">
      <c r="A26" s="270"/>
      <c r="B26" s="271" t="s">
        <v>31</v>
      </c>
      <c r="C26" s="272"/>
      <c r="D26" s="273">
        <f t="shared" ref="D26:G26" si="26">SUM(D27:D35)</f>
        <v>110641</v>
      </c>
      <c r="E26" s="275">
        <f>SUM(E27:E35)</f>
        <v>0</v>
      </c>
      <c r="F26" s="275">
        <f>SUM(F27:F35)</f>
        <v>0</v>
      </c>
      <c r="G26" s="275">
        <f>SUM(G27:G35)</f>
        <v>0</v>
      </c>
      <c r="H26" s="275">
        <f t="shared" ref="H26" si="27">SUM(H27:H35)</f>
        <v>0</v>
      </c>
      <c r="I26" s="275">
        <f t="shared" ref="I26:N26" si="28">SUM(I27:I35)</f>
        <v>400</v>
      </c>
      <c r="J26" s="275">
        <f>SUM(J27:J35)</f>
        <v>6950</v>
      </c>
      <c r="K26" s="275">
        <f>SUM(K27:K35)</f>
        <v>400</v>
      </c>
      <c r="L26" s="275">
        <f>SUM(L27:L35)</f>
        <v>118391</v>
      </c>
      <c r="M26" s="275">
        <f>SUM(M27:M35)</f>
        <v>44854</v>
      </c>
      <c r="N26" s="313">
        <f>SUM(N27:N35)</f>
        <v>163245</v>
      </c>
    </row>
    <row r="27" spans="1:14">
      <c r="A27" s="270"/>
      <c r="B27" s="271"/>
      <c r="C27" s="272" t="s">
        <v>32</v>
      </c>
      <c r="D27" s="273">
        <v>17080</v>
      </c>
      <c r="E27" s="275"/>
      <c r="F27" s="275"/>
      <c r="G27" s="275"/>
      <c r="H27" s="275"/>
      <c r="I27" s="275"/>
      <c r="J27" s="275"/>
      <c r="K27" s="275"/>
      <c r="L27" s="275">
        <f t="shared" ref="L27:L29" si="29">SUM(D27:K27)</f>
        <v>17080</v>
      </c>
      <c r="M27" s="275"/>
      <c r="N27" s="313">
        <f t="shared" ref="N27:N29" si="30">SUM(L27:M27)</f>
        <v>17080</v>
      </c>
    </row>
    <row r="28" spans="1:14">
      <c r="A28" s="270"/>
      <c r="B28" s="271"/>
      <c r="C28" s="272" t="s">
        <v>33</v>
      </c>
      <c r="D28" s="273">
        <v>49902</v>
      </c>
      <c r="E28" s="275"/>
      <c r="F28" s="275"/>
      <c r="G28" s="275"/>
      <c r="H28" s="275"/>
      <c r="I28" s="275"/>
      <c r="J28" s="275"/>
      <c r="K28" s="275"/>
      <c r="L28" s="275">
        <f>SUM(D28:K28)</f>
        <v>49902</v>
      </c>
      <c r="M28" s="275">
        <v>8693</v>
      </c>
      <c r="N28" s="313">
        <f>SUM(L28:M28)</f>
        <v>58595</v>
      </c>
    </row>
    <row r="29" spans="1:14">
      <c r="A29" s="270"/>
      <c r="B29" s="271"/>
      <c r="C29" s="272" t="s">
        <v>34</v>
      </c>
      <c r="D29" s="273">
        <v>25343</v>
      </c>
      <c r="E29" s="275"/>
      <c r="F29" s="275"/>
      <c r="G29" s="275"/>
      <c r="H29" s="275"/>
      <c r="I29" s="275"/>
      <c r="J29" s="275"/>
      <c r="K29" s="275"/>
      <c r="L29" s="275">
        <f>SUM(D29:K29)</f>
        <v>25343</v>
      </c>
      <c r="M29" s="275">
        <v>4466</v>
      </c>
      <c r="N29" s="313">
        <f>SUM(L29:M29)</f>
        <v>29809</v>
      </c>
    </row>
    <row r="30" spans="1:14">
      <c r="A30" s="270"/>
      <c r="B30" s="271"/>
      <c r="C30" s="272" t="s">
        <v>35</v>
      </c>
      <c r="D30" s="273"/>
      <c r="E30" s="275"/>
      <c r="F30" s="275"/>
      <c r="G30" s="275"/>
      <c r="H30" s="275"/>
      <c r="I30" s="275"/>
      <c r="J30" s="275"/>
      <c r="K30" s="275"/>
      <c r="L30" s="275">
        <f t="shared" ref="L30:L35" si="31">SUM(D30:K30)</f>
        <v>0</v>
      </c>
      <c r="M30" s="275">
        <v>19642</v>
      </c>
      <c r="N30" s="313">
        <f t="shared" ref="N30:N35" si="32">SUM(L30:M30)</f>
        <v>19642</v>
      </c>
    </row>
    <row r="31" spans="1:14">
      <c r="A31" s="270"/>
      <c r="B31" s="271"/>
      <c r="C31" s="272" t="s">
        <v>36</v>
      </c>
      <c r="D31" s="273">
        <v>3116</v>
      </c>
      <c r="E31" s="275"/>
      <c r="F31" s="275"/>
      <c r="G31" s="275"/>
      <c r="H31" s="275"/>
      <c r="I31" s="275"/>
      <c r="J31" s="275"/>
      <c r="K31" s="275"/>
      <c r="L31" s="275">
        <f>SUM(D31:K31)</f>
        <v>3116</v>
      </c>
      <c r="M31" s="275">
        <v>2050</v>
      </c>
      <c r="N31" s="313">
        <f>SUM(L31:M31)</f>
        <v>5166</v>
      </c>
    </row>
    <row r="32" spans="1:14">
      <c r="A32" s="270"/>
      <c r="B32" s="271"/>
      <c r="C32" s="272" t="s">
        <v>37</v>
      </c>
      <c r="D32" s="273"/>
      <c r="E32" s="275"/>
      <c r="F32" s="275"/>
      <c r="G32" s="275"/>
      <c r="H32" s="275"/>
      <c r="I32" s="275"/>
      <c r="J32" s="275"/>
      <c r="K32" s="275"/>
      <c r="L32" s="275">
        <f>SUM(D32:K32)</f>
        <v>0</v>
      </c>
      <c r="M32" s="275">
        <v>2363</v>
      </c>
      <c r="N32" s="313">
        <f>SUM(L32:M32)</f>
        <v>2363</v>
      </c>
    </row>
    <row r="33" spans="1:14">
      <c r="A33" s="270"/>
      <c r="B33" s="271"/>
      <c r="C33" s="272" t="s">
        <v>38</v>
      </c>
      <c r="D33" s="273">
        <v>9200</v>
      </c>
      <c r="E33" s="275"/>
      <c r="F33" s="275"/>
      <c r="G33" s="275"/>
      <c r="H33" s="275"/>
      <c r="I33" s="275"/>
      <c r="J33" s="275"/>
      <c r="K33" s="275"/>
      <c r="L33" s="275">
        <f>SUM(D33:K33)</f>
        <v>9200</v>
      </c>
      <c r="M33" s="275">
        <v>5000</v>
      </c>
      <c r="N33" s="313">
        <f>SUM(L33:M33)</f>
        <v>14200</v>
      </c>
    </row>
    <row r="34" spans="1:14">
      <c r="A34" s="270"/>
      <c r="B34" s="271"/>
      <c r="C34" s="272" t="s">
        <v>39</v>
      </c>
      <c r="D34" s="273">
        <v>6000</v>
      </c>
      <c r="E34" s="275"/>
      <c r="F34" s="275"/>
      <c r="G34" s="275"/>
      <c r="H34" s="275"/>
      <c r="I34" s="275"/>
      <c r="J34" s="275">
        <v>300</v>
      </c>
      <c r="K34" s="275"/>
      <c r="L34" s="275">
        <f>SUM(D34:K34)</f>
        <v>6300</v>
      </c>
      <c r="M34" s="275">
        <v>2640</v>
      </c>
      <c r="N34" s="313">
        <f>SUM(L34:M34)</f>
        <v>8940</v>
      </c>
    </row>
    <row r="35" spans="1:15">
      <c r="A35" s="270"/>
      <c r="B35" s="271"/>
      <c r="C35" s="272" t="s">
        <v>40</v>
      </c>
      <c r="D35" s="276"/>
      <c r="E35" s="278"/>
      <c r="F35" s="278"/>
      <c r="G35" s="278"/>
      <c r="H35" s="278"/>
      <c r="I35" s="278">
        <v>400</v>
      </c>
      <c r="J35" s="278">
        <v>6650</v>
      </c>
      <c r="K35" s="278">
        <v>400</v>
      </c>
      <c r="L35" s="278">
        <f>SUM(D35:K35)</f>
        <v>7450</v>
      </c>
      <c r="M35" s="278"/>
      <c r="N35" s="314">
        <f>SUM(L35:M35)</f>
        <v>7450</v>
      </c>
      <c r="O35" s="306"/>
    </row>
    <row r="36" spans="1:15">
      <c r="A36" s="286"/>
      <c r="B36" s="287" t="s">
        <v>41</v>
      </c>
      <c r="C36" s="288"/>
      <c r="D36" s="293">
        <f t="shared" ref="D36:G36" si="33">SUM(D19,D22,D26)</f>
        <v>145891</v>
      </c>
      <c r="E36" s="294">
        <f>SUM(E19,E22,E26)</f>
        <v>18322</v>
      </c>
      <c r="F36" s="294">
        <f>SUM(F19,F22,F26)</f>
        <v>17187</v>
      </c>
      <c r="G36" s="294">
        <f>SUM(G19,G22,G26)</f>
        <v>38000</v>
      </c>
      <c r="H36" s="294">
        <f t="shared" ref="H36" si="34">SUM(H19,H22,H26)</f>
        <v>1782693</v>
      </c>
      <c r="I36" s="294">
        <f t="shared" ref="I36:N36" si="35">SUM(I19,I22,I26)</f>
        <v>1624017</v>
      </c>
      <c r="J36" s="294">
        <f>SUM(J19,J22,J26)</f>
        <v>1473748</v>
      </c>
      <c r="K36" s="294">
        <f>SUM(K19,K22,K26)</f>
        <v>1837930</v>
      </c>
      <c r="L36" s="294">
        <f>SUM(L19,L22,L26)</f>
        <v>6937788</v>
      </c>
      <c r="M36" s="294">
        <f>SUM(M19,M22,M26)</f>
        <v>44854</v>
      </c>
      <c r="N36" s="322">
        <f>SUM(N19,N22,N26)</f>
        <v>6982642</v>
      </c>
      <c r="O36" s="306"/>
    </row>
    <row r="37" spans="1:15">
      <c r="A37" s="270" t="s">
        <v>42</v>
      </c>
      <c r="B37" s="271"/>
      <c r="C37" s="272"/>
      <c r="D37" s="273">
        <f t="shared" ref="D37:G37" si="36">D17-D36</f>
        <v>-118791</v>
      </c>
      <c r="E37" s="275">
        <f>E17-E36</f>
        <v>19002</v>
      </c>
      <c r="F37" s="275">
        <f>F17-F36</f>
        <v>17503</v>
      </c>
      <c r="G37" s="275">
        <f>G17-G36</f>
        <v>38000</v>
      </c>
      <c r="H37" s="275">
        <f t="shared" ref="H37" si="37">H17-H36</f>
        <v>14727</v>
      </c>
      <c r="I37" s="275">
        <f t="shared" ref="I37:N37" si="38">I17-I36</f>
        <v>3221</v>
      </c>
      <c r="J37" s="275">
        <f>J17-J36</f>
        <v>85</v>
      </c>
      <c r="K37" s="275">
        <f>K17-K36</f>
        <v>1130</v>
      </c>
      <c r="L37" s="275">
        <f>L17-L36</f>
        <v>-25123</v>
      </c>
      <c r="M37" s="275">
        <f>M17-M36</f>
        <v>294188</v>
      </c>
      <c r="N37" s="313">
        <f>N17-N36</f>
        <v>269065</v>
      </c>
      <c r="O37" s="306"/>
    </row>
    <row r="38" spans="1:14">
      <c r="A38" s="270" t="s">
        <v>43</v>
      </c>
      <c r="B38" s="271"/>
      <c r="C38" s="272"/>
      <c r="D38" s="273"/>
      <c r="E38" s="275"/>
      <c r="F38" s="275"/>
      <c r="G38" s="275"/>
      <c r="H38" s="275"/>
      <c r="I38" s="275"/>
      <c r="J38" s="275"/>
      <c r="K38" s="275"/>
      <c r="L38" s="275"/>
      <c r="M38" s="275">
        <v>60000</v>
      </c>
      <c r="N38" s="313">
        <f>M38</f>
        <v>60000</v>
      </c>
    </row>
    <row r="39" spans="1:14">
      <c r="A39" s="286" t="s">
        <v>44</v>
      </c>
      <c r="B39" s="295"/>
      <c r="C39" s="296"/>
      <c r="D39" s="276"/>
      <c r="E39" s="278"/>
      <c r="F39" s="278"/>
      <c r="G39" s="278"/>
      <c r="H39" s="278"/>
      <c r="I39" s="278"/>
      <c r="J39" s="278"/>
      <c r="K39" s="278"/>
      <c r="L39" s="278"/>
      <c r="M39" s="278">
        <f>M37-M38</f>
        <v>234188</v>
      </c>
      <c r="N39" s="314">
        <f>N37-N38</f>
        <v>209065</v>
      </c>
    </row>
    <row r="40" spans="1:14">
      <c r="A40" s="270" t="s">
        <v>45</v>
      </c>
      <c r="B40" s="271"/>
      <c r="C40" s="297"/>
      <c r="D40" s="273"/>
      <c r="E40" s="275"/>
      <c r="F40" s="275"/>
      <c r="G40" s="275"/>
      <c r="H40" s="275"/>
      <c r="I40" s="275"/>
      <c r="J40" s="275"/>
      <c r="K40" s="275"/>
      <c r="L40" s="275"/>
      <c r="M40" s="275"/>
      <c r="N40" s="313">
        <v>129752</v>
      </c>
    </row>
    <row r="41" spans="1:15">
      <c r="A41" s="298" t="s">
        <v>46</v>
      </c>
      <c r="B41" s="299"/>
      <c r="C41" s="300"/>
      <c r="D41" s="301"/>
      <c r="E41" s="303"/>
      <c r="F41" s="303"/>
      <c r="G41" s="303"/>
      <c r="H41" s="303"/>
      <c r="I41" s="303"/>
      <c r="J41" s="303"/>
      <c r="K41" s="303"/>
      <c r="L41" s="303"/>
      <c r="M41" s="303"/>
      <c r="N41" s="323">
        <f>SUM(N39:N40)</f>
        <v>338817</v>
      </c>
      <c r="O41" s="306"/>
    </row>
    <row r="42" spans="3:3">
      <c r="C42" s="305"/>
    </row>
  </sheetData>
  <mergeCells count="1">
    <mergeCell ref="A1:N1"/>
  </mergeCells>
  <pageMargins left="0.707638888888889" right="0.707638888888889" top="0.747916666666667" bottom="0.747916666666667" header="0.313888888888889" footer="0.313888888888889"/>
  <pageSetup paperSize="9" scale="90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L54"/>
  <sheetViews>
    <sheetView workbookViewId="0">
      <selection activeCell="H43" sqref="A1:H43"/>
    </sheetView>
  </sheetViews>
  <sheetFormatPr defaultColWidth="9" defaultRowHeight="13.5"/>
  <cols>
    <col min="1" max="1" width="7.5" customWidth="1"/>
    <col min="4" max="4" width="8.25" customWidth="1"/>
    <col min="5" max="5" width="13.5" customWidth="1"/>
    <col min="6" max="6" width="11" customWidth="1"/>
    <col min="7" max="7" width="10.375" customWidth="1"/>
    <col min="8" max="8" width="10.625" customWidth="1"/>
  </cols>
  <sheetData>
    <row r="2" ht="14.25" spans="2:8">
      <c r="B2" s="1" t="s">
        <v>55</v>
      </c>
      <c r="C2" s="1"/>
      <c r="D2" s="1"/>
      <c r="E2" s="2"/>
      <c r="F2" s="2"/>
      <c r="G2" s="3"/>
      <c r="H2" s="3"/>
    </row>
    <row r="3" spans="2:8">
      <c r="B3" s="4"/>
      <c r="C3" s="4"/>
      <c r="D3" s="4"/>
      <c r="E3" s="3"/>
      <c r="F3" s="3"/>
      <c r="G3" s="3"/>
      <c r="H3" s="3"/>
    </row>
    <row r="4" ht="18.75" spans="2:8">
      <c r="B4" s="5" t="s">
        <v>87</v>
      </c>
      <c r="C4" s="6"/>
      <c r="D4" s="6"/>
      <c r="E4" s="6"/>
      <c r="F4" s="6"/>
      <c r="G4" s="6"/>
      <c r="H4" s="6"/>
    </row>
    <row r="5" ht="14.25" spans="1:8">
      <c r="A5" s="7"/>
      <c r="B5" s="8" t="s">
        <v>130</v>
      </c>
      <c r="C5" s="8"/>
      <c r="D5" s="8"/>
      <c r="E5" s="8"/>
      <c r="F5" s="8"/>
      <c r="G5" s="8"/>
      <c r="H5" s="8"/>
    </row>
    <row r="6" ht="14.25" spans="1:8">
      <c r="A6" s="7"/>
      <c r="B6" s="8"/>
      <c r="C6" s="8"/>
      <c r="D6" s="8"/>
      <c r="E6" s="8"/>
      <c r="F6" s="8"/>
      <c r="G6" s="8"/>
      <c r="H6" s="8"/>
    </row>
    <row r="7" ht="14.25" spans="1:8">
      <c r="A7" s="7"/>
      <c r="B7" s="1"/>
      <c r="C7" s="1"/>
      <c r="D7" s="1"/>
      <c r="E7" s="2"/>
      <c r="F7" s="2"/>
      <c r="G7" s="2"/>
      <c r="H7" s="9" t="s">
        <v>1</v>
      </c>
    </row>
    <row r="8" ht="14.25" spans="1:9">
      <c r="A8" s="7"/>
      <c r="B8" s="10" t="s">
        <v>58</v>
      </c>
      <c r="C8" s="11"/>
      <c r="D8" s="11"/>
      <c r="E8" s="12"/>
      <c r="F8" s="13" t="s">
        <v>59</v>
      </c>
      <c r="G8" s="13"/>
      <c r="H8" s="13"/>
      <c r="I8" s="155"/>
    </row>
    <row r="9" ht="14.25" spans="1:9">
      <c r="A9" s="7"/>
      <c r="B9" s="15" t="s">
        <v>60</v>
      </c>
      <c r="C9" s="16"/>
      <c r="D9" s="16"/>
      <c r="E9" s="17"/>
      <c r="F9" s="18"/>
      <c r="G9" s="18"/>
      <c r="H9" s="149"/>
      <c r="I9" s="155"/>
    </row>
    <row r="10" ht="14.25" spans="1:9">
      <c r="A10" s="7"/>
      <c r="B10" s="15"/>
      <c r="C10" s="16" t="s">
        <v>88</v>
      </c>
      <c r="D10" s="16"/>
      <c r="E10" s="20"/>
      <c r="F10" s="21"/>
      <c r="G10" s="21"/>
      <c r="H10" s="149"/>
      <c r="I10" s="155"/>
    </row>
    <row r="11" ht="14.25" spans="1:9">
      <c r="A11" s="7"/>
      <c r="B11" s="15"/>
      <c r="C11" s="16"/>
      <c r="D11" s="2"/>
      <c r="E11" s="16" t="s">
        <v>14</v>
      </c>
      <c r="F11" s="21">
        <v>4164</v>
      </c>
      <c r="G11" s="21"/>
      <c r="H11" s="149"/>
      <c r="I11" s="155"/>
    </row>
    <row r="12" ht="14.25" spans="1:9">
      <c r="A12" s="7"/>
      <c r="B12" s="15"/>
      <c r="C12" s="16"/>
      <c r="D12" s="2"/>
      <c r="E12" s="16" t="s">
        <v>81</v>
      </c>
      <c r="F12" s="22"/>
      <c r="G12" s="21">
        <f>SUM(F11:F12)</f>
        <v>4164</v>
      </c>
      <c r="H12" s="149"/>
      <c r="I12" s="155"/>
    </row>
    <row r="13" ht="14.25" spans="1:9">
      <c r="A13" s="7"/>
      <c r="B13" s="15"/>
      <c r="C13" s="16" t="s">
        <v>89</v>
      </c>
      <c r="D13" s="16"/>
      <c r="E13" s="20"/>
      <c r="F13" s="21"/>
      <c r="G13" s="21"/>
      <c r="H13" s="149"/>
      <c r="I13" s="155"/>
    </row>
    <row r="14" ht="14.25" spans="1:9">
      <c r="A14" s="7"/>
      <c r="B14" s="15"/>
      <c r="C14" s="16"/>
      <c r="D14" s="1"/>
      <c r="E14" s="16" t="s">
        <v>66</v>
      </c>
      <c r="F14" s="21">
        <v>0</v>
      </c>
      <c r="G14" s="21"/>
      <c r="H14" s="149"/>
      <c r="I14" s="155"/>
    </row>
    <row r="15" ht="14.25" spans="1:9">
      <c r="A15" s="7"/>
      <c r="B15" s="15"/>
      <c r="C15" s="16"/>
      <c r="D15" s="1"/>
      <c r="E15" s="16" t="s">
        <v>17</v>
      </c>
      <c r="F15" s="21">
        <v>104159</v>
      </c>
      <c r="G15" s="21"/>
      <c r="H15" s="149"/>
      <c r="I15" s="155"/>
    </row>
    <row r="16" ht="14.25" spans="1:9">
      <c r="A16" s="7"/>
      <c r="B16" s="15"/>
      <c r="C16" s="16"/>
      <c r="D16" s="1"/>
      <c r="E16" s="16" t="s">
        <v>18</v>
      </c>
      <c r="F16" s="21">
        <v>195347</v>
      </c>
      <c r="G16" s="21"/>
      <c r="H16" s="149"/>
      <c r="I16" s="155"/>
    </row>
    <row r="17" ht="14.25" spans="1:9">
      <c r="A17" s="7"/>
      <c r="B17" s="15"/>
      <c r="C17" s="16"/>
      <c r="D17" s="1"/>
      <c r="E17" s="16" t="s">
        <v>19</v>
      </c>
      <c r="F17" s="21">
        <v>21060</v>
      </c>
      <c r="G17" s="21">
        <f>F14+F15+F16+F17</f>
        <v>320566</v>
      </c>
      <c r="H17" s="149"/>
      <c r="I17" s="155"/>
    </row>
    <row r="18" ht="14.25" spans="1:9">
      <c r="A18" s="7"/>
      <c r="B18" s="15"/>
      <c r="C18" s="16"/>
      <c r="D18" s="1"/>
      <c r="E18" s="1" t="s">
        <v>17</v>
      </c>
      <c r="F18" s="21">
        <v>18</v>
      </c>
      <c r="G18" s="21"/>
      <c r="H18" s="149"/>
      <c r="I18" s="155"/>
    </row>
    <row r="19" ht="14.25" spans="1:9">
      <c r="A19" s="7"/>
      <c r="B19" s="15"/>
      <c r="C19" s="16"/>
      <c r="D19" s="1"/>
      <c r="E19" s="1" t="s">
        <v>93</v>
      </c>
      <c r="F19" s="22">
        <v>502</v>
      </c>
      <c r="G19" s="22">
        <f>F18+F19</f>
        <v>520</v>
      </c>
      <c r="H19" s="149"/>
      <c r="I19" s="155"/>
    </row>
    <row r="20" ht="14.25" spans="1:9">
      <c r="A20" s="7"/>
      <c r="B20" s="15"/>
      <c r="C20" s="23" t="s">
        <v>22</v>
      </c>
      <c r="D20" s="23"/>
      <c r="E20" s="24"/>
      <c r="F20" s="25"/>
      <c r="G20" s="25"/>
      <c r="H20" s="150">
        <f>G12+G17+G19</f>
        <v>325250</v>
      </c>
      <c r="I20" s="155"/>
    </row>
    <row r="21" ht="14.25" spans="1:9">
      <c r="A21" s="7"/>
      <c r="B21" s="15" t="s">
        <v>68</v>
      </c>
      <c r="C21" s="16"/>
      <c r="D21" s="16"/>
      <c r="E21" s="20"/>
      <c r="F21" s="21"/>
      <c r="G21" s="21"/>
      <c r="H21" s="149"/>
      <c r="I21" s="155"/>
    </row>
    <row r="22" ht="14.25" spans="1:9">
      <c r="A22" s="7"/>
      <c r="B22" s="15"/>
      <c r="C22" s="16" t="s">
        <v>69</v>
      </c>
      <c r="D22" s="16"/>
      <c r="E22" s="20"/>
      <c r="F22" s="21"/>
      <c r="G22" s="21"/>
      <c r="H22" s="149"/>
      <c r="I22" s="155"/>
    </row>
    <row r="23" ht="14.25" spans="1:9">
      <c r="A23" s="7"/>
      <c r="B23" s="15"/>
      <c r="C23" s="16"/>
      <c r="D23" s="16"/>
      <c r="E23" s="27" t="s">
        <v>25</v>
      </c>
      <c r="F23" s="21">
        <v>0</v>
      </c>
      <c r="G23" s="21"/>
      <c r="H23" s="149"/>
      <c r="I23" s="155"/>
    </row>
    <row r="24" ht="14.25" spans="1:9">
      <c r="A24" s="7"/>
      <c r="B24" s="15"/>
      <c r="C24" s="16"/>
      <c r="D24" s="16"/>
      <c r="E24" s="27" t="s">
        <v>26</v>
      </c>
      <c r="F24" s="21">
        <v>35750</v>
      </c>
      <c r="G24" s="21"/>
      <c r="H24" s="149"/>
      <c r="I24" s="155"/>
    </row>
    <row r="25" ht="14.25" spans="1:9">
      <c r="A25" s="7"/>
      <c r="B25" s="15"/>
      <c r="C25" s="16"/>
      <c r="D25" s="16"/>
      <c r="E25" s="27" t="s">
        <v>28</v>
      </c>
      <c r="F25" s="21">
        <v>3501</v>
      </c>
      <c r="G25" s="21"/>
      <c r="H25" s="149"/>
      <c r="I25" s="155"/>
    </row>
    <row r="26" ht="14.25" spans="1:9">
      <c r="A26" s="7"/>
      <c r="B26" s="15"/>
      <c r="C26" s="16"/>
      <c r="D26" s="16"/>
      <c r="E26" s="27" t="s">
        <v>29</v>
      </c>
      <c r="F26" s="21">
        <v>58755</v>
      </c>
      <c r="G26" s="21"/>
      <c r="H26" s="149"/>
      <c r="I26" s="155"/>
    </row>
    <row r="27" ht="14.25" spans="1:9">
      <c r="A27" s="7"/>
      <c r="B27" s="15"/>
      <c r="C27" s="16"/>
      <c r="D27" s="16"/>
      <c r="E27" s="27" t="s">
        <v>30</v>
      </c>
      <c r="F27" s="21">
        <v>44165</v>
      </c>
      <c r="G27" s="21"/>
      <c r="H27" s="149"/>
      <c r="I27" s="155"/>
    </row>
    <row r="28" ht="14.25" spans="1:9">
      <c r="A28" s="7"/>
      <c r="B28" s="15"/>
      <c r="C28" s="16"/>
      <c r="D28" s="16"/>
      <c r="E28" s="27" t="s">
        <v>102</v>
      </c>
      <c r="F28" s="21">
        <v>9824</v>
      </c>
      <c r="G28" s="21"/>
      <c r="H28" s="149"/>
      <c r="I28" s="155"/>
    </row>
    <row r="29" ht="14.25" spans="1:9">
      <c r="A29" s="7"/>
      <c r="B29" s="15"/>
      <c r="C29" s="16"/>
      <c r="D29" s="16"/>
      <c r="E29" s="27" t="s">
        <v>82</v>
      </c>
      <c r="F29" s="21">
        <v>30000</v>
      </c>
      <c r="G29" s="21"/>
      <c r="H29" s="149"/>
      <c r="I29" s="155"/>
    </row>
    <row r="30" ht="14.25" spans="1:9">
      <c r="A30" s="7"/>
      <c r="B30" s="15"/>
      <c r="C30" s="16"/>
      <c r="D30" s="16"/>
      <c r="E30" s="27" t="s">
        <v>32</v>
      </c>
      <c r="F30" s="21">
        <v>15812</v>
      </c>
      <c r="G30" s="21"/>
      <c r="H30" s="149"/>
      <c r="I30" s="155"/>
    </row>
    <row r="31" ht="14.25" spans="1:9">
      <c r="A31" s="7"/>
      <c r="B31" s="15"/>
      <c r="C31" s="16"/>
      <c r="D31" s="16"/>
      <c r="E31" s="27" t="s">
        <v>33</v>
      </c>
      <c r="F31" s="21">
        <v>23286</v>
      </c>
      <c r="G31" s="21"/>
      <c r="H31" s="149"/>
      <c r="I31" s="155"/>
    </row>
    <row r="32" ht="14.25" spans="1:11">
      <c r="A32" s="7"/>
      <c r="B32" s="15"/>
      <c r="C32" s="16"/>
      <c r="D32" s="16"/>
      <c r="E32" s="27" t="s">
        <v>34</v>
      </c>
      <c r="F32" s="21">
        <v>11952</v>
      </c>
      <c r="G32" s="21"/>
      <c r="H32" s="149"/>
      <c r="I32" s="155"/>
      <c r="K32" s="156"/>
    </row>
    <row r="33" ht="14.25" spans="1:9">
      <c r="A33" s="7"/>
      <c r="B33" s="15"/>
      <c r="C33" s="16"/>
      <c r="D33" s="16"/>
      <c r="E33" s="27" t="s">
        <v>35</v>
      </c>
      <c r="F33" s="21">
        <v>39785</v>
      </c>
      <c r="G33" s="21"/>
      <c r="H33" s="149"/>
      <c r="I33" s="155"/>
    </row>
    <row r="34" ht="14.25" spans="1:9">
      <c r="A34" s="7"/>
      <c r="B34" s="15"/>
      <c r="C34" s="16"/>
      <c r="D34" s="16"/>
      <c r="E34" s="27" t="s">
        <v>36</v>
      </c>
      <c r="F34" s="21">
        <v>25402</v>
      </c>
      <c r="G34" s="21"/>
      <c r="H34" s="149"/>
      <c r="I34" s="155"/>
    </row>
    <row r="35" ht="14.25" spans="1:9">
      <c r="A35" s="7"/>
      <c r="B35" s="15"/>
      <c r="C35" s="16"/>
      <c r="D35" s="16"/>
      <c r="E35" s="27" t="s">
        <v>38</v>
      </c>
      <c r="F35" s="21">
        <v>0</v>
      </c>
      <c r="G35" s="21"/>
      <c r="H35" s="149"/>
      <c r="I35" s="155"/>
    </row>
    <row r="36" ht="14.25" spans="1:9">
      <c r="A36" s="7"/>
      <c r="B36" s="15"/>
      <c r="C36" s="16"/>
      <c r="D36" s="16"/>
      <c r="E36" s="27" t="s">
        <v>39</v>
      </c>
      <c r="F36" s="21">
        <v>47343</v>
      </c>
      <c r="G36" s="21"/>
      <c r="H36" s="149"/>
      <c r="I36" s="155"/>
    </row>
    <row r="37" ht="14.25" spans="1:9">
      <c r="A37" s="7"/>
      <c r="B37" s="15"/>
      <c r="C37" s="16"/>
      <c r="D37" s="16"/>
      <c r="E37" s="27" t="s">
        <v>40</v>
      </c>
      <c r="F37" s="28">
        <v>0</v>
      </c>
      <c r="G37" s="28">
        <f>F23+F24+F25+F26+F27+F28+F29+F30+F31+F32+F33+F34+F35+F36+F37</f>
        <v>345575</v>
      </c>
      <c r="H37" s="149"/>
      <c r="I37" s="155"/>
    </row>
    <row r="38" ht="14.25" spans="1:12">
      <c r="A38" s="7"/>
      <c r="B38" s="15"/>
      <c r="C38" s="23" t="s">
        <v>41</v>
      </c>
      <c r="D38" s="23"/>
      <c r="E38" s="24"/>
      <c r="F38" s="7"/>
      <c r="G38" s="25"/>
      <c r="H38" s="150">
        <f>G37</f>
        <v>345575</v>
      </c>
      <c r="I38" s="155"/>
      <c r="L38" s="156"/>
    </row>
    <row r="39" ht="14.25" spans="1:11">
      <c r="A39" s="7"/>
      <c r="B39" s="15"/>
      <c r="C39" s="23" t="s">
        <v>53</v>
      </c>
      <c r="D39" s="29"/>
      <c r="E39" s="24"/>
      <c r="F39" s="7"/>
      <c r="G39" s="25"/>
      <c r="H39" s="151"/>
      <c r="I39" s="155"/>
      <c r="K39" s="156"/>
    </row>
    <row r="40" ht="14.25" spans="1:9">
      <c r="A40" s="7"/>
      <c r="B40" s="15" t="s">
        <v>44</v>
      </c>
      <c r="C40" s="16"/>
      <c r="D40" s="1"/>
      <c r="E40" s="20"/>
      <c r="F40" s="21"/>
      <c r="G40" s="21"/>
      <c r="H40" s="152">
        <f>H20-H38+H39</f>
        <v>-20325</v>
      </c>
      <c r="I40" s="155"/>
    </row>
    <row r="41" ht="14.25" spans="1:11">
      <c r="A41" s="7"/>
      <c r="B41" s="15" t="s">
        <v>45</v>
      </c>
      <c r="C41" s="16"/>
      <c r="D41" s="1"/>
      <c r="E41" s="20"/>
      <c r="F41" s="21"/>
      <c r="G41" s="21"/>
      <c r="H41" s="152">
        <v>-2347</v>
      </c>
      <c r="I41" s="155"/>
      <c r="K41" s="149"/>
    </row>
    <row r="42" ht="14.25" spans="1:9">
      <c r="A42" s="7"/>
      <c r="B42" s="32" t="s">
        <v>46</v>
      </c>
      <c r="C42" s="33"/>
      <c r="D42" s="33"/>
      <c r="E42" s="34"/>
      <c r="F42" s="35"/>
      <c r="G42" s="35"/>
      <c r="H42" s="153">
        <f>SUM(H40:H41)</f>
        <v>-22672</v>
      </c>
      <c r="I42" s="155"/>
    </row>
    <row r="54" spans="5:5">
      <c r="E54" s="154" t="s">
        <v>131</v>
      </c>
    </row>
  </sheetData>
  <mergeCells count="4">
    <mergeCell ref="B4:H4"/>
    <mergeCell ref="B5:H5"/>
    <mergeCell ref="B8:E8"/>
    <mergeCell ref="F8:H8"/>
  </mergeCells>
  <pageMargins left="0.75" right="0.75" top="1" bottom="1" header="0.511805555555556" footer="0.511805555555556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74"/>
  <sheetViews>
    <sheetView zoomScale="110" zoomScaleNormal="110" topLeftCell="A23" workbookViewId="0">
      <selection activeCell="L48" sqref="L48"/>
    </sheetView>
  </sheetViews>
  <sheetFormatPr defaultColWidth="9" defaultRowHeight="10" customHeight="1"/>
  <cols>
    <col min="1" max="1" width="3" customWidth="1"/>
    <col min="2" max="2" width="0.75" hidden="1" customWidth="1"/>
    <col min="3" max="4" width="9" hidden="1" customWidth="1"/>
    <col min="5" max="5" width="2.75" customWidth="1"/>
    <col min="6" max="6" width="13.3666666666667" customWidth="1"/>
    <col min="7" max="7" width="8.16666666666667" customWidth="1"/>
    <col min="8" max="8" width="7" customWidth="1"/>
    <col min="9" max="9" width="6.75" customWidth="1"/>
    <col min="10" max="10" width="7.25" customWidth="1"/>
    <col min="11" max="11" width="6.76666666666667" customWidth="1"/>
    <col min="12" max="12" width="6.14166666666667" customWidth="1"/>
    <col min="13" max="13" width="6.625" customWidth="1"/>
    <col min="14" max="14" width="6.45833333333333" customWidth="1"/>
    <col min="15" max="15" width="6.66666666666667" customWidth="1"/>
    <col min="16" max="16" width="6.55833333333333" customWidth="1"/>
    <col min="17" max="17" width="6.45833333333333" customWidth="1"/>
    <col min="18" max="19" width="6.55833333333333" customWidth="1"/>
    <col min="20" max="20" width="7.91666666666667" customWidth="1"/>
    <col min="21" max="21" width="7.38333333333333" customWidth="1"/>
    <col min="22" max="22" width="8.54166666666667" customWidth="1"/>
  </cols>
  <sheetData>
    <row r="1" customHeight="1" spans="1: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121">
        <v>44286</v>
      </c>
      <c r="V1" s="121"/>
      <c r="W1" s="71"/>
      <c r="X1" s="71"/>
      <c r="Y1" s="71"/>
    </row>
    <row r="2" customHeight="1" spans="1:25">
      <c r="A2" s="72" t="s">
        <v>132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122"/>
      <c r="X2" s="71"/>
      <c r="Y2" s="71"/>
    </row>
    <row r="3" customHeight="1" spans="1:25">
      <c r="A3" s="73"/>
      <c r="B3" s="74"/>
      <c r="C3" s="74"/>
      <c r="D3" s="74"/>
      <c r="E3" s="74"/>
      <c r="F3" s="74"/>
      <c r="G3" s="75" t="s">
        <v>111</v>
      </c>
      <c r="H3" s="76" t="s">
        <v>112</v>
      </c>
      <c r="I3" s="108" t="s">
        <v>113</v>
      </c>
      <c r="J3" s="108" t="s">
        <v>114</v>
      </c>
      <c r="K3" s="108" t="s">
        <v>115</v>
      </c>
      <c r="L3" s="108" t="s">
        <v>116</v>
      </c>
      <c r="M3" s="108" t="s">
        <v>117</v>
      </c>
      <c r="N3" s="108" t="s">
        <v>118</v>
      </c>
      <c r="O3" s="108" t="s">
        <v>119</v>
      </c>
      <c r="P3" s="108" t="s">
        <v>120</v>
      </c>
      <c r="Q3" s="108" t="s">
        <v>121</v>
      </c>
      <c r="R3" s="76" t="s">
        <v>122</v>
      </c>
      <c r="S3" s="123" t="s">
        <v>123</v>
      </c>
      <c r="T3" s="124" t="s">
        <v>6</v>
      </c>
      <c r="U3" s="125" t="s">
        <v>7</v>
      </c>
      <c r="V3" s="125" t="s">
        <v>8</v>
      </c>
      <c r="W3" s="122"/>
      <c r="X3" s="71"/>
      <c r="Y3" s="71"/>
    </row>
    <row r="4" customHeight="1" spans="1:25">
      <c r="A4" s="73" t="s">
        <v>9</v>
      </c>
      <c r="B4" s="74"/>
      <c r="C4" s="74"/>
      <c r="D4" s="74"/>
      <c r="E4" s="74"/>
      <c r="F4" s="74"/>
      <c r="G4" s="77"/>
      <c r="H4" s="78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26"/>
      <c r="T4" s="77"/>
      <c r="U4" s="127"/>
      <c r="V4" s="127"/>
      <c r="W4" s="122"/>
      <c r="X4" s="71"/>
      <c r="Y4" s="71"/>
    </row>
    <row r="5" customHeight="1" spans="1:25">
      <c r="A5" s="79"/>
      <c r="B5" s="80"/>
      <c r="C5" s="80"/>
      <c r="D5" s="80"/>
      <c r="E5" s="80" t="s">
        <v>10</v>
      </c>
      <c r="F5" s="80"/>
      <c r="G5" s="81"/>
      <c r="H5" s="82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81"/>
      <c r="U5" s="128">
        <v>78500</v>
      </c>
      <c r="V5" s="128">
        <f>SUM(V6:V7)</f>
        <v>78500</v>
      </c>
      <c r="W5" s="122"/>
      <c r="X5" s="71"/>
      <c r="Y5" s="71"/>
    </row>
    <row r="6" customHeight="1" spans="1:25">
      <c r="A6" s="79"/>
      <c r="B6" s="80"/>
      <c r="C6" s="80"/>
      <c r="D6" s="80"/>
      <c r="E6" s="80"/>
      <c r="F6" s="80" t="s">
        <v>11</v>
      </c>
      <c r="G6" s="81"/>
      <c r="H6" s="82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6"/>
      <c r="T6" s="81"/>
      <c r="U6" s="128">
        <v>78500</v>
      </c>
      <c r="V6" s="128">
        <f t="shared" ref="V6:V8" si="0">SUM(T6:U6)</f>
        <v>78500</v>
      </c>
      <c r="W6" s="122"/>
      <c r="X6" s="71"/>
      <c r="Y6" s="71"/>
    </row>
    <row r="7" customHeight="1" spans="1:25">
      <c r="A7" s="79"/>
      <c r="B7" s="80"/>
      <c r="C7" s="80"/>
      <c r="D7" s="80"/>
      <c r="E7" s="80"/>
      <c r="F7" s="80" t="s">
        <v>12</v>
      </c>
      <c r="G7" s="83"/>
      <c r="H7" s="84"/>
      <c r="I7" s="111"/>
      <c r="J7" s="111"/>
      <c r="K7" s="111"/>
      <c r="L7" s="111"/>
      <c r="M7" s="111"/>
      <c r="N7" s="111"/>
      <c r="O7" s="111"/>
      <c r="P7" s="111"/>
      <c r="Q7" s="111"/>
      <c r="R7" s="110"/>
      <c r="S7" s="116"/>
      <c r="T7" s="83"/>
      <c r="U7" s="129">
        <v>0</v>
      </c>
      <c r="V7" s="129">
        <f>SUM(T7:U7)</f>
        <v>0</v>
      </c>
      <c r="W7" s="122"/>
      <c r="X7" s="71"/>
      <c r="Y7" s="71"/>
    </row>
    <row r="8" customHeight="1" spans="1:25">
      <c r="A8" s="79"/>
      <c r="B8" s="80"/>
      <c r="C8" s="80"/>
      <c r="D8" s="80"/>
      <c r="E8" s="80" t="s">
        <v>13</v>
      </c>
      <c r="F8" s="80"/>
      <c r="G8" s="85"/>
      <c r="H8" s="86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30"/>
      <c r="T8" s="81"/>
      <c r="U8" s="131">
        <v>49352</v>
      </c>
      <c r="V8" s="131">
        <f>SUM(T8:U8)</f>
        <v>49352</v>
      </c>
      <c r="W8" s="122"/>
      <c r="X8" s="71"/>
      <c r="Y8" s="71"/>
    </row>
    <row r="9" customHeight="1" spans="1:25">
      <c r="A9" s="79"/>
      <c r="B9" s="80"/>
      <c r="C9" s="80"/>
      <c r="D9" s="80"/>
      <c r="E9" s="80" t="s">
        <v>80</v>
      </c>
      <c r="F9" s="80"/>
      <c r="G9" s="87">
        <f t="shared" ref="G9:L9" si="1">SUM(G10:G11)</f>
        <v>0</v>
      </c>
      <c r="H9" s="88">
        <f>SUM(H10:H11)</f>
        <v>0</v>
      </c>
      <c r="I9" s="113">
        <f>SUM(I10:I11)</f>
        <v>0</v>
      </c>
      <c r="J9" s="113">
        <f>SUM(J10:J11)</f>
        <v>0</v>
      </c>
      <c r="K9" s="113">
        <f>SUM(K10:K11)</f>
        <v>0</v>
      </c>
      <c r="L9" s="113">
        <f>SUM(L10:L11)</f>
        <v>0</v>
      </c>
      <c r="M9" s="113">
        <v>0</v>
      </c>
      <c r="N9" s="113">
        <v>0</v>
      </c>
      <c r="O9" s="113">
        <f>SUM(O10:O11)</f>
        <v>0</v>
      </c>
      <c r="P9" s="113">
        <f>P10+P11</f>
        <v>1259</v>
      </c>
      <c r="Q9" s="113">
        <f t="shared" ref="Q9:S9" si="2">SUM(Q10:Q11)</f>
        <v>0</v>
      </c>
      <c r="R9" s="113">
        <f>SUM(R10:R11)</f>
        <v>0</v>
      </c>
      <c r="S9" s="132">
        <f>SUM(S10:S11)</f>
        <v>0</v>
      </c>
      <c r="T9" s="87">
        <f>M9+P9</f>
        <v>1259</v>
      </c>
      <c r="U9" s="133">
        <v>0</v>
      </c>
      <c r="V9" s="133">
        <f>T9+U9</f>
        <v>1259</v>
      </c>
      <c r="W9" s="122"/>
      <c r="X9" s="71"/>
      <c r="Y9" s="71"/>
    </row>
    <row r="10" customHeight="1" spans="1:25">
      <c r="A10" s="79"/>
      <c r="B10" s="80"/>
      <c r="C10" s="80"/>
      <c r="D10" s="80"/>
      <c r="E10" s="80"/>
      <c r="F10" s="80" t="s">
        <v>14</v>
      </c>
      <c r="G10" s="81"/>
      <c r="H10" s="82"/>
      <c r="I10" s="110"/>
      <c r="J10" s="110"/>
      <c r="K10" s="110"/>
      <c r="L10" s="110"/>
      <c r="M10" s="110">
        <v>0</v>
      </c>
      <c r="N10" s="110"/>
      <c r="O10" s="110"/>
      <c r="P10" s="110">
        <v>1259</v>
      </c>
      <c r="Q10" s="110"/>
      <c r="R10" s="110"/>
      <c r="S10" s="116"/>
      <c r="T10" s="81">
        <f>M10+P10</f>
        <v>1259</v>
      </c>
      <c r="U10" s="128">
        <v>0</v>
      </c>
      <c r="V10" s="128">
        <f t="shared" ref="V10:V16" si="3">SUM(T10:U10)</f>
        <v>1259</v>
      </c>
      <c r="W10" s="122" t="s">
        <v>133</v>
      </c>
      <c r="X10" s="71"/>
      <c r="Y10" s="71"/>
    </row>
    <row r="11" customHeight="1" spans="1:25">
      <c r="A11" s="79"/>
      <c r="B11" s="80"/>
      <c r="C11" s="80"/>
      <c r="D11" s="80"/>
      <c r="E11" s="80"/>
      <c r="F11" s="80" t="s">
        <v>81</v>
      </c>
      <c r="G11" s="83"/>
      <c r="H11" s="84"/>
      <c r="I11" s="111"/>
      <c r="J11" s="111"/>
      <c r="K11" s="111"/>
      <c r="L11" s="84"/>
      <c r="M11" s="111"/>
      <c r="N11" s="111"/>
      <c r="O11" s="71"/>
      <c r="P11" s="111"/>
      <c r="Q11" s="111"/>
      <c r="R11" s="111"/>
      <c r="S11" s="134"/>
      <c r="T11" s="83"/>
      <c r="U11" s="129"/>
      <c r="V11" s="129"/>
      <c r="W11" s="122"/>
      <c r="X11" s="71"/>
      <c r="Y11" s="71"/>
    </row>
    <row r="12" customHeight="1" spans="1:25">
      <c r="A12" s="79"/>
      <c r="B12" s="80"/>
      <c r="C12" s="80"/>
      <c r="D12" s="80"/>
      <c r="E12" s="80" t="s">
        <v>15</v>
      </c>
      <c r="F12" s="80"/>
      <c r="G12" s="81">
        <v>6480</v>
      </c>
      <c r="H12" s="82">
        <f t="shared" ref="H12:S12" si="4">SUM(H13:H16)</f>
        <v>24779</v>
      </c>
      <c r="I12" s="110">
        <f>I14+I15</f>
        <v>23175</v>
      </c>
      <c r="J12" s="110">
        <f t="shared" ref="J12:S12" si="5">SUM(J13:J16)</f>
        <v>50998</v>
      </c>
      <c r="K12" s="110">
        <f>SUM(K13:K16)</f>
        <v>24069</v>
      </c>
      <c r="L12" s="110">
        <f>SUM(L13:L16)</f>
        <v>8549</v>
      </c>
      <c r="M12" s="110">
        <f>SUM(M13:M16)</f>
        <v>20405</v>
      </c>
      <c r="N12" s="110">
        <f>SUM(N13:N16)</f>
        <v>26549</v>
      </c>
      <c r="O12" s="113">
        <f>SUM(O13:O16)</f>
        <v>25718</v>
      </c>
      <c r="P12" s="110">
        <f>P15+P14</f>
        <v>27486</v>
      </c>
      <c r="Q12" s="110">
        <f>Q14+Q15</f>
        <v>26130</v>
      </c>
      <c r="R12" s="110">
        <f t="shared" ref="Q12:S12" si="6">SUM(R13:R16)</f>
        <v>19855</v>
      </c>
      <c r="S12" s="116">
        <f>SUM(S13:S16)</f>
        <v>0</v>
      </c>
      <c r="T12" s="81">
        <f>SUM(G12:S12)</f>
        <v>284193</v>
      </c>
      <c r="U12" s="128">
        <f>SUM(U13:U16)</f>
        <v>0</v>
      </c>
      <c r="V12" s="128">
        <f t="shared" ref="V12:V16" si="7">SUM(T12:U12)</f>
        <v>284193</v>
      </c>
      <c r="W12" s="122"/>
      <c r="X12" s="71"/>
      <c r="Y12" s="71"/>
    </row>
    <row r="13" customHeight="1" spans="1:25">
      <c r="A13" s="79"/>
      <c r="B13" s="80"/>
      <c r="C13" s="80"/>
      <c r="D13" s="80"/>
      <c r="E13" s="80"/>
      <c r="F13" s="80" t="s">
        <v>16</v>
      </c>
      <c r="G13" s="81">
        <v>0</v>
      </c>
      <c r="H13" s="82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6"/>
      <c r="T13" s="81">
        <f>SUM(G13:S13)</f>
        <v>0</v>
      </c>
      <c r="U13" s="128">
        <v>0</v>
      </c>
      <c r="V13" s="128">
        <f>SUM(T13:U13)</f>
        <v>0</v>
      </c>
      <c r="W13" s="122"/>
      <c r="X13" s="71"/>
      <c r="Y13" s="71"/>
    </row>
    <row r="14" customHeight="1" spans="1:25">
      <c r="A14" s="79"/>
      <c r="B14" s="80"/>
      <c r="C14" s="80"/>
      <c r="D14" s="80"/>
      <c r="E14" s="80"/>
      <c r="F14" s="80" t="s">
        <v>17</v>
      </c>
      <c r="G14" s="81">
        <v>0</v>
      </c>
      <c r="H14" s="82">
        <v>5779</v>
      </c>
      <c r="I14" s="110">
        <v>5675</v>
      </c>
      <c r="J14" s="110">
        <v>12998</v>
      </c>
      <c r="K14" s="110">
        <v>6389</v>
      </c>
      <c r="L14" s="110">
        <v>2349</v>
      </c>
      <c r="M14" s="110">
        <v>5825</v>
      </c>
      <c r="N14" s="110">
        <v>8189</v>
      </c>
      <c r="O14" s="110">
        <v>7991</v>
      </c>
      <c r="P14" s="110">
        <v>9126</v>
      </c>
      <c r="Q14" s="110">
        <v>9690</v>
      </c>
      <c r="R14" s="110">
        <v>8355</v>
      </c>
      <c r="S14" s="116"/>
      <c r="T14" s="81">
        <f>SUM(H14:S14)</f>
        <v>82366</v>
      </c>
      <c r="U14" s="128">
        <v>0</v>
      </c>
      <c r="V14" s="128">
        <f>SUM(T14:U14)</f>
        <v>82366</v>
      </c>
      <c r="W14" s="122" t="s">
        <v>134</v>
      </c>
      <c r="X14" s="110"/>
      <c r="Y14" s="71"/>
    </row>
    <row r="15" customHeight="1" spans="1:25">
      <c r="A15" s="79"/>
      <c r="B15" s="80"/>
      <c r="C15" s="80"/>
      <c r="D15" s="80"/>
      <c r="E15" s="80"/>
      <c r="F15" s="80" t="s">
        <v>18</v>
      </c>
      <c r="G15" s="81">
        <v>0</v>
      </c>
      <c r="H15" s="82">
        <v>19000</v>
      </c>
      <c r="I15" s="110">
        <v>17500</v>
      </c>
      <c r="J15" s="110">
        <v>38000</v>
      </c>
      <c r="K15" s="110">
        <v>17680</v>
      </c>
      <c r="L15" s="110">
        <v>6200</v>
      </c>
      <c r="M15" s="110">
        <v>14580</v>
      </c>
      <c r="N15" s="110">
        <v>18360</v>
      </c>
      <c r="O15" s="110">
        <v>17727</v>
      </c>
      <c r="P15" s="110">
        <v>18360</v>
      </c>
      <c r="Q15" s="110">
        <v>16440</v>
      </c>
      <c r="R15" s="110">
        <v>11500</v>
      </c>
      <c r="S15" s="116"/>
      <c r="T15" s="81">
        <f>SUM(H15:S15)</f>
        <v>195347</v>
      </c>
      <c r="U15" s="128">
        <v>0</v>
      </c>
      <c r="V15" s="128">
        <f>SUM(T15:U15)</f>
        <v>195347</v>
      </c>
      <c r="W15" s="122" t="s">
        <v>98</v>
      </c>
      <c r="X15" s="71"/>
      <c r="Y15" s="71"/>
    </row>
    <row r="16" customHeight="1" spans="1:25">
      <c r="A16" s="79"/>
      <c r="B16" s="80"/>
      <c r="C16" s="80"/>
      <c r="D16" s="80"/>
      <c r="E16" s="80"/>
      <c r="F16" s="80" t="s">
        <v>19</v>
      </c>
      <c r="G16" s="83">
        <v>6480</v>
      </c>
      <c r="H16" s="84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34"/>
      <c r="T16" s="83">
        <f t="shared" ref="T16:T19" si="8">SUM(G16:S16)</f>
        <v>6480</v>
      </c>
      <c r="U16" s="129">
        <v>0</v>
      </c>
      <c r="V16" s="129">
        <f>SUM(T16:U16)</f>
        <v>6480</v>
      </c>
      <c r="W16" s="122"/>
      <c r="X16" s="71"/>
      <c r="Y16" s="71"/>
    </row>
    <row r="17" customHeight="1" spans="1:25">
      <c r="A17" s="79"/>
      <c r="B17" s="80"/>
      <c r="C17" s="80"/>
      <c r="D17" s="80"/>
      <c r="E17" s="80" t="s">
        <v>20</v>
      </c>
      <c r="F17" s="80"/>
      <c r="G17" s="81">
        <f t="shared" ref="G17:S17" si="9">SUM(G18:G19)</f>
        <v>0</v>
      </c>
      <c r="H17" s="82">
        <f>H19+0</f>
        <v>2</v>
      </c>
      <c r="I17" s="110">
        <f t="shared" ref="I17:S17" si="10">SUM(I18:I19)</f>
        <v>0</v>
      </c>
      <c r="J17" s="110">
        <f>SUM(J18:J19)</f>
        <v>-1</v>
      </c>
      <c r="K17" s="110">
        <f>SUM(K18:K19)</f>
        <v>-2</v>
      </c>
      <c r="L17" s="110">
        <f>SUM(L18:L19)</f>
        <v>0</v>
      </c>
      <c r="M17" s="110">
        <f>SUM(M18:M19)</f>
        <v>0</v>
      </c>
      <c r="N17" s="110">
        <f>SUM(N18:N19)</f>
        <v>1</v>
      </c>
      <c r="O17" s="110">
        <f>SUM(O18:O19)</f>
        <v>0</v>
      </c>
      <c r="P17" s="110">
        <f>SUM(P18:P19)</f>
        <v>0</v>
      </c>
      <c r="Q17" s="110">
        <f>SUM(Q18:Q19)</f>
        <v>0</v>
      </c>
      <c r="R17" s="110">
        <f>SUM(R18:R19)</f>
        <v>0</v>
      </c>
      <c r="S17" s="116">
        <f>SUM(S18:S19)</f>
        <v>19</v>
      </c>
      <c r="T17" s="81">
        <f>SUM(G17:S17)</f>
        <v>19</v>
      </c>
      <c r="U17" s="128">
        <v>0</v>
      </c>
      <c r="V17" s="128">
        <f>SUM(V18:V19)</f>
        <v>19</v>
      </c>
      <c r="W17" s="122"/>
      <c r="X17" s="71"/>
      <c r="Y17" s="71"/>
    </row>
    <row r="18" customHeight="1" spans="1:25">
      <c r="A18" s="79"/>
      <c r="B18" s="80"/>
      <c r="C18" s="80"/>
      <c r="D18" s="80"/>
      <c r="E18" s="80"/>
      <c r="F18" s="80" t="s">
        <v>17</v>
      </c>
      <c r="G18" s="81">
        <v>0</v>
      </c>
      <c r="H18" s="82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0</v>
      </c>
      <c r="S18" s="116">
        <v>19</v>
      </c>
      <c r="T18" s="81">
        <v>19</v>
      </c>
      <c r="U18" s="128">
        <v>0</v>
      </c>
      <c r="V18" s="128">
        <f t="shared" ref="V18:V20" si="11">SUM(T18:U18)</f>
        <v>19</v>
      </c>
      <c r="W18" s="122"/>
      <c r="X18" s="71"/>
      <c r="Y18" s="71"/>
    </row>
    <row r="19" customHeight="1" spans="1:25">
      <c r="A19" s="79"/>
      <c r="B19" s="80"/>
      <c r="C19" s="80"/>
      <c r="D19" s="80"/>
      <c r="E19" s="80"/>
      <c r="F19" s="80" t="s">
        <v>93</v>
      </c>
      <c r="G19" s="81">
        <v>0</v>
      </c>
      <c r="H19" s="82">
        <v>2</v>
      </c>
      <c r="I19" s="110">
        <v>0</v>
      </c>
      <c r="J19" s="110">
        <v>-1</v>
      </c>
      <c r="K19" s="110">
        <v>-2</v>
      </c>
      <c r="L19" s="110">
        <v>0</v>
      </c>
      <c r="M19" s="110">
        <v>0</v>
      </c>
      <c r="N19" s="110">
        <v>1</v>
      </c>
      <c r="O19" s="110">
        <v>0</v>
      </c>
      <c r="P19" s="110">
        <v>0</v>
      </c>
      <c r="Q19" s="110">
        <v>0</v>
      </c>
      <c r="R19" s="110">
        <v>0</v>
      </c>
      <c r="S19" s="116">
        <v>0</v>
      </c>
      <c r="T19" s="81">
        <f>SUM(G19:S19)</f>
        <v>0</v>
      </c>
      <c r="U19" s="128">
        <v>0</v>
      </c>
      <c r="V19" s="128">
        <f>SUM(T19:U19)</f>
        <v>0</v>
      </c>
      <c r="W19" s="122"/>
      <c r="X19" s="71"/>
      <c r="Y19" s="71"/>
    </row>
    <row r="20" customHeight="1" spans="1:25">
      <c r="A20" s="89"/>
      <c r="B20" s="90"/>
      <c r="C20" s="90"/>
      <c r="D20" s="90"/>
      <c r="E20" s="91" t="s">
        <v>22</v>
      </c>
      <c r="F20" s="91"/>
      <c r="G20" s="92">
        <v>6480</v>
      </c>
      <c r="H20" s="93">
        <f t="shared" ref="G20:O20" si="12">SUM(H5,H8:H9,H12,H17)</f>
        <v>24781</v>
      </c>
      <c r="I20" s="114">
        <f>I9+I12+I17</f>
        <v>23175</v>
      </c>
      <c r="J20" s="114">
        <f>J9+J12+J17</f>
        <v>50997</v>
      </c>
      <c r="K20" s="114">
        <f>K12+K9+K17</f>
        <v>24067</v>
      </c>
      <c r="L20" s="114">
        <f t="shared" ref="L20:O20" si="13">SUM(L5,L8:L9,L12,L17)</f>
        <v>8549</v>
      </c>
      <c r="M20" s="114">
        <f>SUM(M5,M8:M9,M12,M17)</f>
        <v>20405</v>
      </c>
      <c r="N20" s="114">
        <f>SUM(N5,N8:N9,N12,N17)</f>
        <v>26550</v>
      </c>
      <c r="O20" s="114">
        <f>SUM(O5,O8:O9,O12,O17)</f>
        <v>25718</v>
      </c>
      <c r="P20" s="114">
        <f t="shared" ref="P20:T20" si="14">P9+P12+P17</f>
        <v>28745</v>
      </c>
      <c r="Q20" s="114">
        <f t="shared" ref="Q20:U20" si="15">SUM(Q5,Q8:Q9,Q12,Q17)</f>
        <v>26130</v>
      </c>
      <c r="R20" s="114">
        <f>SUM(R5,R8:R9,R12,R17)</f>
        <v>19855</v>
      </c>
      <c r="S20" s="135">
        <v>19</v>
      </c>
      <c r="T20" s="92">
        <f>T9+T12+T17</f>
        <v>285471</v>
      </c>
      <c r="U20" s="136">
        <f>U5+U8+U9+U12+U17</f>
        <v>127852</v>
      </c>
      <c r="V20" s="137">
        <f>SUM(T20:U20)</f>
        <v>413323</v>
      </c>
      <c r="W20" s="122"/>
      <c r="X20" s="71"/>
      <c r="Y20" s="71"/>
    </row>
    <row r="21" customHeight="1" spans="1:25">
      <c r="A21" s="79" t="s">
        <v>23</v>
      </c>
      <c r="B21" s="80"/>
      <c r="C21" s="80"/>
      <c r="D21" s="80"/>
      <c r="E21" s="80"/>
      <c r="F21" s="80"/>
      <c r="G21" s="81"/>
      <c r="H21" s="82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6"/>
      <c r="T21" s="81"/>
      <c r="U21" s="102"/>
      <c r="V21" s="77"/>
      <c r="W21" s="122"/>
      <c r="X21" s="71"/>
      <c r="Y21" s="71"/>
    </row>
    <row r="22" customHeight="1" spans="1:25">
      <c r="A22" s="79"/>
      <c r="B22" s="80"/>
      <c r="C22" s="80"/>
      <c r="D22" s="80"/>
      <c r="E22" s="80" t="s">
        <v>24</v>
      </c>
      <c r="F22" s="80"/>
      <c r="G22" s="81">
        <v>10000</v>
      </c>
      <c r="H22" s="82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6">
        <v>0</v>
      </c>
      <c r="T22" s="81">
        <f t="shared" ref="T22:T26" si="16">SUM(G22:S22)</f>
        <v>10000</v>
      </c>
      <c r="U22" s="102">
        <v>0</v>
      </c>
      <c r="V22" s="81">
        <f>SUM(V23:V24)</f>
        <v>10000</v>
      </c>
      <c r="W22" s="122"/>
      <c r="X22" s="71"/>
      <c r="Y22" s="71"/>
    </row>
    <row r="23" customHeight="1" spans="1:25">
      <c r="A23" s="79"/>
      <c r="B23" s="80"/>
      <c r="C23" s="80"/>
      <c r="D23" s="80"/>
      <c r="E23" s="80"/>
      <c r="F23" s="80" t="s">
        <v>25</v>
      </c>
      <c r="G23" s="81">
        <v>0</v>
      </c>
      <c r="H23" s="82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6"/>
      <c r="T23" s="81">
        <f>SUM(G23:S23)</f>
        <v>0</v>
      </c>
      <c r="U23" s="102"/>
      <c r="V23" s="81">
        <f t="shared" ref="V23:V29" si="17">SUM(T23:U23)</f>
        <v>0</v>
      </c>
      <c r="W23" s="122"/>
      <c r="X23" s="71"/>
      <c r="Y23" s="71"/>
    </row>
    <row r="24" customHeight="1" spans="1:25">
      <c r="A24" s="79"/>
      <c r="B24" s="80"/>
      <c r="C24" s="80"/>
      <c r="D24" s="80"/>
      <c r="E24" s="80"/>
      <c r="F24" s="80" t="s">
        <v>26</v>
      </c>
      <c r="G24" s="83">
        <v>10000</v>
      </c>
      <c r="H24" s="84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34"/>
      <c r="T24" s="83">
        <f>SUM(G24:S24)</f>
        <v>10000</v>
      </c>
      <c r="U24" s="138">
        <v>0</v>
      </c>
      <c r="V24" s="83">
        <f>SUM(T24:U24)</f>
        <v>10000</v>
      </c>
      <c r="W24" s="122"/>
      <c r="X24" s="71"/>
      <c r="Y24" s="71"/>
    </row>
    <row r="25" customHeight="1" spans="1:25">
      <c r="A25" s="79"/>
      <c r="B25" s="80"/>
      <c r="C25" s="80"/>
      <c r="D25" s="80"/>
      <c r="E25" s="80" t="s">
        <v>27</v>
      </c>
      <c r="F25" s="80"/>
      <c r="G25" s="81"/>
      <c r="H25" s="82">
        <f t="shared" ref="G25:J25" si="18">SUM(H26:H28)</f>
        <v>5756</v>
      </c>
      <c r="I25" s="110">
        <f>SUM(I26:I28)</f>
        <v>5633</v>
      </c>
      <c r="J25" s="110">
        <f>SUM(J26:J28)</f>
        <v>12951</v>
      </c>
      <c r="K25" s="110">
        <f>K27+K28</f>
        <v>6367</v>
      </c>
      <c r="L25" s="110">
        <f t="shared" ref="L25:P25" si="19">SUM(L26:L28)</f>
        <v>2405</v>
      </c>
      <c r="M25" s="110">
        <f>M26+M27+M28</f>
        <v>5741</v>
      </c>
      <c r="N25" s="110">
        <f t="shared" ref="N25:P25" si="20">SUM(N26:N28)</f>
        <v>8145</v>
      </c>
      <c r="O25" s="110">
        <f>SUM(O26:O28)</f>
        <v>9500</v>
      </c>
      <c r="P25" s="110">
        <f>SUM(P26:P28)</f>
        <v>7380</v>
      </c>
      <c r="Q25" s="110">
        <f>Q27+Q28</f>
        <v>10522</v>
      </c>
      <c r="R25" s="110">
        <f t="shared" ref="R25:V25" si="21">SUM(R26:R28)</f>
        <v>8929</v>
      </c>
      <c r="S25" s="116">
        <f>SUM(S26:S28)</f>
        <v>0</v>
      </c>
      <c r="T25" s="81">
        <f>SUM(T26:T28)</f>
        <v>83329</v>
      </c>
      <c r="U25" s="102">
        <f>SUM(U26:U28)</f>
        <v>0</v>
      </c>
      <c r="V25" s="81">
        <f>SUM(V26:V28)</f>
        <v>83329</v>
      </c>
      <c r="W25" s="122"/>
      <c r="X25" s="71"/>
      <c r="Y25" s="71"/>
    </row>
    <row r="26" customHeight="1" spans="1:25">
      <c r="A26" s="79"/>
      <c r="B26" s="80"/>
      <c r="C26" s="80"/>
      <c r="D26" s="80"/>
      <c r="E26" s="80"/>
      <c r="F26" s="80" t="s">
        <v>28</v>
      </c>
      <c r="G26" s="81"/>
      <c r="H26" s="82"/>
      <c r="I26" s="110"/>
      <c r="J26" s="110"/>
      <c r="K26" s="110"/>
      <c r="L26" s="110"/>
      <c r="M26" s="110"/>
      <c r="N26" s="110"/>
      <c r="O26" s="110"/>
      <c r="P26" s="110">
        <v>604</v>
      </c>
      <c r="Q26" s="110"/>
      <c r="R26" s="110"/>
      <c r="S26" s="116"/>
      <c r="T26" s="81">
        <f>SUM(G26:S26)</f>
        <v>604</v>
      </c>
      <c r="U26" s="102">
        <v>0</v>
      </c>
      <c r="V26" s="81">
        <f t="shared" ref="V26:V29" si="22">SUM(T26:U26)</f>
        <v>604</v>
      </c>
      <c r="W26" s="122"/>
      <c r="X26" s="71"/>
      <c r="Y26" s="71"/>
    </row>
    <row r="27" customHeight="1" spans="1:25">
      <c r="A27" s="79"/>
      <c r="B27" s="80"/>
      <c r="C27" s="80"/>
      <c r="D27" s="80"/>
      <c r="E27" s="80"/>
      <c r="F27" s="80" t="s">
        <v>29</v>
      </c>
      <c r="G27" s="81"/>
      <c r="H27" s="82">
        <v>4317</v>
      </c>
      <c r="I27" s="110">
        <v>4970</v>
      </c>
      <c r="J27" s="110">
        <v>0</v>
      </c>
      <c r="K27" s="110">
        <v>1337</v>
      </c>
      <c r="L27" s="110">
        <v>1172</v>
      </c>
      <c r="M27" s="110">
        <v>3273</v>
      </c>
      <c r="N27" s="110">
        <v>7624</v>
      </c>
      <c r="O27" s="110">
        <v>4785</v>
      </c>
      <c r="P27" s="110">
        <v>5837</v>
      </c>
      <c r="Q27" s="110">
        <v>7417</v>
      </c>
      <c r="R27" s="110">
        <v>8281</v>
      </c>
      <c r="S27" s="116">
        <v>0</v>
      </c>
      <c r="T27" s="81">
        <f>SUM(H27:S27)</f>
        <v>49013</v>
      </c>
      <c r="U27" s="102">
        <v>0</v>
      </c>
      <c r="V27" s="81">
        <f>SUM(T27:U27)</f>
        <v>49013</v>
      </c>
      <c r="W27" s="122" t="s">
        <v>127</v>
      </c>
      <c r="X27" s="71"/>
      <c r="Y27" s="71"/>
    </row>
    <row r="28" customHeight="1" spans="1:25">
      <c r="A28" s="79"/>
      <c r="B28" s="80"/>
      <c r="C28" s="80"/>
      <c r="D28" s="80"/>
      <c r="E28" s="80"/>
      <c r="F28" s="80" t="s">
        <v>30</v>
      </c>
      <c r="G28" s="83"/>
      <c r="H28" s="84">
        <v>1439</v>
      </c>
      <c r="I28" s="111">
        <v>663</v>
      </c>
      <c r="J28" s="111">
        <v>12951</v>
      </c>
      <c r="K28" s="111">
        <v>5030</v>
      </c>
      <c r="L28" s="111">
        <v>1233</v>
      </c>
      <c r="M28" s="111">
        <v>2468</v>
      </c>
      <c r="N28" s="111">
        <v>521</v>
      </c>
      <c r="O28" s="111">
        <v>4715</v>
      </c>
      <c r="P28" s="111">
        <v>939</v>
      </c>
      <c r="Q28" s="111">
        <v>3105</v>
      </c>
      <c r="R28" s="111">
        <v>648</v>
      </c>
      <c r="S28" s="134">
        <v>0</v>
      </c>
      <c r="T28" s="83">
        <f t="shared" ref="T28:T30" si="23">SUM(G28:S28)</f>
        <v>33712</v>
      </c>
      <c r="U28" s="138">
        <v>0</v>
      </c>
      <c r="V28" s="83">
        <f>SUM(T28:U28)</f>
        <v>33712</v>
      </c>
      <c r="W28" s="122" t="s">
        <v>101</v>
      </c>
      <c r="X28" s="71"/>
      <c r="Y28" s="71"/>
    </row>
    <row r="29" customHeight="1" spans="1:25">
      <c r="A29" s="79"/>
      <c r="B29" s="80"/>
      <c r="C29" s="80"/>
      <c r="D29" s="80"/>
      <c r="E29" s="80" t="s">
        <v>102</v>
      </c>
      <c r="F29" s="80"/>
      <c r="G29" s="81"/>
      <c r="H29" s="86">
        <v>500</v>
      </c>
      <c r="I29" s="112">
        <v>600</v>
      </c>
      <c r="J29" s="112">
        <v>800</v>
      </c>
      <c r="K29" s="115">
        <v>300</v>
      </c>
      <c r="L29" s="112">
        <v>700</v>
      </c>
      <c r="M29" s="110">
        <v>0</v>
      </c>
      <c r="N29" s="110">
        <v>1600</v>
      </c>
      <c r="O29" s="110">
        <v>2000</v>
      </c>
      <c r="P29" s="110">
        <v>1500</v>
      </c>
      <c r="Q29" s="110">
        <v>1600</v>
      </c>
      <c r="R29" s="110">
        <v>400</v>
      </c>
      <c r="S29" s="116"/>
      <c r="T29" s="83">
        <f>SUM(H29:S29)</f>
        <v>10000</v>
      </c>
      <c r="U29" s="102">
        <v>0</v>
      </c>
      <c r="V29" s="83">
        <f>SUM(T29:U29)</f>
        <v>10000</v>
      </c>
      <c r="W29" s="122"/>
      <c r="X29" s="71"/>
      <c r="Y29" s="71"/>
    </row>
    <row r="30" ht="13" customHeight="1" spans="1:25">
      <c r="A30" s="79"/>
      <c r="B30" s="80"/>
      <c r="C30" s="80"/>
      <c r="D30" s="80"/>
      <c r="E30" s="80" t="s">
        <v>31</v>
      </c>
      <c r="F30" s="80"/>
      <c r="G30" s="87">
        <f>G31+G32+G33+G34+G35+G36+G37+G38+G39+G40</f>
        <v>201804</v>
      </c>
      <c r="H30" s="82">
        <f t="shared" ref="H30:M30" si="24">SUM(H31:H40)</f>
        <v>0</v>
      </c>
      <c r="I30" s="110">
        <f>SUM(I31:I40)</f>
        <v>0</v>
      </c>
      <c r="J30" s="110">
        <f>J31+J32+J33+J34+J35+J36+J37+J38+J39+J40</f>
        <v>168</v>
      </c>
      <c r="K30" s="102">
        <v>0</v>
      </c>
      <c r="L30" s="116">
        <f>SUM(L31:L40)</f>
        <v>0</v>
      </c>
      <c r="M30" s="113">
        <f>SUM(M31:M40)</f>
        <v>0</v>
      </c>
      <c r="N30" s="113">
        <f t="shared" ref="N30:S30" si="25">N31+N32+N33+N34+N35+N36+N37+N38+N39+N40</f>
        <v>252</v>
      </c>
      <c r="O30" s="113">
        <f t="shared" ref="O30:R30" si="26">SUM(O31:O40)</f>
        <v>0</v>
      </c>
      <c r="P30" s="113">
        <f>SUM(P31:P40)</f>
        <v>0</v>
      </c>
      <c r="Q30" s="113">
        <f>SUM(Q31:Q40)</f>
        <v>0</v>
      </c>
      <c r="R30" s="113">
        <f>R31+R32+R33+R34+R35+R36+R37+R38+R39+R40</f>
        <v>84</v>
      </c>
      <c r="S30" s="132">
        <f>S31+S32+S33+S34+S35+S36+S37+S38+S39+S40</f>
        <v>4020</v>
      </c>
      <c r="T30" s="139">
        <f>G30+H30+I30+J30+K30+L30+M30+N30+O30+P30+Q30+R30+S30</f>
        <v>206328</v>
      </c>
      <c r="U30" s="140">
        <f>SUM(U31:U40)</f>
        <v>48504</v>
      </c>
      <c r="V30" s="81">
        <f>T30+U30</f>
        <v>254832</v>
      </c>
      <c r="W30" s="122"/>
      <c r="X30" s="71"/>
      <c r="Y30" s="71"/>
    </row>
    <row r="31" customHeight="1" spans="1:25">
      <c r="A31" s="79"/>
      <c r="B31" s="80"/>
      <c r="C31" s="80"/>
      <c r="D31" s="80"/>
      <c r="E31" s="80"/>
      <c r="F31" s="80" t="s">
        <v>82</v>
      </c>
      <c r="G31" s="81">
        <v>22042</v>
      </c>
      <c r="H31" s="82"/>
      <c r="I31" s="110"/>
      <c r="J31" s="110"/>
      <c r="K31" s="110"/>
      <c r="L31" s="110"/>
      <c r="M31" s="110"/>
      <c r="N31" s="82"/>
      <c r="O31" s="110"/>
      <c r="P31" s="110"/>
      <c r="Q31" s="110"/>
      <c r="R31" s="110"/>
      <c r="S31" s="116"/>
      <c r="T31" s="95">
        <f t="shared" ref="T31:T39" si="27">SUM(G31:S31)</f>
        <v>22042</v>
      </c>
      <c r="U31" s="102"/>
      <c r="V31" s="81">
        <f t="shared" ref="V31:V34" si="28">SUM(T31:U31)</f>
        <v>22042</v>
      </c>
      <c r="W31" s="122"/>
      <c r="X31" s="71"/>
      <c r="Y31" s="71"/>
    </row>
    <row r="32" customHeight="1" spans="1:25">
      <c r="A32" s="79"/>
      <c r="B32" s="80"/>
      <c r="C32" s="80"/>
      <c r="D32" s="80"/>
      <c r="E32" s="80"/>
      <c r="F32" s="80" t="s">
        <v>32</v>
      </c>
      <c r="G32" s="81">
        <v>20160</v>
      </c>
      <c r="H32" s="82"/>
      <c r="I32" s="110"/>
      <c r="J32" s="117"/>
      <c r="K32" s="110"/>
      <c r="L32" s="110"/>
      <c r="M32" s="110"/>
      <c r="N32" s="110"/>
      <c r="O32" s="110"/>
      <c r="P32" s="110"/>
      <c r="Q32" s="110"/>
      <c r="R32" s="110"/>
      <c r="S32" s="116"/>
      <c r="T32" s="95">
        <f>SUM(G32:S32)</f>
        <v>20160</v>
      </c>
      <c r="U32" s="102">
        <v>6210</v>
      </c>
      <c r="V32" s="81">
        <f>SUM(T32:U32)</f>
        <v>26370</v>
      </c>
      <c r="W32" s="122"/>
      <c r="X32" s="71"/>
      <c r="Y32" s="71"/>
    </row>
    <row r="33" customHeight="1" spans="1:25">
      <c r="A33" s="79"/>
      <c r="B33" s="80"/>
      <c r="C33" s="80"/>
      <c r="D33" s="80"/>
      <c r="E33" s="80"/>
      <c r="F33" s="80" t="s">
        <v>33</v>
      </c>
      <c r="G33" s="81">
        <v>18190</v>
      </c>
      <c r="H33" s="82"/>
      <c r="I33" s="110"/>
      <c r="J33" s="110"/>
      <c r="K33" s="110"/>
      <c r="L33" s="110"/>
      <c r="M33" s="110"/>
      <c r="N33" s="110"/>
      <c r="O33" s="110"/>
      <c r="P33" s="110"/>
      <c r="Q33" s="110"/>
      <c r="R33" s="116"/>
      <c r="S33" s="141"/>
      <c r="T33" s="81">
        <f>SUM(G33:S33)</f>
        <v>18190</v>
      </c>
      <c r="U33" s="102">
        <v>3220</v>
      </c>
      <c r="V33" s="81">
        <f>SUM(T33:U33)</f>
        <v>21410</v>
      </c>
      <c r="W33" s="122"/>
      <c r="X33" s="71"/>
      <c r="Y33" s="71"/>
    </row>
    <row r="34" customHeight="1" spans="1:25">
      <c r="A34" s="79"/>
      <c r="B34" s="80"/>
      <c r="C34" s="80"/>
      <c r="D34" s="80"/>
      <c r="E34" s="80"/>
      <c r="F34" s="80" t="s">
        <v>34</v>
      </c>
      <c r="G34" s="81">
        <v>18055</v>
      </c>
      <c r="H34" s="82"/>
      <c r="I34" s="110"/>
      <c r="J34" s="110"/>
      <c r="K34" s="110"/>
      <c r="L34" s="110"/>
      <c r="M34" s="110"/>
      <c r="N34" s="110"/>
      <c r="O34" s="110"/>
      <c r="P34" s="110"/>
      <c r="Q34" s="110"/>
      <c r="R34" s="116"/>
      <c r="S34" s="141"/>
      <c r="T34" s="81">
        <f>SUM(G34:S34)</f>
        <v>18055</v>
      </c>
      <c r="U34" s="102">
        <v>7690</v>
      </c>
      <c r="V34" s="81">
        <f>SUM(T34:U34)</f>
        <v>25745</v>
      </c>
      <c r="W34" s="122"/>
      <c r="X34" s="71"/>
      <c r="Y34" s="71"/>
    </row>
    <row r="35" customHeight="1" spans="1:25">
      <c r="A35" s="79"/>
      <c r="B35" s="80"/>
      <c r="C35" s="80"/>
      <c r="D35" s="80"/>
      <c r="E35" s="80"/>
      <c r="F35" s="80" t="s">
        <v>35</v>
      </c>
      <c r="G35" s="81">
        <v>35945</v>
      </c>
      <c r="H35" s="82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6"/>
      <c r="T35" s="95">
        <f>SUM(G35:S35)</f>
        <v>35945</v>
      </c>
      <c r="U35" s="102">
        <v>14983</v>
      </c>
      <c r="V35" s="81">
        <f>T35+U35</f>
        <v>50928</v>
      </c>
      <c r="W35" s="122"/>
      <c r="X35" s="71"/>
      <c r="Y35" s="71"/>
    </row>
    <row r="36" customHeight="1" spans="1:25">
      <c r="A36" s="79"/>
      <c r="B36" s="80"/>
      <c r="C36" s="80"/>
      <c r="D36" s="80"/>
      <c r="E36" s="80"/>
      <c r="F36" s="80" t="s">
        <v>36</v>
      </c>
      <c r="G36" s="81">
        <v>14373</v>
      </c>
      <c r="H36" s="82"/>
      <c r="I36" s="110"/>
      <c r="J36" s="110">
        <v>168</v>
      </c>
      <c r="K36" s="110"/>
      <c r="L36" s="110"/>
      <c r="M36" s="110"/>
      <c r="N36" s="110">
        <v>252</v>
      </c>
      <c r="O36" s="110"/>
      <c r="P36" s="110"/>
      <c r="Q36" s="110"/>
      <c r="R36" s="110">
        <v>84</v>
      </c>
      <c r="S36" s="116">
        <v>420</v>
      </c>
      <c r="T36" s="95">
        <f>SUM(G36:S36)</f>
        <v>15297</v>
      </c>
      <c r="U36" s="102">
        <v>6663</v>
      </c>
      <c r="V36" s="81">
        <f>T36+U36</f>
        <v>21960</v>
      </c>
      <c r="W36" s="122"/>
      <c r="X36" s="71"/>
      <c r="Y36" s="71"/>
    </row>
    <row r="37" customHeight="1" spans="1:25">
      <c r="A37" s="79"/>
      <c r="B37" s="80"/>
      <c r="C37" s="80"/>
      <c r="D37" s="80"/>
      <c r="E37" s="80"/>
      <c r="F37" s="80" t="s">
        <v>37</v>
      </c>
      <c r="G37" s="81">
        <v>0</v>
      </c>
      <c r="H37" s="82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6"/>
      <c r="T37" s="95">
        <f>SUM(G37:S37)</f>
        <v>0</v>
      </c>
      <c r="U37" s="102">
        <v>0</v>
      </c>
      <c r="V37" s="81">
        <f t="shared" ref="V37:V43" si="29">SUM(T37:U37)</f>
        <v>0</v>
      </c>
      <c r="W37" s="122"/>
      <c r="X37" s="71"/>
      <c r="Y37" s="71"/>
    </row>
    <row r="38" customHeight="1" spans="1:25">
      <c r="A38" s="79"/>
      <c r="B38" s="80"/>
      <c r="C38" s="80"/>
      <c r="D38" s="80"/>
      <c r="E38" s="80"/>
      <c r="F38" s="80" t="s">
        <v>135</v>
      </c>
      <c r="G38" s="81">
        <v>11000</v>
      </c>
      <c r="H38" s="82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6"/>
      <c r="T38" s="95">
        <f>SUM(G38:S38)</f>
        <v>11000</v>
      </c>
      <c r="U38" s="102">
        <v>8000</v>
      </c>
      <c r="V38" s="81">
        <f>SUM(T38:U38)</f>
        <v>19000</v>
      </c>
      <c r="W38" s="122"/>
      <c r="X38" s="71"/>
      <c r="Y38" s="71"/>
    </row>
    <row r="39" customHeight="1" spans="1:25">
      <c r="A39" s="79"/>
      <c r="B39" s="80"/>
      <c r="C39" s="80"/>
      <c r="D39" s="80"/>
      <c r="E39" s="80"/>
      <c r="F39" s="80" t="s">
        <v>39</v>
      </c>
      <c r="G39" s="81">
        <v>62039</v>
      </c>
      <c r="H39" s="82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6"/>
      <c r="T39" s="95">
        <f>SUM(G39:S39)</f>
        <v>62039</v>
      </c>
      <c r="U39" s="102">
        <v>1738</v>
      </c>
      <c r="V39" s="81">
        <f>SUM(T39:U39)</f>
        <v>63777</v>
      </c>
      <c r="W39" s="122"/>
      <c r="X39" s="71"/>
      <c r="Y39" s="71"/>
    </row>
    <row r="40" customHeight="1" spans="1:25">
      <c r="A40" s="79"/>
      <c r="B40" s="80"/>
      <c r="C40" s="80"/>
      <c r="D40" s="80"/>
      <c r="E40" s="80"/>
      <c r="F40" s="80" t="s">
        <v>40</v>
      </c>
      <c r="G40" s="83"/>
      <c r="H40" s="84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34">
        <v>3600</v>
      </c>
      <c r="T40" s="142">
        <v>3600</v>
      </c>
      <c r="U40" s="138">
        <v>0</v>
      </c>
      <c r="V40" s="83">
        <f>SUM(T40:U40)</f>
        <v>3600</v>
      </c>
      <c r="W40" s="122"/>
      <c r="X40" s="71"/>
      <c r="Y40" s="71"/>
    </row>
    <row r="41" customHeight="1" spans="1:25">
      <c r="A41" s="79"/>
      <c r="B41" s="80"/>
      <c r="C41" s="80"/>
      <c r="D41" s="80"/>
      <c r="E41" s="94" t="s">
        <v>41</v>
      </c>
      <c r="F41" s="94"/>
      <c r="G41" s="95">
        <f>G22+G30</f>
        <v>211804</v>
      </c>
      <c r="H41" s="96">
        <f t="shared" ref="H41:L41" si="30">H25+H29</f>
        <v>6256</v>
      </c>
      <c r="I41" s="118">
        <f>I25+I29</f>
        <v>6233</v>
      </c>
      <c r="J41" s="118">
        <f t="shared" ref="J41:N41" si="31">J25+J29+J30</f>
        <v>13919</v>
      </c>
      <c r="K41" s="118">
        <f>K25+K29+K30</f>
        <v>6667</v>
      </c>
      <c r="L41" s="118">
        <f t="shared" ref="L41:Q41" si="32">L25+L29</f>
        <v>3105</v>
      </c>
      <c r="M41" s="118">
        <f>M25+M30</f>
        <v>5741</v>
      </c>
      <c r="N41" s="118">
        <f>N25+N29+N30</f>
        <v>9997</v>
      </c>
      <c r="O41" s="118">
        <f>O25+O29</f>
        <v>11500</v>
      </c>
      <c r="P41" s="118">
        <f>P25+P29+P30</f>
        <v>8880</v>
      </c>
      <c r="Q41" s="118">
        <f>Q25+Q29</f>
        <v>12122</v>
      </c>
      <c r="R41" s="118">
        <v>9413</v>
      </c>
      <c r="S41" s="141">
        <f>S22+S25+S30</f>
        <v>4020</v>
      </c>
      <c r="T41" s="95">
        <f>T22+T25+T29+T30</f>
        <v>309657</v>
      </c>
      <c r="U41" s="143">
        <f>SUM(U22,U25,U30)</f>
        <v>48504</v>
      </c>
      <c r="V41" s="95">
        <f>SUM(T41:U41)</f>
        <v>358161</v>
      </c>
      <c r="W41" s="122"/>
      <c r="X41" s="71"/>
      <c r="Y41" s="71"/>
    </row>
    <row r="42" customHeight="1" spans="1:25">
      <c r="A42" s="97"/>
      <c r="B42" s="98"/>
      <c r="C42" s="98"/>
      <c r="D42" s="98"/>
      <c r="E42" s="98" t="s">
        <v>53</v>
      </c>
      <c r="F42" s="98"/>
      <c r="G42" s="99"/>
      <c r="H42" s="100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44"/>
      <c r="T42" s="99"/>
      <c r="U42" s="145">
        <v>11554</v>
      </c>
      <c r="V42" s="99">
        <v>11554</v>
      </c>
      <c r="W42" s="122"/>
      <c r="X42" s="71"/>
      <c r="Y42" s="71"/>
    </row>
    <row r="43" customHeight="1" spans="1:25">
      <c r="A43" s="79"/>
      <c r="B43" s="80"/>
      <c r="C43" s="80"/>
      <c r="D43" s="80"/>
      <c r="E43" s="94" t="s">
        <v>136</v>
      </c>
      <c r="F43" s="94"/>
      <c r="G43" s="95"/>
      <c r="H43" s="96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41"/>
      <c r="T43" s="95"/>
      <c r="U43" s="143">
        <v>11466</v>
      </c>
      <c r="V43" s="95">
        <v>11466</v>
      </c>
      <c r="W43" s="146" t="s">
        <v>137</v>
      </c>
      <c r="X43" s="71"/>
      <c r="Y43" s="71"/>
    </row>
    <row r="44" customHeight="1" spans="1:25">
      <c r="A44" s="79"/>
      <c r="B44" s="80"/>
      <c r="C44" s="80"/>
      <c r="D44" s="80"/>
      <c r="E44" s="94" t="s">
        <v>138</v>
      </c>
      <c r="F44" s="94"/>
      <c r="G44" s="95"/>
      <c r="H44" s="96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41"/>
      <c r="T44" s="95"/>
      <c r="U44" s="143">
        <v>88</v>
      </c>
      <c r="V44" s="95">
        <v>88</v>
      </c>
      <c r="W44" s="122"/>
      <c r="X44" s="71"/>
      <c r="Y44" s="71"/>
    </row>
    <row r="45" ht="12" customHeight="1" spans="1:25">
      <c r="A45" s="79" t="s">
        <v>42</v>
      </c>
      <c r="B45" s="80"/>
      <c r="C45" s="80"/>
      <c r="D45" s="80"/>
      <c r="E45" s="101"/>
      <c r="F45" s="102"/>
      <c r="G45" s="81">
        <f>G20-G41</f>
        <v>-205324</v>
      </c>
      <c r="H45" s="82">
        <f t="shared" ref="G45:T45" si="33">H20-H41</f>
        <v>18525</v>
      </c>
      <c r="I45" s="110">
        <f>I20-I41</f>
        <v>16942</v>
      </c>
      <c r="J45" s="110">
        <f>J20-J41</f>
        <v>37078</v>
      </c>
      <c r="K45" s="110">
        <f>K20-K41</f>
        <v>17400</v>
      </c>
      <c r="L45" s="110">
        <f>L20-L41</f>
        <v>5444</v>
      </c>
      <c r="M45" s="110">
        <f>M20-M41</f>
        <v>14664</v>
      </c>
      <c r="N45" s="110">
        <f>N20-N41</f>
        <v>16553</v>
      </c>
      <c r="O45" s="110">
        <f>O20-O41</f>
        <v>14218</v>
      </c>
      <c r="P45" s="110">
        <f>P20-P41</f>
        <v>19865</v>
      </c>
      <c r="Q45" s="110">
        <f>Q20-Q41</f>
        <v>14008</v>
      </c>
      <c r="R45" s="110">
        <f>R20-R41</f>
        <v>10442</v>
      </c>
      <c r="S45" s="116">
        <f>S20-S41</f>
        <v>-4001</v>
      </c>
      <c r="T45" s="81">
        <f>T20-T41</f>
        <v>-24186</v>
      </c>
      <c r="U45" s="102">
        <f>U20-U41+U42</f>
        <v>90902</v>
      </c>
      <c r="V45" s="81">
        <f>V20-V41+V42</f>
        <v>66716</v>
      </c>
      <c r="W45" s="122"/>
      <c r="X45" s="71"/>
      <c r="Y45" s="71"/>
    </row>
    <row r="46" customHeight="1" spans="1:25">
      <c r="A46" s="79" t="s">
        <v>43</v>
      </c>
      <c r="B46" s="80"/>
      <c r="C46" s="80"/>
      <c r="D46" s="80"/>
      <c r="E46" s="80"/>
      <c r="F46" s="80"/>
      <c r="G46" s="81"/>
      <c r="H46" s="82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6"/>
      <c r="T46" s="81"/>
      <c r="U46" s="102">
        <v>60000</v>
      </c>
      <c r="V46" s="81">
        <f>U46</f>
        <v>60000</v>
      </c>
      <c r="W46" s="122"/>
      <c r="X46" s="71"/>
      <c r="Y46" s="71"/>
    </row>
    <row r="47" customHeight="1" spans="1:25">
      <c r="A47" s="103" t="s">
        <v>44</v>
      </c>
      <c r="B47" s="104"/>
      <c r="C47" s="104"/>
      <c r="D47" s="104"/>
      <c r="E47" s="104"/>
      <c r="F47" s="104"/>
      <c r="G47" s="83"/>
      <c r="H47" s="84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34"/>
      <c r="T47" s="81">
        <v>-24186</v>
      </c>
      <c r="U47" s="138">
        <v>30902</v>
      </c>
      <c r="V47" s="83">
        <f>V45-V46</f>
        <v>6716</v>
      </c>
      <c r="W47" s="122"/>
      <c r="X47" s="71"/>
      <c r="Y47" s="71"/>
    </row>
    <row r="48" customHeight="1" spans="1:25">
      <c r="A48" s="79" t="s">
        <v>45</v>
      </c>
      <c r="B48" s="80"/>
      <c r="C48" s="80"/>
      <c r="D48" s="80"/>
      <c r="E48" s="80"/>
      <c r="F48" s="105"/>
      <c r="G48" s="81"/>
      <c r="H48" s="82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6"/>
      <c r="T48" s="81"/>
      <c r="U48" s="102"/>
      <c r="V48" s="81">
        <v>775748</v>
      </c>
      <c r="W48" s="122"/>
      <c r="X48" s="71"/>
      <c r="Y48" s="71"/>
    </row>
    <row r="49" customHeight="1" spans="1:25">
      <c r="A49" s="89" t="s">
        <v>46</v>
      </c>
      <c r="B49" s="90"/>
      <c r="C49" s="90"/>
      <c r="D49" s="90"/>
      <c r="E49" s="90"/>
      <c r="F49" s="90"/>
      <c r="G49" s="106"/>
      <c r="H49" s="107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47"/>
      <c r="T49" s="106"/>
      <c r="U49" s="148"/>
      <c r="V49" s="106">
        <f>SUM(V47:V48)</f>
        <v>782464</v>
      </c>
      <c r="W49" s="122"/>
      <c r="X49" s="71"/>
      <c r="Y49" s="71"/>
    </row>
    <row r="50" customHeight="1" spans="1:2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</row>
    <row r="73" customHeight="1" spans="12:12">
      <c r="L73" t="s">
        <v>99</v>
      </c>
    </row>
    <row r="74" customHeight="1" spans="12:12">
      <c r="L74" t="s">
        <v>99</v>
      </c>
    </row>
  </sheetData>
  <mergeCells count="2">
    <mergeCell ref="U1:V1"/>
    <mergeCell ref="A2:V2"/>
  </mergeCells>
  <pageMargins left="0.357638888888889" right="0.357638888888889" top="0.802777777777778" bottom="0.802777777777778" header="0.511805555555556" footer="0.511805555555556"/>
  <pageSetup paperSize="9" orientation="landscape" horizont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5"/>
  <sheetViews>
    <sheetView tabSelected="1" zoomScale="90" zoomScaleNormal="90" workbookViewId="0">
      <selection activeCell="I65" sqref="A1:I65"/>
    </sheetView>
  </sheetViews>
  <sheetFormatPr defaultColWidth="9" defaultRowHeight="12" customHeight="1" outlineLevelCol="7"/>
  <cols>
    <col min="1" max="1" width="5.5" customWidth="1"/>
    <col min="2" max="2" width="4.375" customWidth="1"/>
    <col min="3" max="3" width="5.25" customWidth="1"/>
    <col min="4" max="4" width="2.625" customWidth="1"/>
    <col min="5" max="5" width="23.375" customWidth="1"/>
    <col min="6" max="6" width="10.25" customWidth="1"/>
    <col min="7" max="7" width="10.375"/>
    <col min="8" max="8" width="9.375"/>
  </cols>
  <sheetData>
    <row r="1" ht="7" customHeight="1"/>
    <row r="2" ht="20" customHeight="1" spans="1:3">
      <c r="A2" s="37" t="s">
        <v>103</v>
      </c>
      <c r="B2" s="38"/>
      <c r="C2" s="38"/>
    </row>
    <row r="3" customHeight="1" spans="2:8">
      <c r="B3" s="1" t="s">
        <v>129</v>
      </c>
      <c r="C3" s="4"/>
      <c r="D3" s="4"/>
      <c r="E3" s="3"/>
      <c r="F3" s="3"/>
      <c r="G3" s="3"/>
      <c r="H3" s="3"/>
    </row>
    <row r="4" ht="8" customHeight="1" spans="2:8">
      <c r="B4" s="4"/>
      <c r="C4" s="4"/>
      <c r="D4" s="4"/>
      <c r="E4" s="3"/>
      <c r="F4" s="3"/>
      <c r="G4" s="3"/>
      <c r="H4" s="3"/>
    </row>
    <row r="5" ht="21" customHeight="1" spans="2:8">
      <c r="B5" s="5" t="s">
        <v>56</v>
      </c>
      <c r="C5" s="6"/>
      <c r="D5" s="6"/>
      <c r="E5" s="6"/>
      <c r="F5" s="6"/>
      <c r="G5" s="6"/>
      <c r="H5" s="6"/>
    </row>
    <row r="6" customHeight="1" spans="2:8">
      <c r="B6" s="39" t="s">
        <v>139</v>
      </c>
      <c r="C6" s="39"/>
      <c r="D6" s="39"/>
      <c r="E6" s="39"/>
      <c r="F6" s="39"/>
      <c r="G6" s="39"/>
      <c r="H6" s="39"/>
    </row>
    <row r="7" customHeight="1" spans="2:8">
      <c r="B7" s="40"/>
      <c r="C7" s="4"/>
      <c r="D7" s="4"/>
      <c r="E7" s="3"/>
      <c r="F7" s="3"/>
      <c r="G7" s="3"/>
      <c r="H7" s="41" t="s">
        <v>1</v>
      </c>
    </row>
    <row r="8" customHeight="1" spans="2:8">
      <c r="B8" s="42" t="s">
        <v>58</v>
      </c>
      <c r="C8" s="43"/>
      <c r="D8" s="43"/>
      <c r="E8" s="44"/>
      <c r="F8" s="45" t="s">
        <v>59</v>
      </c>
      <c r="G8" s="45"/>
      <c r="H8" s="46"/>
    </row>
    <row r="9" customHeight="1" spans="2:8">
      <c r="B9" s="47" t="s">
        <v>60</v>
      </c>
      <c r="C9" s="48"/>
      <c r="D9" s="48"/>
      <c r="E9" s="49"/>
      <c r="F9" s="50"/>
      <c r="G9" s="50"/>
      <c r="H9" s="51"/>
    </row>
    <row r="10" customHeight="1" spans="2:8">
      <c r="B10" s="47"/>
      <c r="C10" s="48" t="s">
        <v>61</v>
      </c>
      <c r="D10" s="48"/>
      <c r="E10" s="52"/>
      <c r="F10" s="53"/>
      <c r="G10" s="54"/>
      <c r="H10" s="51"/>
    </row>
    <row r="11" customHeight="1" spans="2:8">
      <c r="B11" s="47"/>
      <c r="C11" s="48"/>
      <c r="D11" s="4"/>
      <c r="E11" s="48" t="s">
        <v>62</v>
      </c>
      <c r="F11" s="54">
        <v>78500</v>
      </c>
      <c r="G11" s="54"/>
      <c r="H11" s="51"/>
    </row>
    <row r="12" customHeight="1" spans="2:8">
      <c r="B12" s="47"/>
      <c r="C12" s="48"/>
      <c r="D12" s="4"/>
      <c r="E12" s="48" t="s">
        <v>12</v>
      </c>
      <c r="F12" s="55">
        <v>0</v>
      </c>
      <c r="G12" s="55">
        <f>SUM(F11:F12)</f>
        <v>78500</v>
      </c>
      <c r="H12" s="51"/>
    </row>
    <row r="13" customHeight="1" spans="2:8">
      <c r="B13" s="47"/>
      <c r="C13" s="48" t="s">
        <v>63</v>
      </c>
      <c r="D13" s="48"/>
      <c r="E13" s="52"/>
      <c r="F13" s="54"/>
      <c r="G13" s="54"/>
      <c r="H13" s="51"/>
    </row>
    <row r="14" customHeight="1" spans="2:8">
      <c r="B14" s="47"/>
      <c r="C14" s="48"/>
      <c r="D14" s="4"/>
      <c r="E14" s="48" t="s">
        <v>13</v>
      </c>
      <c r="F14" s="56">
        <v>49352</v>
      </c>
      <c r="G14" s="56">
        <f>F14</f>
        <v>49352</v>
      </c>
      <c r="H14" s="51"/>
    </row>
    <row r="15" customHeight="1" spans="2:8">
      <c r="B15" s="47"/>
      <c r="C15" s="48" t="s">
        <v>86</v>
      </c>
      <c r="D15" s="48"/>
      <c r="E15" s="52"/>
      <c r="F15" s="54"/>
      <c r="G15" s="54"/>
      <c r="H15" s="51"/>
    </row>
    <row r="16" customHeight="1" spans="2:8">
      <c r="B16" s="47"/>
      <c r="C16" s="48"/>
      <c r="D16" s="3"/>
      <c r="E16" s="48" t="s">
        <v>14</v>
      </c>
      <c r="F16" s="54">
        <v>1259</v>
      </c>
      <c r="G16" s="54"/>
      <c r="H16" s="51"/>
    </row>
    <row r="17" customHeight="1" spans="2:8">
      <c r="B17" s="47"/>
      <c r="C17" s="48"/>
      <c r="D17" s="3"/>
      <c r="E17" s="48" t="s">
        <v>81</v>
      </c>
      <c r="F17" s="55">
        <v>0</v>
      </c>
      <c r="G17" s="55">
        <f>F16+F17</f>
        <v>1259</v>
      </c>
      <c r="H17" s="51"/>
    </row>
    <row r="18" customHeight="1" spans="2:8">
      <c r="B18" s="47"/>
      <c r="C18" s="48" t="s">
        <v>65</v>
      </c>
      <c r="D18" s="48"/>
      <c r="E18" s="52"/>
      <c r="F18" s="54"/>
      <c r="G18" s="54"/>
      <c r="H18" s="51"/>
    </row>
    <row r="19" customHeight="1" spans="2:8">
      <c r="B19" s="47"/>
      <c r="C19" s="48"/>
      <c r="D19" s="4"/>
      <c r="E19" s="48" t="s">
        <v>66</v>
      </c>
      <c r="F19" s="54">
        <v>0</v>
      </c>
      <c r="G19" s="54"/>
      <c r="H19" s="51"/>
    </row>
    <row r="20" customHeight="1" spans="2:8">
      <c r="B20" s="47"/>
      <c r="C20" s="48"/>
      <c r="D20" s="4"/>
      <c r="E20" s="48" t="s">
        <v>17</v>
      </c>
      <c r="F20" s="54">
        <v>82366</v>
      </c>
      <c r="G20" s="54"/>
      <c r="H20" s="51"/>
    </row>
    <row r="21" customHeight="1" spans="2:8">
      <c r="B21" s="47"/>
      <c r="C21" s="48"/>
      <c r="D21" s="4"/>
      <c r="E21" s="48" t="s">
        <v>18</v>
      </c>
      <c r="F21" s="54">
        <v>195347</v>
      </c>
      <c r="G21" s="54"/>
      <c r="H21" s="51"/>
    </row>
    <row r="22" customHeight="1" spans="2:8">
      <c r="B22" s="47"/>
      <c r="C22" s="48"/>
      <c r="D22" s="4"/>
      <c r="E22" s="48" t="s">
        <v>19</v>
      </c>
      <c r="F22" s="55">
        <v>6480</v>
      </c>
      <c r="G22" s="55">
        <f>F19+F20+F21+F22</f>
        <v>284193</v>
      </c>
      <c r="H22" s="51"/>
    </row>
    <row r="23" customHeight="1" spans="2:8">
      <c r="B23" s="47"/>
      <c r="C23" s="48" t="s">
        <v>67</v>
      </c>
      <c r="D23" s="48"/>
      <c r="E23" s="52"/>
      <c r="F23" s="54"/>
      <c r="G23" s="54"/>
      <c r="H23" s="51"/>
    </row>
    <row r="24" customHeight="1" spans="2:8">
      <c r="B24" s="47"/>
      <c r="C24" s="48"/>
      <c r="D24" s="48"/>
      <c r="E24" s="48" t="s">
        <v>17</v>
      </c>
      <c r="F24" s="54">
        <v>19</v>
      </c>
      <c r="G24" s="54"/>
      <c r="H24" s="51"/>
    </row>
    <row r="25" customHeight="1" spans="2:8">
      <c r="B25" s="47"/>
      <c r="C25" s="48"/>
      <c r="D25" s="4"/>
      <c r="E25" s="4" t="s">
        <v>93</v>
      </c>
      <c r="F25" s="55">
        <v>0</v>
      </c>
      <c r="G25" s="55">
        <f>F24+F25</f>
        <v>19</v>
      </c>
      <c r="H25" s="51"/>
    </row>
    <row r="26" customHeight="1" spans="2:8">
      <c r="B26" s="47"/>
      <c r="C26" s="57" t="s">
        <v>22</v>
      </c>
      <c r="D26" s="57"/>
      <c r="E26" s="58"/>
      <c r="F26" s="56"/>
      <c r="G26" s="56"/>
      <c r="H26" s="59">
        <f>G12+G14+G17+G22+G25</f>
        <v>413323</v>
      </c>
    </row>
    <row r="27" customHeight="1" spans="2:8">
      <c r="B27" s="47" t="s">
        <v>68</v>
      </c>
      <c r="C27" s="48"/>
      <c r="D27" s="48"/>
      <c r="E27" s="52"/>
      <c r="F27" s="54"/>
      <c r="G27" s="54"/>
      <c r="H27" s="51"/>
    </row>
    <row r="28" customHeight="1" spans="2:8">
      <c r="B28" s="47"/>
      <c r="C28" s="48" t="s">
        <v>69</v>
      </c>
      <c r="D28" s="48"/>
      <c r="E28" s="52"/>
      <c r="F28" s="54"/>
      <c r="G28" s="54"/>
      <c r="H28" s="51"/>
    </row>
    <row r="29" customHeight="1" spans="2:8">
      <c r="B29" s="47"/>
      <c r="C29" s="48"/>
      <c r="D29" s="48"/>
      <c r="E29" s="60" t="s">
        <v>25</v>
      </c>
      <c r="F29" s="54">
        <v>0</v>
      </c>
      <c r="G29" s="54"/>
      <c r="H29" s="51"/>
    </row>
    <row r="30" customHeight="1" spans="2:8">
      <c r="B30" s="47"/>
      <c r="C30" s="48"/>
      <c r="D30" s="48"/>
      <c r="E30" s="60" t="s">
        <v>26</v>
      </c>
      <c r="F30" s="54">
        <v>10000</v>
      </c>
      <c r="G30" s="54"/>
      <c r="H30" s="51"/>
    </row>
    <row r="31" customHeight="1" spans="2:8">
      <c r="B31" s="47"/>
      <c r="C31" s="48"/>
      <c r="D31" s="48"/>
      <c r="E31" s="60" t="s">
        <v>102</v>
      </c>
      <c r="F31" s="54">
        <v>10000</v>
      </c>
      <c r="G31" s="54"/>
      <c r="H31" s="51"/>
    </row>
    <row r="32" customHeight="1" spans="2:8">
      <c r="B32" s="47"/>
      <c r="C32" s="48"/>
      <c r="D32" s="48"/>
      <c r="E32" s="60" t="s">
        <v>82</v>
      </c>
      <c r="F32" s="54">
        <v>22042</v>
      </c>
      <c r="G32" s="54"/>
      <c r="H32" s="51"/>
    </row>
    <row r="33" customHeight="1" spans="2:8">
      <c r="B33" s="47"/>
      <c r="C33" s="48"/>
      <c r="D33" s="48"/>
      <c r="E33" s="60" t="s">
        <v>32</v>
      </c>
      <c r="F33" s="54">
        <v>20160</v>
      </c>
      <c r="G33" s="54"/>
      <c r="H33" s="51"/>
    </row>
    <row r="34" customHeight="1" spans="2:8">
      <c r="B34" s="47"/>
      <c r="C34" s="48"/>
      <c r="D34" s="48"/>
      <c r="E34" s="60" t="s">
        <v>33</v>
      </c>
      <c r="F34" s="54">
        <v>18190</v>
      </c>
      <c r="G34" s="54"/>
      <c r="H34" s="51"/>
    </row>
    <row r="35" customHeight="1" spans="2:8">
      <c r="B35" s="47"/>
      <c r="C35" s="48"/>
      <c r="D35" s="48"/>
      <c r="E35" s="60" t="s">
        <v>34</v>
      </c>
      <c r="F35" s="54">
        <v>18055</v>
      </c>
      <c r="G35" s="54"/>
      <c r="H35" s="51"/>
    </row>
    <row r="36" customHeight="1" spans="2:8">
      <c r="B36" s="47"/>
      <c r="C36" s="48"/>
      <c r="D36" s="48"/>
      <c r="E36" s="60" t="s">
        <v>35</v>
      </c>
      <c r="F36" s="54">
        <v>35945</v>
      </c>
      <c r="G36" s="54"/>
      <c r="H36" s="51"/>
    </row>
    <row r="37" customHeight="1" spans="2:8">
      <c r="B37" s="47"/>
      <c r="C37" s="48"/>
      <c r="D37" s="48"/>
      <c r="E37" s="60" t="s">
        <v>36</v>
      </c>
      <c r="F37" s="54">
        <v>15297</v>
      </c>
      <c r="G37" s="54"/>
      <c r="H37" s="51"/>
    </row>
    <row r="38" customHeight="1" spans="2:8">
      <c r="B38" s="47"/>
      <c r="C38" s="48"/>
      <c r="D38" s="48"/>
      <c r="E38" s="60" t="s">
        <v>37</v>
      </c>
      <c r="F38" s="54">
        <v>0</v>
      </c>
      <c r="G38" s="54"/>
      <c r="H38" s="51"/>
    </row>
    <row r="39" customHeight="1" spans="2:8">
      <c r="B39" s="47"/>
      <c r="C39" s="48"/>
      <c r="D39" s="48"/>
      <c r="E39" s="60" t="s">
        <v>135</v>
      </c>
      <c r="F39" s="54">
        <v>11000</v>
      </c>
      <c r="G39" s="54"/>
      <c r="H39" s="51"/>
    </row>
    <row r="40" customHeight="1" spans="2:8">
      <c r="B40" s="47"/>
      <c r="C40" s="48"/>
      <c r="D40" s="48"/>
      <c r="E40" s="60" t="s">
        <v>39</v>
      </c>
      <c r="F40" s="54">
        <v>62039</v>
      </c>
      <c r="G40" s="54"/>
      <c r="H40" s="51"/>
    </row>
    <row r="41" customHeight="1" spans="2:8">
      <c r="B41" s="47"/>
      <c r="C41" s="48"/>
      <c r="D41" s="48"/>
      <c r="E41" s="60" t="s">
        <v>40</v>
      </c>
      <c r="F41" s="54">
        <v>3600</v>
      </c>
      <c r="G41" s="54"/>
      <c r="H41" s="51"/>
    </row>
    <row r="42" customHeight="1" spans="2:8">
      <c r="B42" s="47"/>
      <c r="C42" s="48"/>
      <c r="D42" s="48"/>
      <c r="E42" s="60" t="s">
        <v>28</v>
      </c>
      <c r="F42" s="54">
        <v>604</v>
      </c>
      <c r="G42" s="54"/>
      <c r="H42" s="51"/>
    </row>
    <row r="43" customHeight="1" spans="2:8">
      <c r="B43" s="47"/>
      <c r="C43" s="48"/>
      <c r="D43" s="48"/>
      <c r="E43" s="60" t="s">
        <v>29</v>
      </c>
      <c r="F43" s="54">
        <v>49013</v>
      </c>
      <c r="G43" s="54"/>
      <c r="H43" s="51"/>
    </row>
    <row r="44" customHeight="1" spans="2:8">
      <c r="B44" s="47"/>
      <c r="C44" s="48"/>
      <c r="D44" s="48"/>
      <c r="E44" s="60" t="s">
        <v>30</v>
      </c>
      <c r="F44" s="54">
        <v>33712</v>
      </c>
      <c r="G44" s="54"/>
      <c r="H44" s="51"/>
    </row>
    <row r="45" customHeight="1" spans="2:8">
      <c r="B45" s="47"/>
      <c r="C45" s="48"/>
      <c r="D45" s="48" t="s">
        <v>70</v>
      </c>
      <c r="E45" s="60"/>
      <c r="F45" s="61"/>
      <c r="G45" s="62">
        <f>F29+F30+F31+F32+F33+F34+F35+F36+F37+F38+F39+F40+F41+F42+F43+F44</f>
        <v>309657</v>
      </c>
      <c r="H45" s="51"/>
    </row>
    <row r="46" customHeight="1" spans="2:8">
      <c r="B46" s="47"/>
      <c r="C46" s="48" t="s">
        <v>71</v>
      </c>
      <c r="D46" s="48"/>
      <c r="E46" s="60"/>
      <c r="F46" s="54"/>
      <c r="G46" s="54"/>
      <c r="H46" s="51"/>
    </row>
    <row r="47" customHeight="1" spans="2:8">
      <c r="B47" s="47"/>
      <c r="C47" s="48"/>
      <c r="D47" s="48"/>
      <c r="E47" s="60" t="s">
        <v>32</v>
      </c>
      <c r="F47" s="54">
        <v>6210</v>
      </c>
      <c r="G47" s="54"/>
      <c r="H47" s="51"/>
    </row>
    <row r="48" customHeight="1" spans="2:8">
      <c r="B48" s="47"/>
      <c r="C48" s="48"/>
      <c r="D48" s="48"/>
      <c r="E48" s="60" t="s">
        <v>33</v>
      </c>
      <c r="F48" s="54">
        <v>3220</v>
      </c>
      <c r="G48" s="54"/>
      <c r="H48" s="51"/>
    </row>
    <row r="49" customHeight="1" spans="2:8">
      <c r="B49" s="47"/>
      <c r="C49" s="48"/>
      <c r="D49" s="48"/>
      <c r="E49" s="60" t="s">
        <v>34</v>
      </c>
      <c r="F49" s="54">
        <v>7690</v>
      </c>
      <c r="G49" s="54"/>
      <c r="H49" s="51"/>
    </row>
    <row r="50" customHeight="1" spans="2:8">
      <c r="B50" s="47"/>
      <c r="C50" s="48"/>
      <c r="D50" s="48"/>
      <c r="E50" s="60" t="s">
        <v>35</v>
      </c>
      <c r="F50" s="54">
        <v>14983</v>
      </c>
      <c r="G50" s="54"/>
      <c r="H50" s="51"/>
    </row>
    <row r="51" customHeight="1" spans="2:8">
      <c r="B51" s="47"/>
      <c r="C51" s="48"/>
      <c r="D51" s="48"/>
      <c r="E51" s="60" t="s">
        <v>36</v>
      </c>
      <c r="F51" s="54">
        <v>6663</v>
      </c>
      <c r="G51" s="54"/>
      <c r="H51" s="51"/>
    </row>
    <row r="52" customHeight="1" spans="2:8">
      <c r="B52" s="47"/>
      <c r="C52" s="48"/>
      <c r="D52" s="48"/>
      <c r="E52" s="60" t="s">
        <v>37</v>
      </c>
      <c r="F52" s="54">
        <v>0</v>
      </c>
      <c r="G52" s="54"/>
      <c r="H52" s="51"/>
    </row>
    <row r="53" customHeight="1" spans="2:8">
      <c r="B53" s="47"/>
      <c r="C53" s="48"/>
      <c r="D53" s="48"/>
      <c r="E53" s="60" t="s">
        <v>135</v>
      </c>
      <c r="F53" s="54">
        <v>8000</v>
      </c>
      <c r="G53" s="54"/>
      <c r="H53" s="51"/>
    </row>
    <row r="54" customHeight="1" spans="2:8">
      <c r="B54" s="47"/>
      <c r="C54" s="48"/>
      <c r="D54" s="48"/>
      <c r="E54" s="60" t="s">
        <v>40</v>
      </c>
      <c r="F54" s="54">
        <v>0</v>
      </c>
      <c r="G54" s="54"/>
      <c r="H54" s="51"/>
    </row>
    <row r="55" customHeight="1" spans="2:8">
      <c r="B55" s="47"/>
      <c r="C55" s="48"/>
      <c r="D55" s="48"/>
      <c r="E55" s="60" t="s">
        <v>39</v>
      </c>
      <c r="F55" s="54">
        <v>1738</v>
      </c>
      <c r="G55" s="54"/>
      <c r="H55" s="51"/>
    </row>
    <row r="56" customHeight="1" spans="2:8">
      <c r="B56" s="47"/>
      <c r="C56" s="48"/>
      <c r="D56" s="48" t="s">
        <v>72</v>
      </c>
      <c r="E56" s="60"/>
      <c r="F56" s="55"/>
      <c r="G56" s="63">
        <f>SUM(F47:F55)</f>
        <v>48504</v>
      </c>
      <c r="H56" s="51"/>
    </row>
    <row r="57" customHeight="1" spans="2:8">
      <c r="B57" s="47"/>
      <c r="C57" s="57" t="s">
        <v>41</v>
      </c>
      <c r="D57" s="57"/>
      <c r="E57" s="58"/>
      <c r="F57" s="56"/>
      <c r="G57" s="56"/>
      <c r="H57" s="59">
        <f>SUM(G45:G56)</f>
        <v>358161</v>
      </c>
    </row>
    <row r="58" customHeight="1" spans="2:8">
      <c r="B58" s="47"/>
      <c r="C58" s="57" t="s">
        <v>53</v>
      </c>
      <c r="D58" s="57"/>
      <c r="E58" s="58"/>
      <c r="F58" s="56"/>
      <c r="G58" s="56"/>
      <c r="H58" s="64"/>
    </row>
    <row r="59" customHeight="1" spans="2:8">
      <c r="B59" s="47"/>
      <c r="C59" s="57" t="s">
        <v>140</v>
      </c>
      <c r="D59" s="57"/>
      <c r="E59" s="58"/>
      <c r="F59" s="56"/>
      <c r="G59" s="56">
        <v>11554</v>
      </c>
      <c r="H59" s="64"/>
    </row>
    <row r="60" customHeight="1" spans="2:8">
      <c r="B60" s="47"/>
      <c r="C60" s="57" t="s">
        <v>141</v>
      </c>
      <c r="D60" s="57"/>
      <c r="E60" s="58"/>
      <c r="F60" s="56"/>
      <c r="G60" s="56"/>
      <c r="H60" s="64">
        <v>11554</v>
      </c>
    </row>
    <row r="61" customHeight="1" spans="2:8">
      <c r="B61" s="47"/>
      <c r="C61" s="48"/>
      <c r="D61" s="48" t="s">
        <v>42</v>
      </c>
      <c r="E61" s="52"/>
      <c r="F61" s="54"/>
      <c r="G61" s="54"/>
      <c r="H61" s="51">
        <f>H26-H57+H60</f>
        <v>66716</v>
      </c>
    </row>
    <row r="62" customHeight="1" spans="2:8">
      <c r="B62" s="47"/>
      <c r="C62" s="48"/>
      <c r="D62" s="48" t="s">
        <v>43</v>
      </c>
      <c r="E62" s="52"/>
      <c r="F62" s="54"/>
      <c r="G62" s="54"/>
      <c r="H62" s="65">
        <v>60000</v>
      </c>
    </row>
    <row r="63" customHeight="1" spans="2:8">
      <c r="B63" s="47"/>
      <c r="C63" s="48"/>
      <c r="D63" s="48" t="s">
        <v>44</v>
      </c>
      <c r="E63" s="52"/>
      <c r="F63" s="54"/>
      <c r="G63" s="54"/>
      <c r="H63" s="51">
        <f>H61-H62</f>
        <v>6716</v>
      </c>
    </row>
    <row r="64" customHeight="1" spans="2:8">
      <c r="B64" s="47"/>
      <c r="C64" s="48"/>
      <c r="D64" s="48" t="s">
        <v>45</v>
      </c>
      <c r="E64" s="52"/>
      <c r="F64" s="54"/>
      <c r="G64" s="54"/>
      <c r="H64" s="65">
        <v>775748</v>
      </c>
    </row>
    <row r="65" customHeight="1" spans="2:8">
      <c r="B65" s="66"/>
      <c r="C65" s="67"/>
      <c r="D65" s="67" t="s">
        <v>46</v>
      </c>
      <c r="E65" s="68"/>
      <c r="F65" s="69"/>
      <c r="G65" s="69"/>
      <c r="H65" s="70">
        <f>SUM(H63:H64)</f>
        <v>782464</v>
      </c>
    </row>
  </sheetData>
  <mergeCells count="4">
    <mergeCell ref="B5:H5"/>
    <mergeCell ref="B6:H6"/>
    <mergeCell ref="B8:E8"/>
    <mergeCell ref="F8:H8"/>
  </mergeCells>
  <pageMargins left="0.751388888888889" right="0.751388888888889" top="0.802777777777778" bottom="0.802777777777778" header="0.511805555555556" footer="0.511805555555556"/>
  <pageSetup paperSize="9" orientation="portrait" horizont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H42"/>
  <sheetViews>
    <sheetView workbookViewId="0">
      <selection activeCell="J40" sqref="J40"/>
    </sheetView>
  </sheetViews>
  <sheetFormatPr defaultColWidth="9" defaultRowHeight="13.5" outlineLevelCol="7"/>
  <cols>
    <col min="1" max="1" width="5.5" customWidth="1"/>
    <col min="2" max="2" width="5.375" customWidth="1"/>
    <col min="4" max="4" width="2.875" customWidth="1"/>
    <col min="5" max="5" width="14.375" customWidth="1"/>
    <col min="6" max="6" width="11" customWidth="1"/>
    <col min="7" max="7" width="11.125" customWidth="1"/>
    <col min="8" max="8" width="12.5" customWidth="1"/>
  </cols>
  <sheetData>
    <row r="2" ht="14.25" spans="2:8">
      <c r="B2" s="1" t="s">
        <v>55</v>
      </c>
      <c r="C2" s="1"/>
      <c r="D2" s="1"/>
      <c r="E2" s="2"/>
      <c r="F2" s="2"/>
      <c r="G2" s="3"/>
      <c r="H2" s="3"/>
    </row>
    <row r="3" spans="2:8">
      <c r="B3" s="4"/>
      <c r="C3" s="4"/>
      <c r="D3" s="4"/>
      <c r="E3" s="3"/>
      <c r="F3" s="3"/>
      <c r="G3" s="3"/>
      <c r="H3" s="3"/>
    </row>
    <row r="4" ht="18.75" spans="2:8">
      <c r="B4" s="5" t="s">
        <v>87</v>
      </c>
      <c r="C4" s="6"/>
      <c r="D4" s="6"/>
      <c r="E4" s="6"/>
      <c r="F4" s="6"/>
      <c r="G4" s="6"/>
      <c r="H4" s="6"/>
    </row>
    <row r="5" ht="14.25" spans="1:8">
      <c r="A5" s="7"/>
      <c r="B5" s="8" t="s">
        <v>139</v>
      </c>
      <c r="C5" s="8"/>
      <c r="D5" s="8"/>
      <c r="E5" s="8"/>
      <c r="F5" s="8"/>
      <c r="G5" s="8"/>
      <c r="H5" s="8"/>
    </row>
    <row r="6" ht="14.25" spans="1:8">
      <c r="A6" s="7"/>
      <c r="B6" s="8"/>
      <c r="C6" s="8"/>
      <c r="D6" s="8"/>
      <c r="E6" s="8"/>
      <c r="F6" s="8"/>
      <c r="G6" s="8"/>
      <c r="H6" s="8"/>
    </row>
    <row r="7" ht="14.25" spans="1:8">
      <c r="A7" s="7"/>
      <c r="B7" s="1"/>
      <c r="C7" s="1"/>
      <c r="D7" s="1"/>
      <c r="E7" s="2"/>
      <c r="F7" s="2"/>
      <c r="G7" s="2"/>
      <c r="H7" s="9" t="s">
        <v>1</v>
      </c>
    </row>
    <row r="8" ht="14.25" spans="1:8">
      <c r="A8" s="7"/>
      <c r="B8" s="10" t="s">
        <v>58</v>
      </c>
      <c r="C8" s="11"/>
      <c r="D8" s="11"/>
      <c r="E8" s="12"/>
      <c r="F8" s="13" t="s">
        <v>59</v>
      </c>
      <c r="G8" s="13"/>
      <c r="H8" s="14"/>
    </row>
    <row r="9" ht="14.25" spans="1:8">
      <c r="A9" s="7"/>
      <c r="B9" s="15" t="s">
        <v>60</v>
      </c>
      <c r="C9" s="16"/>
      <c r="D9" s="16"/>
      <c r="E9" s="17"/>
      <c r="F9" s="18"/>
      <c r="G9" s="18"/>
      <c r="H9" s="19"/>
    </row>
    <row r="10" ht="14.25" spans="1:8">
      <c r="A10" s="7"/>
      <c r="B10" s="15"/>
      <c r="C10" s="16" t="s">
        <v>88</v>
      </c>
      <c r="D10" s="16"/>
      <c r="E10" s="20"/>
      <c r="F10" s="21"/>
      <c r="G10" s="21"/>
      <c r="H10" s="19"/>
    </row>
    <row r="11" ht="14.25" spans="1:8">
      <c r="A11" s="7"/>
      <c r="B11" s="15"/>
      <c r="C11" s="16"/>
      <c r="D11" s="2"/>
      <c r="E11" s="16" t="s">
        <v>14</v>
      </c>
      <c r="F11" s="21">
        <v>1259</v>
      </c>
      <c r="G11" s="21"/>
      <c r="H11" s="19"/>
    </row>
    <row r="12" ht="14.25" spans="1:8">
      <c r="A12" s="7"/>
      <c r="B12" s="15"/>
      <c r="C12" s="16"/>
      <c r="D12" s="2"/>
      <c r="E12" s="16" t="s">
        <v>81</v>
      </c>
      <c r="F12" s="22"/>
      <c r="G12" s="21">
        <f>SUM(F11:F12)</f>
        <v>1259</v>
      </c>
      <c r="H12" s="19"/>
    </row>
    <row r="13" ht="14.25" spans="1:8">
      <c r="A13" s="7"/>
      <c r="B13" s="15"/>
      <c r="C13" s="16" t="s">
        <v>89</v>
      </c>
      <c r="D13" s="16"/>
      <c r="E13" s="20"/>
      <c r="F13" s="21"/>
      <c r="G13" s="21"/>
      <c r="H13" s="19"/>
    </row>
    <row r="14" ht="14.25" spans="1:8">
      <c r="A14" s="7"/>
      <c r="B14" s="15"/>
      <c r="C14" s="16"/>
      <c r="D14" s="1"/>
      <c r="E14" s="16" t="s">
        <v>66</v>
      </c>
      <c r="F14" s="21">
        <v>0</v>
      </c>
      <c r="G14" s="21"/>
      <c r="H14" s="19"/>
    </row>
    <row r="15" ht="14.25" spans="1:8">
      <c r="A15" s="7"/>
      <c r="B15" s="15"/>
      <c r="C15" s="16"/>
      <c r="D15" s="1"/>
      <c r="E15" s="16" t="s">
        <v>17</v>
      </c>
      <c r="F15" s="21">
        <v>82366</v>
      </c>
      <c r="G15" s="21"/>
      <c r="H15" s="19"/>
    </row>
    <row r="16" ht="14.25" spans="1:8">
      <c r="A16" s="7"/>
      <c r="B16" s="15"/>
      <c r="C16" s="16"/>
      <c r="D16" s="1"/>
      <c r="E16" s="16" t="s">
        <v>18</v>
      </c>
      <c r="F16" s="21">
        <v>195347</v>
      </c>
      <c r="G16" s="21"/>
      <c r="H16" s="19"/>
    </row>
    <row r="17" ht="14.25" spans="1:8">
      <c r="A17" s="7"/>
      <c r="B17" s="15"/>
      <c r="C17" s="16"/>
      <c r="D17" s="1"/>
      <c r="E17" s="16" t="s">
        <v>19</v>
      </c>
      <c r="F17" s="21">
        <v>6480</v>
      </c>
      <c r="G17" s="21">
        <f>F14+F15+F16+F17</f>
        <v>284193</v>
      </c>
      <c r="H17" s="19"/>
    </row>
    <row r="18" ht="14.25" spans="1:8">
      <c r="A18" s="7"/>
      <c r="B18" s="15"/>
      <c r="C18" s="16"/>
      <c r="D18" s="1"/>
      <c r="E18" s="1" t="s">
        <v>17</v>
      </c>
      <c r="F18" s="21">
        <v>19</v>
      </c>
      <c r="G18" s="21"/>
      <c r="H18" s="19"/>
    </row>
    <row r="19" ht="14.25" spans="1:8">
      <c r="A19" s="7"/>
      <c r="B19" s="15"/>
      <c r="C19" s="16"/>
      <c r="D19" s="1"/>
      <c r="E19" s="1" t="s">
        <v>93</v>
      </c>
      <c r="F19" s="22">
        <v>0</v>
      </c>
      <c r="G19" s="22">
        <f>F18+F19</f>
        <v>19</v>
      </c>
      <c r="H19" s="19"/>
    </row>
    <row r="20" ht="14.25" spans="1:8">
      <c r="A20" s="7"/>
      <c r="B20" s="15"/>
      <c r="C20" s="23" t="s">
        <v>22</v>
      </c>
      <c r="D20" s="23"/>
      <c r="E20" s="24"/>
      <c r="F20" s="25"/>
      <c r="G20" s="25"/>
      <c r="H20" s="26">
        <f>G12+G17+G19</f>
        <v>285471</v>
      </c>
    </row>
    <row r="21" ht="14.25" spans="1:8">
      <c r="A21" s="7"/>
      <c r="B21" s="15" t="s">
        <v>68</v>
      </c>
      <c r="C21" s="16"/>
      <c r="D21" s="16"/>
      <c r="E21" s="20"/>
      <c r="F21" s="21"/>
      <c r="G21" s="21"/>
      <c r="H21" s="19"/>
    </row>
    <row r="22" ht="14.25" spans="1:8">
      <c r="A22" s="7"/>
      <c r="B22" s="15"/>
      <c r="C22" s="16" t="s">
        <v>69</v>
      </c>
      <c r="D22" s="16"/>
      <c r="E22" s="20"/>
      <c r="F22" s="21"/>
      <c r="G22" s="21"/>
      <c r="H22" s="19"/>
    </row>
    <row r="23" ht="14.25" spans="1:8">
      <c r="A23" s="7"/>
      <c r="B23" s="15"/>
      <c r="C23" s="16"/>
      <c r="D23" s="16"/>
      <c r="E23" s="27" t="s">
        <v>25</v>
      </c>
      <c r="F23" s="21">
        <v>0</v>
      </c>
      <c r="G23" s="21"/>
      <c r="H23" s="19"/>
    </row>
    <row r="24" ht="14.25" spans="1:8">
      <c r="A24" s="7"/>
      <c r="B24" s="15"/>
      <c r="C24" s="16"/>
      <c r="D24" s="16"/>
      <c r="E24" s="27" t="s">
        <v>26</v>
      </c>
      <c r="F24" s="21">
        <v>10000</v>
      </c>
      <c r="G24" s="21"/>
      <c r="H24" s="19"/>
    </row>
    <row r="25" ht="14.25" spans="1:8">
      <c r="A25" s="7"/>
      <c r="B25" s="15"/>
      <c r="C25" s="16"/>
      <c r="D25" s="16"/>
      <c r="E25" s="27" t="s">
        <v>28</v>
      </c>
      <c r="F25" s="21">
        <v>604</v>
      </c>
      <c r="G25" s="21"/>
      <c r="H25" s="19"/>
    </row>
    <row r="26" ht="14.25" spans="1:8">
      <c r="A26" s="7"/>
      <c r="B26" s="15"/>
      <c r="C26" s="16"/>
      <c r="D26" s="16"/>
      <c r="E26" s="27" t="s">
        <v>29</v>
      </c>
      <c r="F26" s="21">
        <v>49013</v>
      </c>
      <c r="G26" s="21"/>
      <c r="H26" s="19"/>
    </row>
    <row r="27" ht="14.25" spans="1:8">
      <c r="A27" s="7"/>
      <c r="B27" s="15"/>
      <c r="C27" s="16"/>
      <c r="D27" s="16"/>
      <c r="E27" s="27" t="s">
        <v>30</v>
      </c>
      <c r="F27" s="21">
        <v>33712</v>
      </c>
      <c r="G27" s="21"/>
      <c r="H27" s="19"/>
    </row>
    <row r="28" ht="14.25" spans="1:8">
      <c r="A28" s="7"/>
      <c r="B28" s="15"/>
      <c r="C28" s="16"/>
      <c r="D28" s="16"/>
      <c r="E28" s="27" t="s">
        <v>102</v>
      </c>
      <c r="F28" s="21">
        <v>10000</v>
      </c>
      <c r="G28" s="21"/>
      <c r="H28" s="19"/>
    </row>
    <row r="29" ht="14.25" spans="1:8">
      <c r="A29" s="7"/>
      <c r="B29" s="15"/>
      <c r="C29" s="16"/>
      <c r="D29" s="16"/>
      <c r="E29" s="27" t="s">
        <v>82</v>
      </c>
      <c r="F29" s="21">
        <v>22042</v>
      </c>
      <c r="G29" s="21"/>
      <c r="H29" s="19"/>
    </row>
    <row r="30" ht="14.25" spans="1:8">
      <c r="A30" s="7"/>
      <c r="B30" s="15"/>
      <c r="C30" s="16"/>
      <c r="D30" s="16"/>
      <c r="E30" s="27" t="s">
        <v>32</v>
      </c>
      <c r="F30" s="21">
        <v>20160</v>
      </c>
      <c r="G30" s="21"/>
      <c r="H30" s="19"/>
    </row>
    <row r="31" ht="14.25" spans="1:8">
      <c r="A31" s="7"/>
      <c r="B31" s="15"/>
      <c r="C31" s="16"/>
      <c r="D31" s="16"/>
      <c r="E31" s="27" t="s">
        <v>33</v>
      </c>
      <c r="F31" s="21">
        <v>18190</v>
      </c>
      <c r="G31" s="21"/>
      <c r="H31" s="19"/>
    </row>
    <row r="32" ht="14.25" spans="1:8">
      <c r="A32" s="7"/>
      <c r="B32" s="15"/>
      <c r="C32" s="16"/>
      <c r="D32" s="16"/>
      <c r="E32" s="27" t="s">
        <v>34</v>
      </c>
      <c r="F32" s="21">
        <v>18055</v>
      </c>
      <c r="G32" s="21"/>
      <c r="H32" s="19"/>
    </row>
    <row r="33" ht="14.25" spans="1:8">
      <c r="A33" s="7"/>
      <c r="B33" s="15"/>
      <c r="C33" s="16"/>
      <c r="D33" s="16"/>
      <c r="E33" s="27" t="s">
        <v>35</v>
      </c>
      <c r="F33" s="21">
        <v>35945</v>
      </c>
      <c r="G33" s="21"/>
      <c r="H33" s="19"/>
    </row>
    <row r="34" ht="14.25" spans="1:8">
      <c r="A34" s="7"/>
      <c r="B34" s="15"/>
      <c r="C34" s="16"/>
      <c r="D34" s="16"/>
      <c r="E34" s="27" t="s">
        <v>36</v>
      </c>
      <c r="F34" s="21">
        <v>15297</v>
      </c>
      <c r="G34" s="21"/>
      <c r="H34" s="19"/>
    </row>
    <row r="35" ht="14.25" spans="1:8">
      <c r="A35" s="7"/>
      <c r="B35" s="15"/>
      <c r="C35" s="16"/>
      <c r="D35" s="16"/>
      <c r="E35" s="27" t="s">
        <v>135</v>
      </c>
      <c r="F35" s="21">
        <v>11000</v>
      </c>
      <c r="G35" s="21"/>
      <c r="H35" s="19"/>
    </row>
    <row r="36" ht="14.25" spans="1:8">
      <c r="A36" s="7"/>
      <c r="B36" s="15"/>
      <c r="C36" s="16"/>
      <c r="D36" s="16"/>
      <c r="E36" s="27" t="s">
        <v>39</v>
      </c>
      <c r="F36" s="21">
        <v>62039</v>
      </c>
      <c r="G36" s="21"/>
      <c r="H36" s="19"/>
    </row>
    <row r="37" ht="14.25" spans="1:8">
      <c r="A37" s="7"/>
      <c r="B37" s="15"/>
      <c r="C37" s="16"/>
      <c r="D37" s="16"/>
      <c r="E37" s="27" t="s">
        <v>40</v>
      </c>
      <c r="F37" s="28">
        <v>3600</v>
      </c>
      <c r="G37" s="28">
        <f>F23+F24+F25+F26+F27+F28+F29+F30+F31+F32+F33+F34+F35+F36+F37</f>
        <v>309657</v>
      </c>
      <c r="H37" s="19"/>
    </row>
    <row r="38" ht="14.25" spans="1:8">
      <c r="A38" s="7"/>
      <c r="B38" s="15"/>
      <c r="C38" s="23" t="s">
        <v>41</v>
      </c>
      <c r="D38" s="23"/>
      <c r="E38" s="24"/>
      <c r="F38" s="7"/>
      <c r="G38" s="25"/>
      <c r="H38" s="26">
        <f>G37</f>
        <v>309657</v>
      </c>
    </row>
    <row r="39" ht="14.25" spans="1:8">
      <c r="A39" s="7"/>
      <c r="B39" s="15"/>
      <c r="C39" s="23" t="s">
        <v>53</v>
      </c>
      <c r="D39" s="29"/>
      <c r="E39" s="24"/>
      <c r="F39" s="7"/>
      <c r="G39" s="25"/>
      <c r="H39" s="30"/>
    </row>
    <row r="40" ht="14.25" spans="1:8">
      <c r="A40" s="7"/>
      <c r="B40" s="15" t="s">
        <v>44</v>
      </c>
      <c r="C40" s="16"/>
      <c r="D40" s="1"/>
      <c r="E40" s="20"/>
      <c r="F40" s="21"/>
      <c r="G40" s="21"/>
      <c r="H40" s="31">
        <f>H20-H38+H39</f>
        <v>-24186</v>
      </c>
    </row>
    <row r="41" ht="14.25" spans="1:8">
      <c r="A41" s="7"/>
      <c r="B41" s="15" t="s">
        <v>45</v>
      </c>
      <c r="C41" s="16"/>
      <c r="D41" s="1"/>
      <c r="E41" s="20"/>
      <c r="F41" s="21"/>
      <c r="G41" s="21"/>
      <c r="H41" s="31">
        <v>-22672</v>
      </c>
    </row>
    <row r="42" ht="14.25" spans="1:8">
      <c r="A42" s="7"/>
      <c r="B42" s="32" t="s">
        <v>46</v>
      </c>
      <c r="C42" s="33"/>
      <c r="D42" s="33"/>
      <c r="E42" s="34"/>
      <c r="F42" s="35"/>
      <c r="G42" s="35"/>
      <c r="H42" s="36">
        <f>SUM(H40:H41)</f>
        <v>-46858</v>
      </c>
    </row>
  </sheetData>
  <mergeCells count="4">
    <mergeCell ref="B4:H4"/>
    <mergeCell ref="B5:H5"/>
    <mergeCell ref="B8:E8"/>
    <mergeCell ref="F8:H8"/>
  </mergeCells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43"/>
  <sheetViews>
    <sheetView topLeftCell="A19" workbookViewId="0">
      <selection activeCell="N39" sqref="N39"/>
    </sheetView>
  </sheetViews>
  <sheetFormatPr defaultColWidth="9" defaultRowHeight="12"/>
  <cols>
    <col min="1" max="1" width="9" style="304"/>
    <col min="2" max="2" width="10.25" style="304" customWidth="1"/>
    <col min="3" max="3" width="12.25" style="304" customWidth="1"/>
    <col min="4" max="7" width="9" style="306"/>
    <col min="8" max="12" width="10.25" style="306" customWidth="1"/>
    <col min="13" max="13" width="9" style="306"/>
    <col min="14" max="14" width="10.25" style="306" customWidth="1"/>
    <col min="15" max="15" width="10.25" style="304" customWidth="1"/>
    <col min="16" max="16384" width="9" style="304"/>
  </cols>
  <sheetData>
    <row r="1" spans="1:14">
      <c r="A1" s="263" t="s">
        <v>52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4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 t="s">
        <v>1</v>
      </c>
    </row>
    <row r="3" spans="1:14">
      <c r="A3" s="264"/>
      <c r="B3" s="265"/>
      <c r="C3" s="266"/>
      <c r="D3" s="267" t="s">
        <v>2</v>
      </c>
      <c r="E3" s="269" t="s">
        <v>3</v>
      </c>
      <c r="F3" s="269" t="s">
        <v>4</v>
      </c>
      <c r="G3" s="269" t="s">
        <v>5</v>
      </c>
      <c r="H3" s="269" t="s">
        <v>48</v>
      </c>
      <c r="I3" s="269" t="s">
        <v>49</v>
      </c>
      <c r="J3" s="269" t="s">
        <v>50</v>
      </c>
      <c r="K3" s="269" t="s">
        <v>51</v>
      </c>
      <c r="L3" s="269" t="s">
        <v>6</v>
      </c>
      <c r="M3" s="269" t="s">
        <v>7</v>
      </c>
      <c r="N3" s="312" t="s">
        <v>8</v>
      </c>
    </row>
    <row r="4" spans="1:14">
      <c r="A4" s="270" t="s">
        <v>9</v>
      </c>
      <c r="B4" s="271"/>
      <c r="C4" s="272"/>
      <c r="D4" s="273"/>
      <c r="E4" s="275"/>
      <c r="F4" s="275"/>
      <c r="G4" s="275"/>
      <c r="H4" s="275"/>
      <c r="I4" s="275"/>
      <c r="J4" s="275"/>
      <c r="K4" s="275"/>
      <c r="L4" s="275"/>
      <c r="M4" s="275"/>
      <c r="N4" s="313"/>
    </row>
    <row r="5" spans="1:14">
      <c r="A5" s="270"/>
      <c r="B5" s="271" t="s">
        <v>10</v>
      </c>
      <c r="C5" s="272"/>
      <c r="D5" s="273">
        <f t="shared" ref="D5:G5" si="0">SUM(D6:D7)</f>
        <v>0</v>
      </c>
      <c r="E5" s="275">
        <f>SUM(E6:E7)</f>
        <v>0</v>
      </c>
      <c r="F5" s="275">
        <f>SUM(F6:F7)</f>
        <v>0</v>
      </c>
      <c r="G5" s="275">
        <f>SUM(G6:G7)</f>
        <v>0</v>
      </c>
      <c r="H5" s="275">
        <f t="shared" ref="H5" si="1">SUM(H6:H7)</f>
        <v>0</v>
      </c>
      <c r="I5" s="275">
        <f t="shared" ref="I5:N5" si="2">SUM(I6:I7)</f>
        <v>0</v>
      </c>
      <c r="J5" s="275">
        <f>SUM(J6:J7)</f>
        <v>0</v>
      </c>
      <c r="K5" s="275">
        <f>SUM(K6:K7)</f>
        <v>0</v>
      </c>
      <c r="L5" s="275">
        <f>SUM(L6:L7)</f>
        <v>0</v>
      </c>
      <c r="M5" s="275">
        <f>SUM(M6:M7)</f>
        <v>62500</v>
      </c>
      <c r="N5" s="313">
        <f>SUM(N6:N7)</f>
        <v>62500</v>
      </c>
    </row>
    <row r="6" spans="1:14">
      <c r="A6" s="270"/>
      <c r="B6" s="271"/>
      <c r="C6" s="272" t="s">
        <v>11</v>
      </c>
      <c r="D6" s="273"/>
      <c r="E6" s="275"/>
      <c r="F6" s="275"/>
      <c r="G6" s="275"/>
      <c r="H6" s="275"/>
      <c r="I6" s="275"/>
      <c r="J6" s="275"/>
      <c r="K6" s="275"/>
      <c r="L6" s="275">
        <f t="shared" ref="L6:L9" si="3">SUM(D6:K6)</f>
        <v>0</v>
      </c>
      <c r="M6" s="275">
        <v>47000</v>
      </c>
      <c r="N6" s="313">
        <f t="shared" ref="N6:N9" si="4">SUM(L6:M6)</f>
        <v>47000</v>
      </c>
    </row>
    <row r="7" spans="1:14">
      <c r="A7" s="270"/>
      <c r="B7" s="271"/>
      <c r="C7" s="272" t="s">
        <v>12</v>
      </c>
      <c r="D7" s="276"/>
      <c r="E7" s="278"/>
      <c r="F7" s="278"/>
      <c r="G7" s="278"/>
      <c r="H7" s="278"/>
      <c r="I7" s="278"/>
      <c r="J7" s="278"/>
      <c r="K7" s="278"/>
      <c r="L7" s="278">
        <f>SUM(D7:K7)</f>
        <v>0</v>
      </c>
      <c r="M7" s="278">
        <v>15500</v>
      </c>
      <c r="N7" s="314">
        <f>SUM(L7:M7)</f>
        <v>15500</v>
      </c>
    </row>
    <row r="8" spans="1:14">
      <c r="A8" s="270"/>
      <c r="B8" s="271" t="s">
        <v>13</v>
      </c>
      <c r="C8" s="272"/>
      <c r="D8" s="279"/>
      <c r="E8" s="281"/>
      <c r="F8" s="281"/>
      <c r="G8" s="281"/>
      <c r="H8" s="281"/>
      <c r="I8" s="281"/>
      <c r="J8" s="281"/>
      <c r="K8" s="281"/>
      <c r="L8" s="281">
        <f>SUM(D8:K8)</f>
        <v>0</v>
      </c>
      <c r="M8" s="281">
        <v>276146</v>
      </c>
      <c r="N8" s="315">
        <f>SUM(L8:M8)</f>
        <v>276146</v>
      </c>
    </row>
    <row r="9" spans="1:14">
      <c r="A9" s="270"/>
      <c r="B9" s="271" t="s">
        <v>14</v>
      </c>
      <c r="C9" s="272"/>
      <c r="D9" s="279"/>
      <c r="E9" s="281"/>
      <c r="F9" s="281"/>
      <c r="G9" s="281"/>
      <c r="H9" s="281"/>
      <c r="I9" s="281"/>
      <c r="J9" s="281">
        <v>1253</v>
      </c>
      <c r="K9" s="281"/>
      <c r="L9" s="281">
        <f>SUM(D9:K9)</f>
        <v>1253</v>
      </c>
      <c r="M9" s="281"/>
      <c r="N9" s="315">
        <f>SUM(L9:M9)</f>
        <v>1253</v>
      </c>
    </row>
    <row r="10" spans="1:14">
      <c r="A10" s="270"/>
      <c r="B10" s="271" t="s">
        <v>15</v>
      </c>
      <c r="C10" s="272"/>
      <c r="D10" s="273">
        <f t="shared" ref="D10:G10" si="5">SUM(D11:D14)</f>
        <v>27100</v>
      </c>
      <c r="E10" s="275">
        <f>SUM(E11:E14)</f>
        <v>37324</v>
      </c>
      <c r="F10" s="275">
        <f>SUM(F11:F14)</f>
        <v>34690</v>
      </c>
      <c r="G10" s="275">
        <f>SUM(G11:G14)</f>
        <v>76000</v>
      </c>
      <c r="H10" s="275">
        <f t="shared" ref="H10" si="6">SUM(H11:H14)</f>
        <v>1797420</v>
      </c>
      <c r="I10" s="275">
        <f t="shared" ref="I10:N10" si="7">SUM(I11:I14)</f>
        <v>1627238</v>
      </c>
      <c r="J10" s="275">
        <f>SUM(J11:J14)</f>
        <v>1472580</v>
      </c>
      <c r="K10" s="275">
        <f>SUM(K11:K14)</f>
        <v>1839060</v>
      </c>
      <c r="L10" s="275">
        <f>SUM(L11:L14)</f>
        <v>6911412</v>
      </c>
      <c r="M10" s="275">
        <f>SUM(M11:M14)</f>
        <v>0</v>
      </c>
      <c r="N10" s="313">
        <f>SUM(N11:N14)</f>
        <v>6911412</v>
      </c>
    </row>
    <row r="11" spans="1:14">
      <c r="A11" s="270"/>
      <c r="B11" s="271"/>
      <c r="C11" s="272" t="s">
        <v>16</v>
      </c>
      <c r="D11" s="273"/>
      <c r="E11" s="275"/>
      <c r="F11" s="275"/>
      <c r="G11" s="275"/>
      <c r="H11" s="275">
        <v>1767960</v>
      </c>
      <c r="I11" s="275">
        <v>1620000</v>
      </c>
      <c r="J11" s="275">
        <v>1458000</v>
      </c>
      <c r="K11" s="275">
        <v>1836000</v>
      </c>
      <c r="L11" s="275">
        <f t="shared" ref="L11:L14" si="8">SUM(D11:K11)</f>
        <v>6681960</v>
      </c>
      <c r="M11" s="275"/>
      <c r="N11" s="313">
        <f t="shared" ref="N11:N14" si="9">SUM(L11:M11)</f>
        <v>6681960</v>
      </c>
    </row>
    <row r="12" spans="1:14">
      <c r="A12" s="270"/>
      <c r="B12" s="271"/>
      <c r="C12" s="272" t="s">
        <v>17</v>
      </c>
      <c r="D12" s="273"/>
      <c r="E12" s="275">
        <v>18324</v>
      </c>
      <c r="F12" s="275">
        <v>17190</v>
      </c>
      <c r="G12" s="275">
        <v>38000</v>
      </c>
      <c r="H12" s="275">
        <v>14730</v>
      </c>
      <c r="I12" s="275">
        <v>3619</v>
      </c>
      <c r="J12" s="275">
        <v>7290</v>
      </c>
      <c r="K12" s="275">
        <v>1530</v>
      </c>
      <c r="L12" s="275">
        <f>SUM(D12:K12)</f>
        <v>100683</v>
      </c>
      <c r="M12" s="275"/>
      <c r="N12" s="313">
        <f>SUM(L12:M12)</f>
        <v>100683</v>
      </c>
    </row>
    <row r="13" spans="1:14">
      <c r="A13" s="270"/>
      <c r="B13" s="271"/>
      <c r="C13" s="272" t="s">
        <v>18</v>
      </c>
      <c r="D13" s="273"/>
      <c r="E13" s="275">
        <v>19000</v>
      </c>
      <c r="F13" s="275">
        <v>17500</v>
      </c>
      <c r="G13" s="275">
        <v>38000</v>
      </c>
      <c r="H13" s="275">
        <v>14730</v>
      </c>
      <c r="I13" s="275">
        <v>3619</v>
      </c>
      <c r="J13" s="275">
        <v>7290</v>
      </c>
      <c r="K13" s="275">
        <v>1530</v>
      </c>
      <c r="L13" s="275">
        <f>SUM(D13:K13)</f>
        <v>101669</v>
      </c>
      <c r="M13" s="275"/>
      <c r="N13" s="313">
        <f>SUM(L13:M13)</f>
        <v>101669</v>
      </c>
    </row>
    <row r="14" spans="1:14">
      <c r="A14" s="270"/>
      <c r="B14" s="271"/>
      <c r="C14" s="272" t="s">
        <v>19</v>
      </c>
      <c r="D14" s="276">
        <v>27100</v>
      </c>
      <c r="E14" s="278"/>
      <c r="F14" s="278"/>
      <c r="G14" s="278"/>
      <c r="H14" s="278"/>
      <c r="I14" s="278"/>
      <c r="J14" s="278"/>
      <c r="K14" s="278"/>
      <c r="L14" s="278">
        <f>SUM(D14:K14)</f>
        <v>27100</v>
      </c>
      <c r="M14" s="278"/>
      <c r="N14" s="314">
        <f>SUM(L14:M14)</f>
        <v>27100</v>
      </c>
    </row>
    <row r="15" spans="1:14">
      <c r="A15" s="270"/>
      <c r="B15" s="271" t="s">
        <v>20</v>
      </c>
      <c r="C15" s="272"/>
      <c r="D15" s="273">
        <f t="shared" ref="D15:G15" si="10">D16</f>
        <v>0</v>
      </c>
      <c r="E15" s="275">
        <f>E16</f>
        <v>0</v>
      </c>
      <c r="F15" s="275">
        <f>F16</f>
        <v>0</v>
      </c>
      <c r="G15" s="275">
        <f>G16</f>
        <v>0</v>
      </c>
      <c r="H15" s="275">
        <f t="shared" ref="H15" si="11">H16</f>
        <v>0</v>
      </c>
      <c r="I15" s="275">
        <f t="shared" ref="I15:N15" si="12">I16</f>
        <v>0</v>
      </c>
      <c r="J15" s="275">
        <f>J16</f>
        <v>0</v>
      </c>
      <c r="K15" s="275">
        <f>K16</f>
        <v>0</v>
      </c>
      <c r="L15" s="275">
        <f>L16</f>
        <v>0</v>
      </c>
      <c r="M15" s="275">
        <f>M16</f>
        <v>396</v>
      </c>
      <c r="N15" s="313">
        <f>N16</f>
        <v>396</v>
      </c>
    </row>
    <row r="16" spans="1:14">
      <c r="A16" s="270"/>
      <c r="B16" s="271"/>
      <c r="C16" s="272" t="s">
        <v>17</v>
      </c>
      <c r="D16" s="276"/>
      <c r="E16" s="278"/>
      <c r="F16" s="278"/>
      <c r="G16" s="278"/>
      <c r="H16" s="278"/>
      <c r="I16" s="278"/>
      <c r="J16" s="278"/>
      <c r="K16" s="278"/>
      <c r="L16" s="278">
        <f t="shared" ref="L16" si="13">SUM(D16:K16)</f>
        <v>0</v>
      </c>
      <c r="M16" s="278">
        <v>396</v>
      </c>
      <c r="N16" s="314">
        <f t="shared" ref="N16" si="14">SUM(L16:M16)</f>
        <v>396</v>
      </c>
    </row>
    <row r="17" spans="1:15">
      <c r="A17" s="286"/>
      <c r="B17" s="287" t="s">
        <v>22</v>
      </c>
      <c r="C17" s="288"/>
      <c r="D17" s="293">
        <f t="shared" ref="D17:G17" si="15">SUM(D5,D8:D10,D15)</f>
        <v>27100</v>
      </c>
      <c r="E17" s="294">
        <f>SUM(E5,E8:E10,E15)</f>
        <v>37324</v>
      </c>
      <c r="F17" s="294">
        <f>SUM(F5,F8:F10,F15)</f>
        <v>34690</v>
      </c>
      <c r="G17" s="294">
        <f>SUM(G5,G8:G10,G15)</f>
        <v>76000</v>
      </c>
      <c r="H17" s="294">
        <f t="shared" ref="H17" si="16">SUM(H5,H8:H10,H15)</f>
        <v>1797420</v>
      </c>
      <c r="I17" s="294">
        <f t="shared" ref="I17:N17" si="17">SUM(I5,I8:I10,I15)</f>
        <v>1627238</v>
      </c>
      <c r="J17" s="294">
        <f>SUM(J5,J8:J10,J15)</f>
        <v>1473833</v>
      </c>
      <c r="K17" s="294">
        <f>SUM(K5,K8:K10,K15)</f>
        <v>1839060</v>
      </c>
      <c r="L17" s="294">
        <f>SUM(L5,L8:L10,L15)</f>
        <v>6912665</v>
      </c>
      <c r="M17" s="294">
        <f>SUM(M5,M8:M10,M15)</f>
        <v>339042</v>
      </c>
      <c r="N17" s="322">
        <f>SUM(N5,N8:N10,N15)</f>
        <v>7251707</v>
      </c>
      <c r="O17" s="306"/>
    </row>
    <row r="18" spans="1:14">
      <c r="A18" s="270" t="s">
        <v>23</v>
      </c>
      <c r="B18" s="271"/>
      <c r="C18" s="272"/>
      <c r="D18" s="273"/>
      <c r="E18" s="275"/>
      <c r="F18" s="275"/>
      <c r="G18" s="275"/>
      <c r="H18" s="275"/>
      <c r="I18" s="275"/>
      <c r="J18" s="275"/>
      <c r="K18" s="275"/>
      <c r="L18" s="275"/>
      <c r="M18" s="275"/>
      <c r="N18" s="313"/>
    </row>
    <row r="19" spans="1:14">
      <c r="A19" s="270"/>
      <c r="B19" s="271" t="s">
        <v>24</v>
      </c>
      <c r="C19" s="272"/>
      <c r="D19" s="273">
        <f t="shared" ref="D19:G19" si="18">SUM(D20:D21)</f>
        <v>35250</v>
      </c>
      <c r="E19" s="275">
        <f>SUM(E20:E21)</f>
        <v>0</v>
      </c>
      <c r="F19" s="275">
        <f>SUM(F20:F21)</f>
        <v>0</v>
      </c>
      <c r="G19" s="275">
        <f>SUM(G20:G21)</f>
        <v>0</v>
      </c>
      <c r="H19" s="275">
        <f t="shared" ref="H19" si="19">SUM(H20:H21)</f>
        <v>1767960</v>
      </c>
      <c r="I19" s="275">
        <f t="shared" ref="I19:N19" si="20">SUM(I20:I21)</f>
        <v>1620000</v>
      </c>
      <c r="J19" s="275">
        <f>SUM(J20:J21)</f>
        <v>1458000</v>
      </c>
      <c r="K19" s="275">
        <f>SUM(K20:K21)</f>
        <v>1836000</v>
      </c>
      <c r="L19" s="275">
        <f>SUM(L20:L21)</f>
        <v>6717210</v>
      </c>
      <c r="M19" s="275">
        <f>SUM(M20:M21)</f>
        <v>0</v>
      </c>
      <c r="N19" s="313">
        <f>SUM(N20:N21)</f>
        <v>6717210</v>
      </c>
    </row>
    <row r="20" spans="1:14">
      <c r="A20" s="270"/>
      <c r="B20" s="271"/>
      <c r="C20" s="272" t="s">
        <v>25</v>
      </c>
      <c r="D20" s="273"/>
      <c r="E20" s="275"/>
      <c r="F20" s="275"/>
      <c r="G20" s="275"/>
      <c r="H20" s="275">
        <v>1767960</v>
      </c>
      <c r="I20" s="275">
        <v>1620000</v>
      </c>
      <c r="J20" s="275">
        <v>1458000</v>
      </c>
      <c r="K20" s="275">
        <v>1836000</v>
      </c>
      <c r="L20" s="275">
        <f>SUM(D20:K20)</f>
        <v>6681960</v>
      </c>
      <c r="M20" s="275"/>
      <c r="N20" s="313">
        <f>SUM(L20:M20)</f>
        <v>6681960</v>
      </c>
    </row>
    <row r="21" spans="1:14">
      <c r="A21" s="270"/>
      <c r="B21" s="271"/>
      <c r="C21" s="272" t="s">
        <v>26</v>
      </c>
      <c r="D21" s="276">
        <v>35250</v>
      </c>
      <c r="E21" s="278"/>
      <c r="F21" s="278"/>
      <c r="G21" s="278"/>
      <c r="H21" s="278"/>
      <c r="I21" s="278"/>
      <c r="J21" s="278"/>
      <c r="K21" s="278"/>
      <c r="L21" s="278">
        <f>SUM(D21:K21)</f>
        <v>35250</v>
      </c>
      <c r="M21" s="278"/>
      <c r="N21" s="314">
        <f>SUM(L21:M21)</f>
        <v>35250</v>
      </c>
    </row>
    <row r="22" spans="1:14">
      <c r="A22" s="270"/>
      <c r="B22" s="271" t="s">
        <v>27</v>
      </c>
      <c r="C22" s="272"/>
      <c r="D22" s="273">
        <f t="shared" ref="D22:G22" si="21">SUM(D23:D25)</f>
        <v>0</v>
      </c>
      <c r="E22" s="275">
        <f>SUM(E23:E25)</f>
        <v>18322</v>
      </c>
      <c r="F22" s="275">
        <f>SUM(F23:F25)</f>
        <v>17187</v>
      </c>
      <c r="G22" s="275">
        <f>SUM(G23:G25)</f>
        <v>38000</v>
      </c>
      <c r="H22" s="275">
        <f t="shared" ref="H22" si="22">SUM(H23:H25)</f>
        <v>14733</v>
      </c>
      <c r="I22" s="275">
        <f t="shared" ref="I22:N22" si="23">SUM(I23:I25)</f>
        <v>3617</v>
      </c>
      <c r="J22" s="275">
        <f>SUM(J23:J25)</f>
        <v>8798</v>
      </c>
      <c r="K22" s="275">
        <f>SUM(K23:K25)</f>
        <v>1530</v>
      </c>
      <c r="L22" s="275">
        <f>SUM(L23:L25)</f>
        <v>102187</v>
      </c>
      <c r="M22" s="275">
        <f>SUM(M23:M25)</f>
        <v>0</v>
      </c>
      <c r="N22" s="313">
        <f>SUM(N23:N25)</f>
        <v>102187</v>
      </c>
    </row>
    <row r="23" spans="1:14">
      <c r="A23" s="270"/>
      <c r="B23" s="271"/>
      <c r="C23" s="272" t="s">
        <v>28</v>
      </c>
      <c r="D23" s="273"/>
      <c r="E23" s="275"/>
      <c r="F23" s="275"/>
      <c r="G23" s="275"/>
      <c r="H23" s="275"/>
      <c r="I23" s="275"/>
      <c r="J23" s="275">
        <v>3048</v>
      </c>
      <c r="K23" s="275"/>
      <c r="L23" s="275">
        <f t="shared" ref="L23:L25" si="24">SUM(D23:K23)</f>
        <v>3048</v>
      </c>
      <c r="M23" s="275"/>
      <c r="N23" s="313">
        <f t="shared" ref="N23:N25" si="25">SUM(L23:M23)</f>
        <v>3048</v>
      </c>
    </row>
    <row r="24" spans="1:14">
      <c r="A24" s="270"/>
      <c r="B24" s="271"/>
      <c r="C24" s="272" t="s">
        <v>29</v>
      </c>
      <c r="D24" s="273"/>
      <c r="E24" s="275">
        <v>12667</v>
      </c>
      <c r="F24" s="275">
        <v>14583</v>
      </c>
      <c r="G24" s="275"/>
      <c r="H24" s="275"/>
      <c r="I24" s="275"/>
      <c r="J24" s="275"/>
      <c r="K24" s="275"/>
      <c r="L24" s="275">
        <f>SUM(D24:K24)</f>
        <v>27250</v>
      </c>
      <c r="M24" s="275"/>
      <c r="N24" s="313">
        <f>SUM(L24:M24)</f>
        <v>27250</v>
      </c>
    </row>
    <row r="25" spans="1:14">
      <c r="A25" s="270"/>
      <c r="B25" s="271"/>
      <c r="C25" s="272" t="s">
        <v>30</v>
      </c>
      <c r="D25" s="276"/>
      <c r="E25" s="278">
        <v>5655</v>
      </c>
      <c r="F25" s="278">
        <v>2604</v>
      </c>
      <c r="G25" s="278">
        <v>38000</v>
      </c>
      <c r="H25" s="278">
        <v>14733</v>
      </c>
      <c r="I25" s="278">
        <v>3617</v>
      </c>
      <c r="J25" s="278">
        <v>5750</v>
      </c>
      <c r="K25" s="278">
        <v>1530</v>
      </c>
      <c r="L25" s="278">
        <f>SUM(D25:K25)</f>
        <v>71889</v>
      </c>
      <c r="M25" s="278"/>
      <c r="N25" s="314">
        <f>SUM(L25:M25)</f>
        <v>71889</v>
      </c>
    </row>
    <row r="26" spans="1:14">
      <c r="A26" s="270"/>
      <c r="B26" s="271" t="s">
        <v>31</v>
      </c>
      <c r="C26" s="272"/>
      <c r="D26" s="273">
        <f t="shared" ref="D26:G26" si="26">SUM(D27:D35)</f>
        <v>110641</v>
      </c>
      <c r="E26" s="275">
        <f>SUM(E27:E35)</f>
        <v>0</v>
      </c>
      <c r="F26" s="275">
        <f>SUM(F27:F35)</f>
        <v>0</v>
      </c>
      <c r="G26" s="275">
        <f>SUM(G27:G35)</f>
        <v>0</v>
      </c>
      <c r="H26" s="275">
        <f t="shared" ref="H26" si="27">SUM(H27:H35)</f>
        <v>0</v>
      </c>
      <c r="I26" s="275">
        <f t="shared" ref="I26:N26" si="28">SUM(I27:I35)</f>
        <v>400</v>
      </c>
      <c r="J26" s="275">
        <f>SUM(J27:J35)</f>
        <v>6950</v>
      </c>
      <c r="K26" s="275">
        <f>SUM(K27:K35)</f>
        <v>400</v>
      </c>
      <c r="L26" s="275">
        <f>SUM(L27:L35)</f>
        <v>118391</v>
      </c>
      <c r="M26" s="275">
        <f>SUM(M27:M35)</f>
        <v>44854</v>
      </c>
      <c r="N26" s="313">
        <f>SUM(N27:N35)</f>
        <v>163245</v>
      </c>
    </row>
    <row r="27" spans="1:14">
      <c r="A27" s="270"/>
      <c r="B27" s="271"/>
      <c r="C27" s="272" t="s">
        <v>32</v>
      </c>
      <c r="D27" s="273">
        <v>17080</v>
      </c>
      <c r="E27" s="275"/>
      <c r="F27" s="275"/>
      <c r="G27" s="275"/>
      <c r="H27" s="275"/>
      <c r="I27" s="275"/>
      <c r="J27" s="275"/>
      <c r="K27" s="275"/>
      <c r="L27" s="275">
        <f t="shared" ref="L27:L29" si="29">SUM(D27:K27)</f>
        <v>17080</v>
      </c>
      <c r="M27" s="275"/>
      <c r="N27" s="313">
        <f t="shared" ref="N27:N29" si="30">SUM(L27:M27)</f>
        <v>17080</v>
      </c>
    </row>
    <row r="28" spans="1:14">
      <c r="A28" s="270"/>
      <c r="B28" s="271"/>
      <c r="C28" s="272" t="s">
        <v>33</v>
      </c>
      <c r="D28" s="273">
        <v>49902</v>
      </c>
      <c r="E28" s="275"/>
      <c r="F28" s="275"/>
      <c r="G28" s="275"/>
      <c r="H28" s="275"/>
      <c r="I28" s="275"/>
      <c r="J28" s="275"/>
      <c r="K28" s="275"/>
      <c r="L28" s="275">
        <f>SUM(D28:K28)</f>
        <v>49902</v>
      </c>
      <c r="M28" s="275">
        <v>8693</v>
      </c>
      <c r="N28" s="313">
        <f>SUM(L28:M28)</f>
        <v>58595</v>
      </c>
    </row>
    <row r="29" spans="1:14">
      <c r="A29" s="270"/>
      <c r="B29" s="271"/>
      <c r="C29" s="272" t="s">
        <v>34</v>
      </c>
      <c r="D29" s="273">
        <v>25343</v>
      </c>
      <c r="E29" s="275"/>
      <c r="F29" s="275"/>
      <c r="G29" s="275"/>
      <c r="H29" s="275"/>
      <c r="I29" s="275"/>
      <c r="J29" s="275"/>
      <c r="K29" s="275"/>
      <c r="L29" s="275">
        <f>SUM(D29:K29)</f>
        <v>25343</v>
      </c>
      <c r="M29" s="275">
        <v>4466</v>
      </c>
      <c r="N29" s="313">
        <f>SUM(L29:M29)</f>
        <v>29809</v>
      </c>
    </row>
    <row r="30" spans="1:14">
      <c r="A30" s="270"/>
      <c r="B30" s="271"/>
      <c r="C30" s="272" t="s">
        <v>35</v>
      </c>
      <c r="D30" s="273"/>
      <c r="E30" s="275"/>
      <c r="F30" s="275"/>
      <c r="G30" s="275"/>
      <c r="H30" s="275"/>
      <c r="I30" s="275"/>
      <c r="J30" s="275"/>
      <c r="K30" s="275"/>
      <c r="L30" s="275">
        <f t="shared" ref="L30:L35" si="31">SUM(D30:K30)</f>
        <v>0</v>
      </c>
      <c r="M30" s="275">
        <v>19642</v>
      </c>
      <c r="N30" s="313">
        <f t="shared" ref="N30:N35" si="32">SUM(L30:M30)</f>
        <v>19642</v>
      </c>
    </row>
    <row r="31" spans="1:14">
      <c r="A31" s="270"/>
      <c r="B31" s="271"/>
      <c r="C31" s="272" t="s">
        <v>36</v>
      </c>
      <c r="D31" s="273">
        <v>3116</v>
      </c>
      <c r="E31" s="275"/>
      <c r="F31" s="275"/>
      <c r="G31" s="275"/>
      <c r="H31" s="275"/>
      <c r="I31" s="275"/>
      <c r="J31" s="275"/>
      <c r="K31" s="275"/>
      <c r="L31" s="275">
        <f>SUM(D31:K31)</f>
        <v>3116</v>
      </c>
      <c r="M31" s="275">
        <v>2050</v>
      </c>
      <c r="N31" s="313">
        <f>SUM(L31:M31)</f>
        <v>5166</v>
      </c>
    </row>
    <row r="32" spans="1:14">
      <c r="A32" s="270"/>
      <c r="B32" s="271"/>
      <c r="C32" s="272" t="s">
        <v>37</v>
      </c>
      <c r="D32" s="273"/>
      <c r="E32" s="275"/>
      <c r="F32" s="275"/>
      <c r="G32" s="275"/>
      <c r="H32" s="275"/>
      <c r="I32" s="275"/>
      <c r="J32" s="275"/>
      <c r="K32" s="275"/>
      <c r="L32" s="275">
        <f>SUM(D32:K32)</f>
        <v>0</v>
      </c>
      <c r="M32" s="275">
        <v>2363</v>
      </c>
      <c r="N32" s="313">
        <f>SUM(L32:M32)</f>
        <v>2363</v>
      </c>
    </row>
    <row r="33" spans="1:14">
      <c r="A33" s="270"/>
      <c r="B33" s="271"/>
      <c r="C33" s="272" t="s">
        <v>38</v>
      </c>
      <c r="D33" s="273">
        <v>9200</v>
      </c>
      <c r="E33" s="275"/>
      <c r="F33" s="275"/>
      <c r="G33" s="275"/>
      <c r="H33" s="275"/>
      <c r="I33" s="275"/>
      <c r="J33" s="275"/>
      <c r="K33" s="275"/>
      <c r="L33" s="275">
        <f>SUM(D33:K33)</f>
        <v>9200</v>
      </c>
      <c r="M33" s="275">
        <v>5000</v>
      </c>
      <c r="N33" s="313">
        <f>SUM(L33:M33)</f>
        <v>14200</v>
      </c>
    </row>
    <row r="34" spans="1:14">
      <c r="A34" s="270"/>
      <c r="B34" s="271"/>
      <c r="C34" s="272" t="s">
        <v>39</v>
      </c>
      <c r="D34" s="273">
        <v>6000</v>
      </c>
      <c r="E34" s="275"/>
      <c r="F34" s="275"/>
      <c r="G34" s="275"/>
      <c r="H34" s="275"/>
      <c r="I34" s="275"/>
      <c r="J34" s="275">
        <v>300</v>
      </c>
      <c r="K34" s="275"/>
      <c r="L34" s="275">
        <f>SUM(D34:K34)</f>
        <v>6300</v>
      </c>
      <c r="M34" s="275">
        <v>2640</v>
      </c>
      <c r="N34" s="313">
        <f>SUM(L34:M34)</f>
        <v>8940</v>
      </c>
    </row>
    <row r="35" spans="1:15">
      <c r="A35" s="270"/>
      <c r="B35" s="271"/>
      <c r="C35" s="272" t="s">
        <v>40</v>
      </c>
      <c r="D35" s="276"/>
      <c r="E35" s="278"/>
      <c r="F35" s="278"/>
      <c r="G35" s="278"/>
      <c r="H35" s="278"/>
      <c r="I35" s="278">
        <v>400</v>
      </c>
      <c r="J35" s="278">
        <v>6650</v>
      </c>
      <c r="K35" s="278">
        <v>400</v>
      </c>
      <c r="L35" s="278">
        <f>SUM(D35:K35)</f>
        <v>7450</v>
      </c>
      <c r="M35" s="278"/>
      <c r="N35" s="314">
        <f>SUM(L35:M35)</f>
        <v>7450</v>
      </c>
      <c r="O35" s="306"/>
    </row>
    <row r="36" spans="1:15">
      <c r="A36" s="286"/>
      <c r="B36" s="287" t="s">
        <v>41</v>
      </c>
      <c r="C36" s="288"/>
      <c r="D36" s="293">
        <f t="shared" ref="D36:G36" si="33">SUM(D19,D22,D26)</f>
        <v>145891</v>
      </c>
      <c r="E36" s="294">
        <f>SUM(E19,E22,E26)</f>
        <v>18322</v>
      </c>
      <c r="F36" s="294">
        <f>SUM(F19,F22,F26)</f>
        <v>17187</v>
      </c>
      <c r="G36" s="294">
        <f>SUM(G19,G22,G26)</f>
        <v>38000</v>
      </c>
      <c r="H36" s="294">
        <f t="shared" ref="H36" si="34">SUM(H19,H22,H26)</f>
        <v>1782693</v>
      </c>
      <c r="I36" s="294">
        <f t="shared" ref="I36:N36" si="35">SUM(I19,I22,I26)</f>
        <v>1624017</v>
      </c>
      <c r="J36" s="294">
        <f>SUM(J19,J22,J26)</f>
        <v>1473748</v>
      </c>
      <c r="K36" s="294">
        <f>SUM(K19,K22,K26)</f>
        <v>1837930</v>
      </c>
      <c r="L36" s="294">
        <f>SUM(L19,L22,L26)</f>
        <v>6937788</v>
      </c>
      <c r="M36" s="294">
        <f>SUM(M19,M22,M26)</f>
        <v>44854</v>
      </c>
      <c r="N36" s="322">
        <f>SUM(N19,N22,N26)</f>
        <v>6982642</v>
      </c>
      <c r="O36" s="306"/>
    </row>
    <row r="37" spans="1:15">
      <c r="A37" s="270" t="s">
        <v>53</v>
      </c>
      <c r="B37" s="328"/>
      <c r="C37" s="329"/>
      <c r="D37" s="330"/>
      <c r="E37" s="331"/>
      <c r="F37" s="331"/>
      <c r="G37" s="331"/>
      <c r="H37" s="331"/>
      <c r="I37" s="331"/>
      <c r="J37" s="331"/>
      <c r="K37" s="331"/>
      <c r="L37" s="331"/>
      <c r="M37" s="331"/>
      <c r="N37" s="332">
        <f>N38</f>
        <v>251</v>
      </c>
      <c r="O37" s="306"/>
    </row>
    <row r="38" spans="1:15">
      <c r="A38" s="286"/>
      <c r="B38" s="287" t="s">
        <v>54</v>
      </c>
      <c r="C38" s="288"/>
      <c r="D38" s="293"/>
      <c r="E38" s="294"/>
      <c r="F38" s="294"/>
      <c r="G38" s="294"/>
      <c r="H38" s="294"/>
      <c r="I38" s="294"/>
      <c r="J38" s="294"/>
      <c r="K38" s="294"/>
      <c r="L38" s="294"/>
      <c r="M38" s="294"/>
      <c r="N38" s="322">
        <v>251</v>
      </c>
      <c r="O38" s="306"/>
    </row>
    <row r="39" spans="1:15">
      <c r="A39" s="270" t="s">
        <v>42</v>
      </c>
      <c r="B39" s="271"/>
      <c r="C39" s="272"/>
      <c r="D39" s="273">
        <f t="shared" ref="D39:G39" si="36">D17-D36</f>
        <v>-118791</v>
      </c>
      <c r="E39" s="275">
        <f>E17-E36</f>
        <v>19002</v>
      </c>
      <c r="F39" s="275">
        <f>F17-F36</f>
        <v>17503</v>
      </c>
      <c r="G39" s="275">
        <f>G17-G36</f>
        <v>38000</v>
      </c>
      <c r="H39" s="275">
        <f t="shared" ref="H39:M39" si="37">H17-H36</f>
        <v>14727</v>
      </c>
      <c r="I39" s="275">
        <f>I17-I36</f>
        <v>3221</v>
      </c>
      <c r="J39" s="275">
        <f>J17-J36</f>
        <v>85</v>
      </c>
      <c r="K39" s="275">
        <f>K17-K36</f>
        <v>1130</v>
      </c>
      <c r="L39" s="275">
        <f>L17-L36</f>
        <v>-25123</v>
      </c>
      <c r="M39" s="275">
        <f>M17-M36</f>
        <v>294188</v>
      </c>
      <c r="N39" s="313">
        <f>N17-N36+N37</f>
        <v>269316</v>
      </c>
      <c r="O39" s="306"/>
    </row>
    <row r="40" spans="1:14">
      <c r="A40" s="270" t="s">
        <v>43</v>
      </c>
      <c r="B40" s="271"/>
      <c r="C40" s="272"/>
      <c r="D40" s="273"/>
      <c r="E40" s="275"/>
      <c r="F40" s="275"/>
      <c r="G40" s="275"/>
      <c r="H40" s="275"/>
      <c r="I40" s="275"/>
      <c r="J40" s="275"/>
      <c r="K40" s="275"/>
      <c r="L40" s="275"/>
      <c r="M40" s="275">
        <v>60000</v>
      </c>
      <c r="N40" s="313">
        <f>M40</f>
        <v>60000</v>
      </c>
    </row>
    <row r="41" spans="1:14">
      <c r="A41" s="286" t="s">
        <v>44</v>
      </c>
      <c r="B41" s="295"/>
      <c r="C41" s="296"/>
      <c r="D41" s="276"/>
      <c r="E41" s="278"/>
      <c r="F41" s="278"/>
      <c r="G41" s="278"/>
      <c r="H41" s="278"/>
      <c r="I41" s="278"/>
      <c r="J41" s="278"/>
      <c r="K41" s="278"/>
      <c r="L41" s="278"/>
      <c r="M41" s="278">
        <f>M39-M40</f>
        <v>234188</v>
      </c>
      <c r="N41" s="314">
        <f>N39-N40</f>
        <v>209316</v>
      </c>
    </row>
    <row r="42" spans="1:14">
      <c r="A42" s="270" t="s">
        <v>45</v>
      </c>
      <c r="B42" s="271"/>
      <c r="C42" s="272"/>
      <c r="D42" s="273"/>
      <c r="E42" s="275"/>
      <c r="F42" s="275"/>
      <c r="G42" s="275"/>
      <c r="H42" s="275"/>
      <c r="I42" s="275"/>
      <c r="J42" s="275"/>
      <c r="K42" s="275"/>
      <c r="L42" s="275"/>
      <c r="M42" s="275"/>
      <c r="N42" s="313">
        <v>129501</v>
      </c>
    </row>
    <row r="43" spans="1:15">
      <c r="A43" s="298" t="s">
        <v>46</v>
      </c>
      <c r="B43" s="299"/>
      <c r="C43" s="300"/>
      <c r="D43" s="301"/>
      <c r="E43" s="303"/>
      <c r="F43" s="303"/>
      <c r="G43" s="303"/>
      <c r="H43" s="303"/>
      <c r="I43" s="303"/>
      <c r="J43" s="303"/>
      <c r="K43" s="303"/>
      <c r="L43" s="303"/>
      <c r="M43" s="303"/>
      <c r="N43" s="323">
        <f>SUM(N41:N42)</f>
        <v>338817</v>
      </c>
      <c r="O43" s="306"/>
    </row>
  </sheetData>
  <mergeCells count="1">
    <mergeCell ref="A1:N1"/>
  </mergeCells>
  <pageMargins left="0.707638888888889" right="0.707638888888889" top="0.747916666666667" bottom="0.747916666666667" header="0.313888888888889" footer="0.313888888888889"/>
  <pageSetup paperSize="9" scale="9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4"/>
  <sheetViews>
    <sheetView topLeftCell="A28" workbookViewId="0">
      <selection activeCell="A47" sqref="A47:B49"/>
    </sheetView>
  </sheetViews>
  <sheetFormatPr defaultColWidth="9" defaultRowHeight="13.5"/>
  <cols>
    <col min="1" max="3" width="4" style="4" customWidth="1"/>
    <col min="4" max="4" width="23.25" style="3" customWidth="1"/>
    <col min="5" max="7" width="15" style="3" customWidth="1"/>
    <col min="8" max="12" width="10.25" style="3" customWidth="1"/>
    <col min="13" max="13" width="9" style="3"/>
    <col min="14" max="14" width="10.25" style="3" customWidth="1"/>
    <col min="15" max="15" width="10.25" style="4" customWidth="1"/>
    <col min="16" max="16384" width="9" style="4"/>
  </cols>
  <sheetData>
    <row r="1" spans="1:1">
      <c r="A1" s="4" t="s">
        <v>55</v>
      </c>
    </row>
    <row r="3" ht="18.75" spans="1:7">
      <c r="A3" s="5" t="s">
        <v>56</v>
      </c>
      <c r="B3" s="6"/>
      <c r="C3" s="6"/>
      <c r="D3" s="6"/>
      <c r="E3" s="6"/>
      <c r="F3" s="6"/>
      <c r="G3" s="6"/>
    </row>
    <row r="4" spans="1:7">
      <c r="A4" s="39" t="s">
        <v>57</v>
      </c>
      <c r="B4" s="39"/>
      <c r="C4" s="39"/>
      <c r="D4" s="39"/>
      <c r="E4" s="39"/>
      <c r="F4" s="39"/>
      <c r="G4" s="39"/>
    </row>
    <row r="5" spans="1:7">
      <c r="A5" s="39"/>
      <c r="B5" s="39"/>
      <c r="C5" s="39"/>
      <c r="D5" s="39"/>
      <c r="E5" s="39"/>
      <c r="F5" s="39"/>
      <c r="G5" s="39"/>
    </row>
    <row r="6" spans="7:7">
      <c r="G6" s="41" t="s">
        <v>1</v>
      </c>
    </row>
    <row r="7" spans="1:7">
      <c r="A7" s="42" t="s">
        <v>58</v>
      </c>
      <c r="B7" s="256"/>
      <c r="C7" s="256"/>
      <c r="D7" s="257"/>
      <c r="E7" s="45" t="s">
        <v>59</v>
      </c>
      <c r="F7" s="45"/>
      <c r="G7" s="46"/>
    </row>
    <row r="8" spans="1:7">
      <c r="A8" s="47" t="s">
        <v>60</v>
      </c>
      <c r="B8" s="48"/>
      <c r="C8" s="48"/>
      <c r="D8" s="49"/>
      <c r="E8" s="50"/>
      <c r="F8" s="50"/>
      <c r="G8" s="51"/>
    </row>
    <row r="9" spans="1:7">
      <c r="A9" s="47"/>
      <c r="B9" s="48" t="s">
        <v>61</v>
      </c>
      <c r="C9" s="48"/>
      <c r="D9" s="52"/>
      <c r="E9" s="53"/>
      <c r="F9" s="54"/>
      <c r="G9" s="51"/>
    </row>
    <row r="10" spans="1:7">
      <c r="A10" s="47"/>
      <c r="B10" s="48"/>
      <c r="C10" s="48" t="s">
        <v>62</v>
      </c>
      <c r="D10" s="52"/>
      <c r="E10" s="54">
        <v>47000</v>
      </c>
      <c r="F10" s="54"/>
      <c r="G10" s="51"/>
    </row>
    <row r="11" spans="1:7">
      <c r="A11" s="47"/>
      <c r="B11" s="48"/>
      <c r="C11" s="48" t="s">
        <v>12</v>
      </c>
      <c r="D11" s="52"/>
      <c r="E11" s="63">
        <v>15500</v>
      </c>
      <c r="F11" s="54">
        <f>SUM(E10:E11)</f>
        <v>62500</v>
      </c>
      <c r="G11" s="51"/>
    </row>
    <row r="12" spans="1:7">
      <c r="A12" s="47"/>
      <c r="B12" s="48" t="s">
        <v>63</v>
      </c>
      <c r="C12" s="48"/>
      <c r="D12" s="52"/>
      <c r="E12" s="54"/>
      <c r="F12" s="54"/>
      <c r="G12" s="51"/>
    </row>
    <row r="13" spans="1:7">
      <c r="A13" s="47"/>
      <c r="B13" s="48"/>
      <c r="C13" s="48" t="s">
        <v>13</v>
      </c>
      <c r="D13" s="52"/>
      <c r="E13" s="54"/>
      <c r="F13" s="54">
        <v>276146</v>
      </c>
      <c r="G13" s="51"/>
    </row>
    <row r="14" spans="1:8">
      <c r="A14" s="47"/>
      <c r="B14" s="48" t="s">
        <v>64</v>
      </c>
      <c r="C14" s="48"/>
      <c r="D14" s="52"/>
      <c r="E14" s="54"/>
      <c r="F14" s="54"/>
      <c r="G14" s="51"/>
      <c r="H14" s="324"/>
    </row>
    <row r="15" spans="1:7">
      <c r="A15" s="47"/>
      <c r="B15" s="48"/>
      <c r="C15" s="48" t="s">
        <v>14</v>
      </c>
      <c r="D15" s="52"/>
      <c r="E15" s="54"/>
      <c r="F15" s="54">
        <v>1253</v>
      </c>
      <c r="G15" s="51"/>
    </row>
    <row r="16" spans="1:7">
      <c r="A16" s="47"/>
      <c r="B16" s="48" t="s">
        <v>65</v>
      </c>
      <c r="C16" s="48"/>
      <c r="D16" s="52"/>
      <c r="E16" s="54"/>
      <c r="F16" s="54"/>
      <c r="G16" s="51"/>
    </row>
    <row r="17" spans="1:7">
      <c r="A17" s="47"/>
      <c r="B17" s="48"/>
      <c r="C17" s="48" t="s">
        <v>66</v>
      </c>
      <c r="D17" s="52"/>
      <c r="E17" s="54">
        <v>6681960</v>
      </c>
      <c r="F17" s="54"/>
      <c r="G17" s="51"/>
    </row>
    <row r="18" spans="1:7">
      <c r="A18" s="47"/>
      <c r="B18" s="48"/>
      <c r="C18" s="48" t="s">
        <v>17</v>
      </c>
      <c r="D18" s="52"/>
      <c r="E18" s="54">
        <v>100683</v>
      </c>
      <c r="F18" s="54"/>
      <c r="G18" s="51"/>
    </row>
    <row r="19" spans="1:7">
      <c r="A19" s="47"/>
      <c r="B19" s="48"/>
      <c r="C19" s="48" t="s">
        <v>18</v>
      </c>
      <c r="D19" s="52"/>
      <c r="E19" s="54">
        <v>101669</v>
      </c>
      <c r="F19" s="54"/>
      <c r="G19" s="51"/>
    </row>
    <row r="20" spans="1:7">
      <c r="A20" s="47"/>
      <c r="B20" s="48"/>
      <c r="C20" s="48" t="s">
        <v>19</v>
      </c>
      <c r="D20" s="52"/>
      <c r="E20" s="63">
        <v>27100</v>
      </c>
      <c r="F20" s="54">
        <f>SUM(E17:E20)</f>
        <v>6911412</v>
      </c>
      <c r="G20" s="51"/>
    </row>
    <row r="21" spans="1:7">
      <c r="A21" s="47"/>
      <c r="B21" s="48" t="s">
        <v>67</v>
      </c>
      <c r="C21" s="48"/>
      <c r="D21" s="52"/>
      <c r="E21" s="54"/>
      <c r="F21" s="54"/>
      <c r="G21" s="51"/>
    </row>
    <row r="22" spans="1:7">
      <c r="A22" s="47"/>
      <c r="B22" s="48"/>
      <c r="C22" s="48" t="s">
        <v>17</v>
      </c>
      <c r="D22" s="52"/>
      <c r="E22" s="63"/>
      <c r="F22" s="63">
        <v>396</v>
      </c>
      <c r="G22" s="51"/>
    </row>
    <row r="23" spans="1:15">
      <c r="A23" s="47"/>
      <c r="B23" s="57" t="s">
        <v>22</v>
      </c>
      <c r="C23" s="57"/>
      <c r="D23" s="58"/>
      <c r="E23" s="56"/>
      <c r="F23" s="56"/>
      <c r="G23" s="59">
        <f>SUM(F11:F22)</f>
        <v>7251707</v>
      </c>
      <c r="H23" s="325"/>
      <c r="I23" s="325"/>
      <c r="J23" s="325"/>
      <c r="K23" s="325"/>
      <c r="L23" s="325"/>
      <c r="M23" s="325"/>
      <c r="N23" s="325"/>
      <c r="O23" s="3"/>
    </row>
    <row r="24" spans="1:7">
      <c r="A24" s="47" t="s">
        <v>68</v>
      </c>
      <c r="B24" s="48"/>
      <c r="C24" s="48"/>
      <c r="D24" s="52"/>
      <c r="E24" s="54"/>
      <c r="F24" s="54"/>
      <c r="G24" s="51"/>
    </row>
    <row r="25" spans="1:7">
      <c r="A25" s="47"/>
      <c r="B25" s="48" t="s">
        <v>69</v>
      </c>
      <c r="C25" s="48"/>
      <c r="D25" s="52"/>
      <c r="E25" s="54"/>
      <c r="F25" s="54"/>
      <c r="G25" s="51"/>
    </row>
    <row r="26" spans="1:7">
      <c r="A26" s="47"/>
      <c r="B26" s="48"/>
      <c r="C26" s="48"/>
      <c r="D26" s="60" t="s">
        <v>25</v>
      </c>
      <c r="E26" s="54">
        <v>6681960</v>
      </c>
      <c r="F26" s="54"/>
      <c r="G26" s="51"/>
    </row>
    <row r="27" spans="1:7">
      <c r="A27" s="47"/>
      <c r="B27" s="48"/>
      <c r="C27" s="48"/>
      <c r="D27" s="60" t="s">
        <v>26</v>
      </c>
      <c r="E27" s="54">
        <v>35250</v>
      </c>
      <c r="F27" s="54"/>
      <c r="G27" s="51"/>
    </row>
    <row r="28" spans="1:7">
      <c r="A28" s="47"/>
      <c r="B28" s="48"/>
      <c r="C28" s="48"/>
      <c r="D28" s="60" t="s">
        <v>32</v>
      </c>
      <c r="E28" s="54">
        <v>17080</v>
      </c>
      <c r="F28" s="54"/>
      <c r="G28" s="51"/>
    </row>
    <row r="29" spans="1:7">
      <c r="A29" s="47"/>
      <c r="B29" s="48"/>
      <c r="C29" s="48"/>
      <c r="D29" s="60" t="s">
        <v>33</v>
      </c>
      <c r="E29" s="54">
        <v>49902</v>
      </c>
      <c r="F29" s="54"/>
      <c r="G29" s="51"/>
    </row>
    <row r="30" spans="1:7">
      <c r="A30" s="47"/>
      <c r="B30" s="48"/>
      <c r="C30" s="48"/>
      <c r="D30" s="60" t="s">
        <v>34</v>
      </c>
      <c r="E30" s="54">
        <v>25343</v>
      </c>
      <c r="F30" s="54"/>
      <c r="G30" s="51"/>
    </row>
    <row r="31" spans="1:7">
      <c r="A31" s="47"/>
      <c r="B31" s="48"/>
      <c r="C31" s="48"/>
      <c r="D31" s="60" t="s">
        <v>36</v>
      </c>
      <c r="E31" s="54">
        <v>3116</v>
      </c>
      <c r="F31" s="54"/>
      <c r="G31" s="51"/>
    </row>
    <row r="32" spans="1:7">
      <c r="A32" s="47"/>
      <c r="B32" s="48"/>
      <c r="C32" s="48"/>
      <c r="D32" s="60" t="s">
        <v>38</v>
      </c>
      <c r="E32" s="54">
        <v>9200</v>
      </c>
      <c r="F32" s="54"/>
      <c r="G32" s="51"/>
    </row>
    <row r="33" spans="1:7">
      <c r="A33" s="47"/>
      <c r="B33" s="48"/>
      <c r="C33" s="48"/>
      <c r="D33" s="60" t="s">
        <v>39</v>
      </c>
      <c r="E33" s="54">
        <v>6300</v>
      </c>
      <c r="F33" s="54"/>
      <c r="G33" s="51"/>
    </row>
    <row r="34" spans="1:7">
      <c r="A34" s="47"/>
      <c r="B34" s="48"/>
      <c r="C34" s="48"/>
      <c r="D34" s="60" t="s">
        <v>40</v>
      </c>
      <c r="E34" s="54">
        <v>7450</v>
      </c>
      <c r="F34" s="54"/>
      <c r="G34" s="51"/>
    </row>
    <row r="35" spans="1:15">
      <c r="A35" s="47"/>
      <c r="B35" s="48"/>
      <c r="C35" s="48"/>
      <c r="D35" s="60" t="s">
        <v>29</v>
      </c>
      <c r="E35" s="63">
        <v>102187</v>
      </c>
      <c r="F35" s="54"/>
      <c r="G35" s="51"/>
      <c r="O35" s="3"/>
    </row>
    <row r="36" spans="1:15">
      <c r="A36" s="47"/>
      <c r="B36" s="48"/>
      <c r="C36" s="48" t="s">
        <v>70</v>
      </c>
      <c r="D36" s="60"/>
      <c r="E36" s="261"/>
      <c r="F36" s="54">
        <f>SUM(E26:E35)</f>
        <v>6937788</v>
      </c>
      <c r="G36" s="51"/>
      <c r="O36" s="3"/>
    </row>
    <row r="37" spans="1:15">
      <c r="A37" s="47"/>
      <c r="B37" s="48" t="s">
        <v>71</v>
      </c>
      <c r="C37" s="48"/>
      <c r="D37" s="60"/>
      <c r="E37" s="54"/>
      <c r="F37" s="54"/>
      <c r="G37" s="51"/>
      <c r="O37" s="3"/>
    </row>
    <row r="38" spans="1:15">
      <c r="A38" s="47"/>
      <c r="B38" s="48"/>
      <c r="C38" s="48"/>
      <c r="D38" s="60" t="s">
        <v>33</v>
      </c>
      <c r="E38" s="54">
        <v>8693</v>
      </c>
      <c r="F38" s="54"/>
      <c r="G38" s="51"/>
      <c r="O38" s="3"/>
    </row>
    <row r="39" spans="1:15">
      <c r="A39" s="47"/>
      <c r="B39" s="48"/>
      <c r="C39" s="48"/>
      <c r="D39" s="60" t="s">
        <v>34</v>
      </c>
      <c r="E39" s="54">
        <v>4466</v>
      </c>
      <c r="F39" s="54"/>
      <c r="G39" s="51"/>
      <c r="O39" s="3"/>
    </row>
    <row r="40" spans="1:15">
      <c r="A40" s="47"/>
      <c r="B40" s="48"/>
      <c r="C40" s="48"/>
      <c r="D40" s="60" t="s">
        <v>35</v>
      </c>
      <c r="E40" s="54">
        <v>19642</v>
      </c>
      <c r="F40" s="54"/>
      <c r="G40" s="51"/>
      <c r="O40" s="3"/>
    </row>
    <row r="41" spans="1:15">
      <c r="A41" s="47"/>
      <c r="B41" s="48"/>
      <c r="C41" s="48"/>
      <c r="D41" s="60" t="s">
        <v>36</v>
      </c>
      <c r="E41" s="54">
        <v>2050</v>
      </c>
      <c r="F41" s="54"/>
      <c r="G41" s="51"/>
      <c r="O41" s="3"/>
    </row>
    <row r="42" spans="1:15">
      <c r="A42" s="47"/>
      <c r="B42" s="48"/>
      <c r="C42" s="48"/>
      <c r="D42" s="60" t="s">
        <v>37</v>
      </c>
      <c r="E42" s="54">
        <v>2363</v>
      </c>
      <c r="F42" s="54"/>
      <c r="G42" s="51"/>
      <c r="O42" s="3"/>
    </row>
    <row r="43" spans="1:15">
      <c r="A43" s="47"/>
      <c r="B43" s="48"/>
      <c r="C43" s="48"/>
      <c r="D43" s="60" t="s">
        <v>38</v>
      </c>
      <c r="E43" s="54">
        <v>5000</v>
      </c>
      <c r="F43" s="54"/>
      <c r="G43" s="51"/>
      <c r="O43" s="3"/>
    </row>
    <row r="44" spans="1:15">
      <c r="A44" s="47"/>
      <c r="B44" s="48"/>
      <c r="C44" s="48"/>
      <c r="D44" s="60" t="s">
        <v>39</v>
      </c>
      <c r="E44" s="63">
        <v>2640</v>
      </c>
      <c r="F44" s="54"/>
      <c r="G44" s="51"/>
      <c r="O44" s="3"/>
    </row>
    <row r="45" spans="1:15">
      <c r="A45" s="47"/>
      <c r="B45" s="48"/>
      <c r="C45" s="48" t="s">
        <v>72</v>
      </c>
      <c r="D45" s="60"/>
      <c r="E45" s="54"/>
      <c r="F45" s="63">
        <f>SUM(E38:E44)</f>
        <v>44854</v>
      </c>
      <c r="G45" s="51"/>
      <c r="O45" s="3"/>
    </row>
    <row r="46" spans="1:15">
      <c r="A46" s="47"/>
      <c r="B46" s="57" t="s">
        <v>41</v>
      </c>
      <c r="C46" s="57"/>
      <c r="D46" s="58"/>
      <c r="E46" s="56"/>
      <c r="F46" s="56"/>
      <c r="G46" s="59">
        <f>SUM(F36:F45)</f>
        <v>6982642</v>
      </c>
      <c r="H46" s="325"/>
      <c r="I46" s="325"/>
      <c r="J46" s="325"/>
      <c r="K46" s="325"/>
      <c r="L46" s="325"/>
      <c r="M46" s="325"/>
      <c r="N46" s="325"/>
      <c r="O46" s="3"/>
    </row>
    <row r="47" spans="1:15">
      <c r="A47" s="47" t="s">
        <v>73</v>
      </c>
      <c r="B47" s="57"/>
      <c r="C47" s="57"/>
      <c r="D47" s="58"/>
      <c r="E47" s="56"/>
      <c r="F47" s="56"/>
      <c r="G47" s="64"/>
      <c r="H47" s="325"/>
      <c r="I47" s="325"/>
      <c r="J47" s="325"/>
      <c r="K47" s="325"/>
      <c r="L47" s="325"/>
      <c r="M47" s="325"/>
      <c r="N47" s="325"/>
      <c r="O47" s="3"/>
    </row>
    <row r="48" spans="1:15">
      <c r="A48" s="47"/>
      <c r="B48" s="57" t="s">
        <v>74</v>
      </c>
      <c r="C48" s="57"/>
      <c r="D48" s="58"/>
      <c r="E48" s="56"/>
      <c r="F48" s="55">
        <v>251</v>
      </c>
      <c r="G48" s="327"/>
      <c r="H48" s="325"/>
      <c r="I48" s="325"/>
      <c r="J48" s="325"/>
      <c r="K48" s="325"/>
      <c r="L48" s="325"/>
      <c r="M48" s="325"/>
      <c r="N48" s="325"/>
      <c r="O48" s="3"/>
    </row>
    <row r="49" spans="1:15">
      <c r="A49" s="47"/>
      <c r="B49" s="57" t="s">
        <v>75</v>
      </c>
      <c r="C49" s="57"/>
      <c r="D49" s="58"/>
      <c r="E49" s="56"/>
      <c r="F49" s="56"/>
      <c r="G49" s="59">
        <f>F48</f>
        <v>251</v>
      </c>
      <c r="H49" s="325"/>
      <c r="I49" s="325"/>
      <c r="J49" s="325"/>
      <c r="K49" s="325"/>
      <c r="L49" s="325"/>
      <c r="M49" s="325"/>
      <c r="N49" s="325"/>
      <c r="O49" s="3"/>
    </row>
    <row r="50" spans="1:15">
      <c r="A50" s="47"/>
      <c r="B50" s="48"/>
      <c r="C50" s="48" t="s">
        <v>42</v>
      </c>
      <c r="D50" s="52"/>
      <c r="E50" s="54"/>
      <c r="F50" s="54"/>
      <c r="G50" s="51">
        <f>G23-G46+G49</f>
        <v>269316</v>
      </c>
      <c r="O50" s="3"/>
    </row>
    <row r="51" spans="1:7">
      <c r="A51" s="47"/>
      <c r="B51" s="48"/>
      <c r="C51" s="48" t="s">
        <v>43</v>
      </c>
      <c r="D51" s="52"/>
      <c r="E51" s="54"/>
      <c r="F51" s="54"/>
      <c r="G51" s="65">
        <v>60000</v>
      </c>
    </row>
    <row r="52" spans="1:7">
      <c r="A52" s="47"/>
      <c r="B52" s="48"/>
      <c r="C52" s="48" t="s">
        <v>44</v>
      </c>
      <c r="D52" s="52"/>
      <c r="E52" s="54"/>
      <c r="F52" s="54"/>
      <c r="G52" s="51">
        <f>G50-G51</f>
        <v>209316</v>
      </c>
    </row>
    <row r="53" spans="1:7">
      <c r="A53" s="47"/>
      <c r="B53" s="48"/>
      <c r="C53" s="48" t="s">
        <v>45</v>
      </c>
      <c r="D53" s="52"/>
      <c r="E53" s="54"/>
      <c r="F53" s="54"/>
      <c r="G53" s="65">
        <v>129501</v>
      </c>
    </row>
    <row r="54" spans="1:15">
      <c r="A54" s="66"/>
      <c r="B54" s="67"/>
      <c r="C54" s="67" t="s">
        <v>46</v>
      </c>
      <c r="D54" s="68"/>
      <c r="E54" s="69"/>
      <c r="F54" s="69"/>
      <c r="G54" s="70">
        <f>SUM(G52:G53)</f>
        <v>338817</v>
      </c>
      <c r="O54" s="3"/>
    </row>
  </sheetData>
  <mergeCells count="4">
    <mergeCell ref="A3:G3"/>
    <mergeCell ref="A4:G4"/>
    <mergeCell ref="A7:D7"/>
    <mergeCell ref="E7:G7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47"/>
  <sheetViews>
    <sheetView topLeftCell="A22" workbookViewId="0">
      <selection activeCell="Q41" sqref="Q41"/>
    </sheetView>
  </sheetViews>
  <sheetFormatPr defaultColWidth="9" defaultRowHeight="12"/>
  <cols>
    <col min="1" max="2" width="6.875" style="304" customWidth="1"/>
    <col min="3" max="3" width="12.25" style="304" customWidth="1"/>
    <col min="4" max="8" width="9" style="306"/>
    <col min="9" max="15" width="10.25" style="306" customWidth="1"/>
    <col min="16" max="16" width="9" style="306"/>
    <col min="17" max="17" width="10.25" style="306" customWidth="1"/>
    <col min="18" max="18" width="10.25" style="304" customWidth="1"/>
    <col min="19" max="16384" width="9" style="304"/>
  </cols>
  <sheetData>
    <row r="1" spans="1:17">
      <c r="A1" s="263" t="s">
        <v>76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</row>
    <row r="2" spans="1:17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 t="s">
        <v>1</v>
      </c>
    </row>
    <row r="3" ht="24" customHeight="1" spans="1:17">
      <c r="A3" s="264"/>
      <c r="B3" s="265"/>
      <c r="C3" s="266"/>
      <c r="D3" s="267" t="s">
        <v>2</v>
      </c>
      <c r="E3" s="268" t="s">
        <v>77</v>
      </c>
      <c r="F3" s="269" t="s">
        <v>3</v>
      </c>
      <c r="G3" s="269" t="s">
        <v>4</v>
      </c>
      <c r="H3" s="269" t="s">
        <v>5</v>
      </c>
      <c r="I3" s="269" t="s">
        <v>48</v>
      </c>
      <c r="J3" s="269" t="s">
        <v>49</v>
      </c>
      <c r="K3" s="269" t="s">
        <v>50</v>
      </c>
      <c r="L3" s="269" t="s">
        <v>51</v>
      </c>
      <c r="M3" s="269" t="s">
        <v>78</v>
      </c>
      <c r="N3" s="269" t="s">
        <v>79</v>
      </c>
      <c r="O3" s="269" t="s">
        <v>6</v>
      </c>
      <c r="P3" s="269" t="s">
        <v>7</v>
      </c>
      <c r="Q3" s="312" t="s">
        <v>8</v>
      </c>
    </row>
    <row r="4" spans="1:17">
      <c r="A4" s="270" t="s">
        <v>9</v>
      </c>
      <c r="B4" s="271"/>
      <c r="C4" s="272"/>
      <c r="D4" s="273"/>
      <c r="E4" s="274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313"/>
    </row>
    <row r="5" spans="1:17">
      <c r="A5" s="270"/>
      <c r="B5" s="271" t="s">
        <v>10</v>
      </c>
      <c r="C5" s="272"/>
      <c r="D5" s="273">
        <f t="shared" ref="D5:G5" si="0">SUM(D6:D7)</f>
        <v>0</v>
      </c>
      <c r="E5" s="275">
        <f>SUM(E6:E7)</f>
        <v>0</v>
      </c>
      <c r="F5" s="275">
        <f>SUM(F6:F7)</f>
        <v>0</v>
      </c>
      <c r="G5" s="275">
        <f>SUM(G6:G7)</f>
        <v>0</v>
      </c>
      <c r="H5" s="275">
        <f t="shared" ref="H5" si="1">SUM(H6:H7)</f>
        <v>0</v>
      </c>
      <c r="I5" s="275">
        <f t="shared" ref="I5:Q5" si="2">SUM(I6:I7)</f>
        <v>0</v>
      </c>
      <c r="J5" s="275">
        <f>SUM(J6:J7)</f>
        <v>0</v>
      </c>
      <c r="K5" s="275">
        <f>SUM(K6:K7)</f>
        <v>0</v>
      </c>
      <c r="L5" s="275">
        <f>SUM(L6:L7)</f>
        <v>0</v>
      </c>
      <c r="M5" s="275">
        <f>SUM(M6:M7)</f>
        <v>0</v>
      </c>
      <c r="N5" s="275">
        <f>SUM(N6:N7)</f>
        <v>0</v>
      </c>
      <c r="O5" s="275">
        <f>SUM(O6:O7)</f>
        <v>0</v>
      </c>
      <c r="P5" s="275">
        <f>SUM(P6:P7)</f>
        <v>71000</v>
      </c>
      <c r="Q5" s="313">
        <f>SUM(Q6:Q7)</f>
        <v>71000</v>
      </c>
    </row>
    <row r="6" spans="1:17">
      <c r="A6" s="270"/>
      <c r="B6" s="271"/>
      <c r="C6" s="272" t="s">
        <v>11</v>
      </c>
      <c r="D6" s="273"/>
      <c r="E6" s="274"/>
      <c r="F6" s="275"/>
      <c r="G6" s="275"/>
      <c r="H6" s="275"/>
      <c r="I6" s="275"/>
      <c r="J6" s="275"/>
      <c r="K6" s="275"/>
      <c r="L6" s="275"/>
      <c r="M6" s="275"/>
      <c r="N6" s="275"/>
      <c r="O6" s="275">
        <f t="shared" ref="O6:O8" si="3">SUM(D6:N6)</f>
        <v>0</v>
      </c>
      <c r="P6" s="275">
        <v>62500</v>
      </c>
      <c r="Q6" s="313">
        <f t="shared" ref="Q6:Q8" si="4">SUM(O6:P6)</f>
        <v>62500</v>
      </c>
    </row>
    <row r="7" spans="1:17">
      <c r="A7" s="270"/>
      <c r="B7" s="271"/>
      <c r="C7" s="272" t="s">
        <v>12</v>
      </c>
      <c r="D7" s="276"/>
      <c r="E7" s="277"/>
      <c r="F7" s="278"/>
      <c r="G7" s="278"/>
      <c r="H7" s="278"/>
      <c r="I7" s="278"/>
      <c r="J7" s="278"/>
      <c r="K7" s="278"/>
      <c r="L7" s="278"/>
      <c r="M7" s="278"/>
      <c r="N7" s="278"/>
      <c r="O7" s="278">
        <f>SUM(D7:N7)</f>
        <v>0</v>
      </c>
      <c r="P7" s="278">
        <v>8500</v>
      </c>
      <c r="Q7" s="314">
        <f>SUM(O7:P7)</f>
        <v>8500</v>
      </c>
    </row>
    <row r="8" spans="1:17">
      <c r="A8" s="270"/>
      <c r="B8" s="271" t="s">
        <v>13</v>
      </c>
      <c r="C8" s="272"/>
      <c r="D8" s="279"/>
      <c r="E8" s="280"/>
      <c r="F8" s="281"/>
      <c r="G8" s="281"/>
      <c r="H8" s="281"/>
      <c r="I8" s="281"/>
      <c r="J8" s="281"/>
      <c r="K8" s="281"/>
      <c r="L8" s="281"/>
      <c r="M8" s="281"/>
      <c r="N8" s="281"/>
      <c r="O8" s="281">
        <f>SUM(D8:N8)</f>
        <v>0</v>
      </c>
      <c r="P8" s="281">
        <v>299360</v>
      </c>
      <c r="Q8" s="315">
        <f>SUM(O8:P8)</f>
        <v>299360</v>
      </c>
    </row>
    <row r="9" spans="1:17">
      <c r="A9" s="270"/>
      <c r="B9" s="271" t="s">
        <v>80</v>
      </c>
      <c r="C9" s="272"/>
      <c r="D9" s="282">
        <f t="shared" ref="D9:G9" si="5">SUM(D10:D11)</f>
        <v>0</v>
      </c>
      <c r="E9" s="283">
        <f>SUM(E10:E11)</f>
        <v>241000</v>
      </c>
      <c r="F9" s="284">
        <f>SUM(F10:F11)</f>
        <v>0</v>
      </c>
      <c r="G9" s="284">
        <f>SUM(G10:G11)</f>
        <v>0</v>
      </c>
      <c r="H9" s="284">
        <f t="shared" ref="H9" si="6">SUM(H10:H11)</f>
        <v>0</v>
      </c>
      <c r="I9" s="284">
        <f t="shared" ref="I9:Q9" si="7">SUM(I10:I11)</f>
        <v>0</v>
      </c>
      <c r="J9" s="284">
        <f>SUM(J10:J11)</f>
        <v>0</v>
      </c>
      <c r="K9" s="284">
        <f>SUM(K10:K11)</f>
        <v>5273</v>
      </c>
      <c r="L9" s="284">
        <f>SUM(L10:L11)</f>
        <v>0</v>
      </c>
      <c r="M9" s="284">
        <f>SUM(M10:M11)</f>
        <v>0</v>
      </c>
      <c r="N9" s="284">
        <f>SUM(N10:N11)</f>
        <v>0</v>
      </c>
      <c r="O9" s="284">
        <f>SUM(O10:O11)</f>
        <v>246273</v>
      </c>
      <c r="P9" s="284">
        <f>SUM(P10:P11)</f>
        <v>0</v>
      </c>
      <c r="Q9" s="316">
        <f>SUM(Q10:Q11)</f>
        <v>246273</v>
      </c>
    </row>
    <row r="10" spans="1:17">
      <c r="A10" s="270"/>
      <c r="B10" s="271"/>
      <c r="C10" s="272" t="s">
        <v>14</v>
      </c>
      <c r="D10" s="285"/>
      <c r="E10" s="275"/>
      <c r="F10" s="275"/>
      <c r="G10" s="275"/>
      <c r="H10" s="275"/>
      <c r="I10" s="275"/>
      <c r="J10" s="275"/>
      <c r="K10" s="275">
        <v>5273</v>
      </c>
      <c r="L10" s="275"/>
      <c r="M10" s="275"/>
      <c r="N10" s="275"/>
      <c r="O10" s="285">
        <f t="shared" ref="O10:O11" si="8">SUM(D10:N10)</f>
        <v>5273</v>
      </c>
      <c r="P10" s="275"/>
      <c r="Q10" s="313">
        <f t="shared" ref="Q10:Q11" si="9">SUM(O10:P10)</f>
        <v>5273</v>
      </c>
    </row>
    <row r="11" spans="1:17">
      <c r="A11" s="270"/>
      <c r="B11" s="271"/>
      <c r="C11" s="272" t="s">
        <v>81</v>
      </c>
      <c r="D11" s="276"/>
      <c r="E11" s="277">
        <v>241000</v>
      </c>
      <c r="F11" s="278"/>
      <c r="G11" s="278"/>
      <c r="H11" s="278"/>
      <c r="I11" s="278"/>
      <c r="J11" s="277"/>
      <c r="K11" s="278"/>
      <c r="L11" s="278"/>
      <c r="M11" s="275"/>
      <c r="N11" s="278"/>
      <c r="O11" s="278">
        <f>SUM(D11:N11)</f>
        <v>241000</v>
      </c>
      <c r="P11" s="278"/>
      <c r="Q11" s="314">
        <f>SUM(O11:P11)</f>
        <v>241000</v>
      </c>
    </row>
    <row r="12" spans="1:17">
      <c r="A12" s="270"/>
      <c r="B12" s="271" t="s">
        <v>15</v>
      </c>
      <c r="C12" s="272"/>
      <c r="D12" s="273">
        <f t="shared" ref="D12:G12" si="10">SUM(D13:D16)</f>
        <v>15500</v>
      </c>
      <c r="E12" s="275">
        <f>SUM(E13:E16)</f>
        <v>0</v>
      </c>
      <c r="F12" s="275">
        <f>SUM(F13:F16)</f>
        <v>35284</v>
      </c>
      <c r="G12" s="275">
        <f>SUM(G13:G16)</f>
        <v>32816</v>
      </c>
      <c r="H12" s="275">
        <f t="shared" ref="H12" si="11">SUM(H13:H16)</f>
        <v>71936</v>
      </c>
      <c r="I12" s="275">
        <f t="shared" ref="I12:Q12" si="12">SUM(I13:I16)</f>
        <v>33790</v>
      </c>
      <c r="J12" s="275">
        <f>SUM(J13:J16)</f>
        <v>12008</v>
      </c>
      <c r="K12" s="275">
        <f>SUM(K13:K16)</f>
        <v>28380</v>
      </c>
      <c r="L12" s="275">
        <f>SUM(L13:L16)</f>
        <v>36557</v>
      </c>
      <c r="M12" s="284">
        <f>SUM(M13:M16)</f>
        <v>1793117</v>
      </c>
      <c r="N12" s="275">
        <f>SUM(N13:N16)</f>
        <v>1842106</v>
      </c>
      <c r="O12" s="275">
        <f>SUM(O13:O16)</f>
        <v>3901494</v>
      </c>
      <c r="P12" s="275">
        <f>SUM(P13:P16)</f>
        <v>0</v>
      </c>
      <c r="Q12" s="313">
        <f>SUM(Q13:Q16)</f>
        <v>3901494</v>
      </c>
    </row>
    <row r="13" spans="1:17">
      <c r="A13" s="270"/>
      <c r="B13" s="271"/>
      <c r="C13" s="272" t="s">
        <v>16</v>
      </c>
      <c r="D13" s="273"/>
      <c r="E13" s="274"/>
      <c r="F13" s="275"/>
      <c r="G13" s="275"/>
      <c r="H13" s="275"/>
      <c r="I13" s="275"/>
      <c r="J13" s="275"/>
      <c r="K13" s="275"/>
      <c r="L13" s="275"/>
      <c r="M13" s="275">
        <v>1772712</v>
      </c>
      <c r="N13" s="275">
        <v>1836000</v>
      </c>
      <c r="O13" s="275">
        <f t="shared" ref="O13:O16" si="13">SUM(D13:N13)</f>
        <v>3608712</v>
      </c>
      <c r="P13" s="275"/>
      <c r="Q13" s="313">
        <f t="shared" ref="Q13:Q16" si="14">SUM(O13:P13)</f>
        <v>3608712</v>
      </c>
    </row>
    <row r="14" spans="1:17">
      <c r="A14" s="270"/>
      <c r="B14" s="271"/>
      <c r="C14" s="272" t="s">
        <v>17</v>
      </c>
      <c r="D14" s="273"/>
      <c r="E14" s="274"/>
      <c r="F14" s="275">
        <v>16284</v>
      </c>
      <c r="G14" s="275">
        <v>15316</v>
      </c>
      <c r="H14" s="275">
        <v>33936</v>
      </c>
      <c r="I14" s="275">
        <v>16110</v>
      </c>
      <c r="J14" s="275">
        <v>5808</v>
      </c>
      <c r="K14" s="275">
        <v>13800</v>
      </c>
      <c r="L14" s="275">
        <v>18197</v>
      </c>
      <c r="M14" s="275">
        <v>10066</v>
      </c>
      <c r="N14" s="275">
        <v>3046</v>
      </c>
      <c r="O14" s="275">
        <f>SUM(D14:N14)</f>
        <v>132563</v>
      </c>
      <c r="P14" s="275"/>
      <c r="Q14" s="313">
        <f>SUM(O14:P14)</f>
        <v>132563</v>
      </c>
    </row>
    <row r="15" spans="1:17">
      <c r="A15" s="270"/>
      <c r="B15" s="271"/>
      <c r="C15" s="272" t="s">
        <v>18</v>
      </c>
      <c r="D15" s="273"/>
      <c r="E15" s="274"/>
      <c r="F15" s="275">
        <v>19000</v>
      </c>
      <c r="G15" s="275">
        <v>17500</v>
      </c>
      <c r="H15" s="275">
        <v>38000</v>
      </c>
      <c r="I15" s="275">
        <v>17680</v>
      </c>
      <c r="J15" s="275">
        <v>6200</v>
      </c>
      <c r="K15" s="275">
        <v>14580</v>
      </c>
      <c r="L15" s="275">
        <v>18360</v>
      </c>
      <c r="M15" s="275">
        <v>10339</v>
      </c>
      <c r="N15" s="275">
        <v>3060</v>
      </c>
      <c r="O15" s="275">
        <f>SUM(D15:N15)</f>
        <v>144719</v>
      </c>
      <c r="P15" s="275"/>
      <c r="Q15" s="313">
        <f>SUM(O15:P15)</f>
        <v>144719</v>
      </c>
    </row>
    <row r="16" spans="1:17">
      <c r="A16" s="270"/>
      <c r="B16" s="271"/>
      <c r="C16" s="272" t="s">
        <v>19</v>
      </c>
      <c r="D16" s="276">
        <v>15500</v>
      </c>
      <c r="E16" s="277"/>
      <c r="F16" s="278"/>
      <c r="G16" s="278"/>
      <c r="H16" s="278"/>
      <c r="I16" s="278"/>
      <c r="J16" s="278"/>
      <c r="K16" s="278"/>
      <c r="L16" s="278"/>
      <c r="M16" s="278"/>
      <c r="N16" s="278"/>
      <c r="O16" s="278">
        <f>SUM(D16:N16)</f>
        <v>15500</v>
      </c>
      <c r="P16" s="278"/>
      <c r="Q16" s="314">
        <f>SUM(O16:P16)</f>
        <v>15500</v>
      </c>
    </row>
    <row r="17" spans="1:17">
      <c r="A17" s="270"/>
      <c r="B17" s="271" t="s">
        <v>20</v>
      </c>
      <c r="C17" s="272"/>
      <c r="D17" s="273">
        <f t="shared" ref="D17:G17" si="15">D18</f>
        <v>0</v>
      </c>
      <c r="E17" s="275">
        <f>E18</f>
        <v>0</v>
      </c>
      <c r="F17" s="275">
        <f>F18</f>
        <v>0</v>
      </c>
      <c r="G17" s="275">
        <f>G18</f>
        <v>0</v>
      </c>
      <c r="H17" s="275">
        <f t="shared" ref="H17" si="16">H18</f>
        <v>0</v>
      </c>
      <c r="I17" s="275">
        <f t="shared" ref="I17:Q17" si="17">I18</f>
        <v>0</v>
      </c>
      <c r="J17" s="275">
        <f>J18</f>
        <v>0</v>
      </c>
      <c r="K17" s="275">
        <f>K18</f>
        <v>0</v>
      </c>
      <c r="L17" s="275">
        <f>L18</f>
        <v>0</v>
      </c>
      <c r="M17" s="275">
        <f>M18</f>
        <v>0</v>
      </c>
      <c r="N17" s="275">
        <f>N18</f>
        <v>0</v>
      </c>
      <c r="O17" s="275">
        <f>O18</f>
        <v>0</v>
      </c>
      <c r="P17" s="275">
        <f>P18</f>
        <v>363</v>
      </c>
      <c r="Q17" s="313">
        <f>Q18</f>
        <v>363</v>
      </c>
    </row>
    <row r="18" spans="1:17">
      <c r="A18" s="270"/>
      <c r="B18" s="271"/>
      <c r="C18" s="272" t="s">
        <v>17</v>
      </c>
      <c r="D18" s="273"/>
      <c r="E18" s="274"/>
      <c r="F18" s="275"/>
      <c r="G18" s="275"/>
      <c r="H18" s="275"/>
      <c r="I18" s="275"/>
      <c r="J18" s="275"/>
      <c r="K18" s="275"/>
      <c r="L18" s="275"/>
      <c r="M18" s="275"/>
      <c r="N18" s="275"/>
      <c r="O18" s="275">
        <f t="shared" ref="O18" si="18">SUM(D18:N18)</f>
        <v>0</v>
      </c>
      <c r="P18" s="275">
        <v>363</v>
      </c>
      <c r="Q18" s="313">
        <f t="shared" ref="Q18" si="19">SUM(O18:P18)</f>
        <v>363</v>
      </c>
    </row>
    <row r="19" spans="1:18">
      <c r="A19" s="286"/>
      <c r="B19" s="287" t="s">
        <v>22</v>
      </c>
      <c r="C19" s="288"/>
      <c r="D19" s="289">
        <f t="shared" ref="D19:G19" si="20">SUM(D5,D8:D9,D12,D17)</f>
        <v>15500</v>
      </c>
      <c r="E19" s="290">
        <f>SUM(E5,E8:E9,E12,E17)</f>
        <v>241000</v>
      </c>
      <c r="F19" s="290">
        <f>SUM(F5,F8:F9,F12,F17)</f>
        <v>35284</v>
      </c>
      <c r="G19" s="290">
        <f>SUM(G5,G8:G9,G12,G17)</f>
        <v>32816</v>
      </c>
      <c r="H19" s="290">
        <f t="shared" ref="H19" si="21">SUM(H5,H8:H9,H12,H17)</f>
        <v>71936</v>
      </c>
      <c r="I19" s="290">
        <f t="shared" ref="I19:Q19" si="22">SUM(I5,I8:I9,I12,I17)</f>
        <v>33790</v>
      </c>
      <c r="J19" s="290">
        <f>SUM(J5,J8:J9,J12,J17)</f>
        <v>12008</v>
      </c>
      <c r="K19" s="290">
        <f>SUM(K5,K8:K9,K12,K17)</f>
        <v>33653</v>
      </c>
      <c r="L19" s="290">
        <f>SUM(L5,L8:L9,L12,L17)</f>
        <v>36557</v>
      </c>
      <c r="M19" s="290">
        <f>SUM(M5,M8:M9,M12,M17)</f>
        <v>1793117</v>
      </c>
      <c r="N19" s="290">
        <f>SUM(N5,N8:N9,N12,N17)</f>
        <v>1842106</v>
      </c>
      <c r="O19" s="290">
        <f>SUM(O5,O8:O9,O12,O17)</f>
        <v>4147767</v>
      </c>
      <c r="P19" s="290">
        <f>SUM(P5,P8:P9,P12,P17)</f>
        <v>370723</v>
      </c>
      <c r="Q19" s="317">
        <f>SUM(Q5,Q8:Q9,Q12,Q17)</f>
        <v>4518490</v>
      </c>
      <c r="R19" s="306"/>
    </row>
    <row r="20" spans="1:17">
      <c r="A20" s="270" t="s">
        <v>23</v>
      </c>
      <c r="B20" s="271"/>
      <c r="C20" s="272"/>
      <c r="D20" s="273"/>
      <c r="E20" s="274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313"/>
    </row>
    <row r="21" spans="1:17">
      <c r="A21" s="270"/>
      <c r="B21" s="271" t="s">
        <v>24</v>
      </c>
      <c r="C21" s="272"/>
      <c r="D21" s="273">
        <f t="shared" ref="D21:G21" si="23">SUM(D22:D23)</f>
        <v>26290</v>
      </c>
      <c r="E21" s="275">
        <f>SUM(E22:E23)</f>
        <v>5126</v>
      </c>
      <c r="F21" s="275">
        <f>SUM(F22:F23)</f>
        <v>0</v>
      </c>
      <c r="G21" s="275">
        <f>SUM(G22:G23)</f>
        <v>0</v>
      </c>
      <c r="H21" s="275">
        <f t="shared" ref="H21" si="24">SUM(H22:H23)</f>
        <v>0</v>
      </c>
      <c r="I21" s="275">
        <f t="shared" ref="I21:Q21" si="25">SUM(I22:I23)</f>
        <v>0</v>
      </c>
      <c r="J21" s="275">
        <f>SUM(J22:J23)</f>
        <v>0</v>
      </c>
      <c r="K21" s="275">
        <f>SUM(K22:K23)</f>
        <v>0</v>
      </c>
      <c r="L21" s="275">
        <f>SUM(L22:L23)</f>
        <v>0</v>
      </c>
      <c r="M21" s="275">
        <f>SUM(M22:M23)</f>
        <v>1772712</v>
      </c>
      <c r="N21" s="275">
        <f>SUM(N22:N23)</f>
        <v>1836000</v>
      </c>
      <c r="O21" s="275">
        <f>SUM(O22:O23)</f>
        <v>3640128</v>
      </c>
      <c r="P21" s="275">
        <f>SUM(P22:P23)</f>
        <v>0</v>
      </c>
      <c r="Q21" s="313">
        <f>SUM(Q22:Q23)</f>
        <v>3640128</v>
      </c>
    </row>
    <row r="22" spans="1:17">
      <c r="A22" s="270"/>
      <c r="B22" s="271"/>
      <c r="C22" s="272" t="s">
        <v>25</v>
      </c>
      <c r="D22" s="273"/>
      <c r="E22" s="274"/>
      <c r="F22" s="275"/>
      <c r="G22" s="275"/>
      <c r="H22" s="275"/>
      <c r="I22" s="275"/>
      <c r="J22" s="275"/>
      <c r="K22" s="275"/>
      <c r="L22" s="275"/>
      <c r="M22" s="275">
        <v>1772712</v>
      </c>
      <c r="N22" s="275">
        <v>1836000</v>
      </c>
      <c r="O22" s="275">
        <f>SUM(D22:N22)</f>
        <v>3608712</v>
      </c>
      <c r="P22" s="275"/>
      <c r="Q22" s="313">
        <f>SUM(O22:P22)</f>
        <v>3608712</v>
      </c>
    </row>
    <row r="23" spans="1:17">
      <c r="A23" s="270"/>
      <c r="B23" s="271"/>
      <c r="C23" s="272" t="s">
        <v>26</v>
      </c>
      <c r="D23" s="276">
        <v>26290</v>
      </c>
      <c r="E23" s="277">
        <v>5126</v>
      </c>
      <c r="F23" s="278"/>
      <c r="G23" s="278"/>
      <c r="H23" s="278"/>
      <c r="I23" s="278"/>
      <c r="J23" s="278"/>
      <c r="K23" s="278"/>
      <c r="L23" s="278"/>
      <c r="M23" s="278"/>
      <c r="N23" s="278"/>
      <c r="O23" s="278">
        <f>SUM(D23:N23)</f>
        <v>31416</v>
      </c>
      <c r="P23" s="278"/>
      <c r="Q23" s="314">
        <f>SUM(O23:P23)</f>
        <v>31416</v>
      </c>
    </row>
    <row r="24" spans="1:17">
      <c r="A24" s="270"/>
      <c r="B24" s="271" t="s">
        <v>27</v>
      </c>
      <c r="C24" s="272"/>
      <c r="D24" s="273">
        <f t="shared" ref="D24:G24" si="26">SUM(D25:D27)</f>
        <v>0</v>
      </c>
      <c r="E24" s="275">
        <f>SUM(E25:E27)</f>
        <v>0</v>
      </c>
      <c r="F24" s="275">
        <f>SUM(F25:F27)</f>
        <v>16278</v>
      </c>
      <c r="G24" s="275">
        <f>SUM(G25:G27)</f>
        <v>15309</v>
      </c>
      <c r="H24" s="275">
        <f t="shared" ref="H24" si="27">SUM(H25:H27)</f>
        <v>33929</v>
      </c>
      <c r="I24" s="275">
        <f t="shared" ref="I24:Q24" si="28">SUM(I25:I27)</f>
        <v>16103</v>
      </c>
      <c r="J24" s="275">
        <f>SUM(J25:J27)</f>
        <v>5812</v>
      </c>
      <c r="K24" s="275">
        <f>SUM(K25:K27)</f>
        <v>15958</v>
      </c>
      <c r="L24" s="275">
        <f>SUM(L25:L27)</f>
        <v>18196</v>
      </c>
      <c r="M24" s="275">
        <f>SUM(M25:M27)</f>
        <v>10341</v>
      </c>
      <c r="N24" s="275">
        <f>SUM(N25:N27)</f>
        <v>5442</v>
      </c>
      <c r="O24" s="275">
        <f>SUM(O25:O27)</f>
        <v>137368</v>
      </c>
      <c r="P24" s="275">
        <f>SUM(P25:P27)</f>
        <v>0</v>
      </c>
      <c r="Q24" s="313">
        <f>SUM(Q25:Q27)</f>
        <v>137368</v>
      </c>
    </row>
    <row r="25" spans="1:17">
      <c r="A25" s="270"/>
      <c r="B25" s="271"/>
      <c r="C25" s="272" t="s">
        <v>28</v>
      </c>
      <c r="D25" s="273"/>
      <c r="E25" s="274"/>
      <c r="F25" s="275"/>
      <c r="G25" s="275"/>
      <c r="H25" s="275"/>
      <c r="I25" s="275"/>
      <c r="J25" s="275"/>
      <c r="K25" s="275">
        <v>4944</v>
      </c>
      <c r="L25" s="275"/>
      <c r="M25" s="275"/>
      <c r="N25" s="275">
        <v>3382</v>
      </c>
      <c r="O25" s="275">
        <f t="shared" ref="O25:O27" si="29">SUM(D25:N25)</f>
        <v>8326</v>
      </c>
      <c r="P25" s="275"/>
      <c r="Q25" s="313">
        <f t="shared" ref="Q25:Q27" si="30">SUM(O25:P25)</f>
        <v>8326</v>
      </c>
    </row>
    <row r="26" spans="1:17">
      <c r="A26" s="270"/>
      <c r="B26" s="271"/>
      <c r="C26" s="272" t="s">
        <v>29</v>
      </c>
      <c r="D26" s="273"/>
      <c r="E26" s="274"/>
      <c r="F26" s="275">
        <v>11309</v>
      </c>
      <c r="G26" s="275">
        <v>13020</v>
      </c>
      <c r="H26" s="275"/>
      <c r="I26" s="275">
        <v>2947</v>
      </c>
      <c r="J26" s="275">
        <v>2583</v>
      </c>
      <c r="K26" s="275">
        <v>5750</v>
      </c>
      <c r="L26" s="275">
        <v>16830</v>
      </c>
      <c r="M26" s="275"/>
      <c r="N26" s="275"/>
      <c r="O26" s="275">
        <f>SUM(D26:N26)</f>
        <v>52439</v>
      </c>
      <c r="P26" s="275"/>
      <c r="Q26" s="313">
        <f>SUM(O26:P26)</f>
        <v>52439</v>
      </c>
    </row>
    <row r="27" spans="1:17">
      <c r="A27" s="270"/>
      <c r="B27" s="271"/>
      <c r="C27" s="272" t="s">
        <v>30</v>
      </c>
      <c r="D27" s="276"/>
      <c r="E27" s="277"/>
      <c r="F27" s="278">
        <v>4969</v>
      </c>
      <c r="G27" s="278">
        <v>2289</v>
      </c>
      <c r="H27" s="278">
        <v>33929</v>
      </c>
      <c r="I27" s="278">
        <v>13156</v>
      </c>
      <c r="J27" s="278">
        <v>3229</v>
      </c>
      <c r="K27" s="278">
        <v>5264</v>
      </c>
      <c r="L27" s="278">
        <v>1366</v>
      </c>
      <c r="M27" s="278">
        <v>10341</v>
      </c>
      <c r="N27" s="278">
        <v>2060</v>
      </c>
      <c r="O27" s="278">
        <f>SUM(D27:N27)</f>
        <v>76603</v>
      </c>
      <c r="P27" s="278"/>
      <c r="Q27" s="318">
        <f>SUM(O27:P27)</f>
        <v>76603</v>
      </c>
    </row>
    <row r="28" spans="1:17">
      <c r="A28" s="270"/>
      <c r="B28" s="271" t="s">
        <v>31</v>
      </c>
      <c r="C28" s="272"/>
      <c r="D28" s="282">
        <f t="shared" ref="D28:G28" si="31">SUM(D29:D39)</f>
        <v>188493</v>
      </c>
      <c r="E28" s="284">
        <f>SUM(E29:E39)</f>
        <v>237055</v>
      </c>
      <c r="F28" s="284">
        <f>SUM(F29:F39)</f>
        <v>0</v>
      </c>
      <c r="G28" s="284">
        <f>SUM(G29:G39)</f>
        <v>0</v>
      </c>
      <c r="H28" s="284">
        <f t="shared" ref="H28" si="32">SUM(H29:H39)</f>
        <v>0</v>
      </c>
      <c r="I28" s="285">
        <f t="shared" ref="I28:Q28" si="33">SUM(I29:I39)</f>
        <v>0</v>
      </c>
      <c r="J28" s="326">
        <f>SUM(J29:J39)</f>
        <v>0</v>
      </c>
      <c r="K28" s="284">
        <f>SUM(K29:K39)</f>
        <v>0</v>
      </c>
      <c r="L28" s="284">
        <f>SUM(L29:L39)</f>
        <v>0</v>
      </c>
      <c r="M28" s="284">
        <f>SUM(M29:M39)</f>
        <v>400</v>
      </c>
      <c r="N28" s="284">
        <f>SUM(N29:N39)</f>
        <v>4350</v>
      </c>
      <c r="O28" s="284">
        <f>SUM(O29:O39)</f>
        <v>430298</v>
      </c>
      <c r="P28" s="284">
        <f>SUM(P29:P39)</f>
        <v>75521</v>
      </c>
      <c r="Q28" s="321">
        <f>SUM(Q29:Q39)</f>
        <v>505819</v>
      </c>
    </row>
    <row r="29" spans="1:17">
      <c r="A29" s="270"/>
      <c r="B29" s="271"/>
      <c r="C29" s="272" t="s">
        <v>82</v>
      </c>
      <c r="D29" s="273"/>
      <c r="E29" s="274">
        <v>38979</v>
      </c>
      <c r="F29" s="275"/>
      <c r="G29" s="275"/>
      <c r="H29" s="275"/>
      <c r="I29" s="275"/>
      <c r="J29" s="275"/>
      <c r="K29" s="275"/>
      <c r="L29" s="274"/>
      <c r="M29" s="275"/>
      <c r="N29" s="275"/>
      <c r="O29" s="275">
        <f t="shared" ref="O29:O33" si="34">SUM(D29:N29)</f>
        <v>38979</v>
      </c>
      <c r="P29" s="275"/>
      <c r="Q29" s="313">
        <f t="shared" ref="Q29:Q31" si="35">SUM(O29:P29)</f>
        <v>38979</v>
      </c>
    </row>
    <row r="30" spans="1:17">
      <c r="A30" s="270"/>
      <c r="B30" s="271"/>
      <c r="C30" s="272" t="s">
        <v>32</v>
      </c>
      <c r="D30" s="273">
        <v>24750</v>
      </c>
      <c r="E30" s="274">
        <v>4700</v>
      </c>
      <c r="F30" s="275"/>
      <c r="G30" s="275"/>
      <c r="H30" s="275"/>
      <c r="I30" s="275"/>
      <c r="J30" s="275"/>
      <c r="K30" s="275"/>
      <c r="L30" s="275"/>
      <c r="M30" s="275"/>
      <c r="N30" s="275"/>
      <c r="O30" s="275">
        <f>SUM(D30:N30)</f>
        <v>29450</v>
      </c>
      <c r="P30" s="275">
        <v>4918</v>
      </c>
      <c r="Q30" s="313">
        <f>SUM(O30:P30)</f>
        <v>34368</v>
      </c>
    </row>
    <row r="31" spans="1:17">
      <c r="A31" s="270"/>
      <c r="B31" s="271"/>
      <c r="C31" s="272" t="s">
        <v>33</v>
      </c>
      <c r="D31" s="273">
        <v>50614</v>
      </c>
      <c r="E31" s="274">
        <v>76232</v>
      </c>
      <c r="F31" s="275"/>
      <c r="G31" s="275"/>
      <c r="H31" s="275"/>
      <c r="I31" s="275"/>
      <c r="J31" s="275"/>
      <c r="K31" s="275"/>
      <c r="L31" s="275"/>
      <c r="M31" s="275"/>
      <c r="N31" s="275"/>
      <c r="O31" s="275">
        <f>SUM(D31:N31)</f>
        <v>126846</v>
      </c>
      <c r="P31" s="275">
        <v>13170</v>
      </c>
      <c r="Q31" s="313">
        <f>SUM(O31:P31)</f>
        <v>140016</v>
      </c>
    </row>
    <row r="32" spans="1:17">
      <c r="A32" s="270"/>
      <c r="B32" s="271"/>
      <c r="C32" s="272" t="s">
        <v>34</v>
      </c>
      <c r="D32" s="273">
        <v>20491</v>
      </c>
      <c r="E32" s="274">
        <v>79580</v>
      </c>
      <c r="F32" s="275"/>
      <c r="G32" s="275"/>
      <c r="H32" s="275"/>
      <c r="I32" s="275"/>
      <c r="J32" s="275"/>
      <c r="K32" s="275"/>
      <c r="L32" s="275"/>
      <c r="M32" s="275"/>
      <c r="N32" s="275"/>
      <c r="O32" s="275">
        <f>SUM(D32:N32)</f>
        <v>100071</v>
      </c>
      <c r="P32" s="275">
        <v>3535</v>
      </c>
      <c r="Q32" s="313">
        <f t="shared" ref="Q32" si="36">SUM(O32:P32)</f>
        <v>103606</v>
      </c>
    </row>
    <row r="33" spans="1:17">
      <c r="A33" s="270"/>
      <c r="B33" s="271"/>
      <c r="C33" s="272" t="s">
        <v>35</v>
      </c>
      <c r="D33" s="273">
        <v>8503</v>
      </c>
      <c r="E33" s="274">
        <v>6081</v>
      </c>
      <c r="F33" s="275"/>
      <c r="G33" s="275"/>
      <c r="H33" s="275"/>
      <c r="I33" s="275"/>
      <c r="J33" s="275"/>
      <c r="K33" s="275"/>
      <c r="L33" s="275"/>
      <c r="M33" s="275"/>
      <c r="N33" s="275"/>
      <c r="O33" s="275">
        <f>SUM(D33:N33)</f>
        <v>14584</v>
      </c>
      <c r="P33" s="275">
        <v>14448</v>
      </c>
      <c r="Q33" s="313">
        <f t="shared" ref="Q33:Q39" si="37">SUM(O33:P33)</f>
        <v>29032</v>
      </c>
    </row>
    <row r="34" spans="1:17">
      <c r="A34" s="270"/>
      <c r="B34" s="271"/>
      <c r="C34" s="272" t="s">
        <v>36</v>
      </c>
      <c r="D34" s="273">
        <v>2060</v>
      </c>
      <c r="E34" s="274">
        <v>4861</v>
      </c>
      <c r="F34" s="275"/>
      <c r="G34" s="275"/>
      <c r="H34" s="275"/>
      <c r="I34" s="275"/>
      <c r="J34" s="275"/>
      <c r="K34" s="275"/>
      <c r="L34" s="275"/>
      <c r="M34" s="275"/>
      <c r="N34" s="275"/>
      <c r="O34" s="275">
        <f t="shared" ref="O34:O39" si="38">SUM(D34:N34)</f>
        <v>6921</v>
      </c>
      <c r="P34" s="275">
        <v>3330</v>
      </c>
      <c r="Q34" s="313">
        <f>SUM(O34:P34)</f>
        <v>10251</v>
      </c>
    </row>
    <row r="35" spans="1:17">
      <c r="A35" s="270"/>
      <c r="B35" s="271"/>
      <c r="C35" s="272" t="s">
        <v>37</v>
      </c>
      <c r="D35" s="273"/>
      <c r="E35" s="274"/>
      <c r="F35" s="275"/>
      <c r="G35" s="275"/>
      <c r="H35" s="275"/>
      <c r="I35" s="275"/>
      <c r="J35" s="275"/>
      <c r="K35" s="275"/>
      <c r="L35" s="275"/>
      <c r="M35" s="275"/>
      <c r="N35" s="275"/>
      <c r="O35" s="275">
        <f>SUM(D35:N35)</f>
        <v>0</v>
      </c>
      <c r="P35" s="275">
        <v>1120</v>
      </c>
      <c r="Q35" s="313">
        <f>SUM(O35:P35)</f>
        <v>1120</v>
      </c>
    </row>
    <row r="36" spans="1:17">
      <c r="A36" s="270"/>
      <c r="B36" s="271"/>
      <c r="C36" s="272" t="s">
        <v>38</v>
      </c>
      <c r="D36" s="273">
        <v>3500</v>
      </c>
      <c r="E36" s="274">
        <v>17000</v>
      </c>
      <c r="F36" s="275"/>
      <c r="G36" s="275"/>
      <c r="H36" s="275"/>
      <c r="I36" s="275"/>
      <c r="J36" s="275"/>
      <c r="K36" s="275"/>
      <c r="L36" s="275"/>
      <c r="M36" s="275"/>
      <c r="N36" s="275"/>
      <c r="O36" s="275">
        <f>SUM(D36:N36)</f>
        <v>20500</v>
      </c>
      <c r="P36" s="275">
        <v>4000</v>
      </c>
      <c r="Q36" s="313">
        <f>SUM(O36:P36)</f>
        <v>24500</v>
      </c>
    </row>
    <row r="37" spans="1:17">
      <c r="A37" s="270"/>
      <c r="B37" s="271"/>
      <c r="C37" s="272" t="s">
        <v>83</v>
      </c>
      <c r="D37" s="273">
        <v>74796</v>
      </c>
      <c r="E37" s="274">
        <v>3785</v>
      </c>
      <c r="F37" s="275"/>
      <c r="G37" s="275"/>
      <c r="H37" s="275"/>
      <c r="I37" s="275"/>
      <c r="J37" s="275"/>
      <c r="K37" s="275"/>
      <c r="L37" s="275"/>
      <c r="M37" s="275"/>
      <c r="N37" s="275"/>
      <c r="O37" s="275">
        <f>SUM(D37:N37)</f>
        <v>78581</v>
      </c>
      <c r="P37" s="275"/>
      <c r="Q37" s="313">
        <f>SUM(O37:P37)</f>
        <v>78581</v>
      </c>
    </row>
    <row r="38" spans="1:17">
      <c r="A38" s="270"/>
      <c r="B38" s="271"/>
      <c r="C38" s="272" t="s">
        <v>39</v>
      </c>
      <c r="D38" s="273">
        <v>3779</v>
      </c>
      <c r="E38" s="274">
        <v>5837</v>
      </c>
      <c r="F38" s="275"/>
      <c r="G38" s="275"/>
      <c r="H38" s="275"/>
      <c r="I38" s="275"/>
      <c r="J38" s="275"/>
      <c r="K38" s="275"/>
      <c r="L38" s="275"/>
      <c r="M38" s="275"/>
      <c r="N38" s="275">
        <v>300</v>
      </c>
      <c r="O38" s="275">
        <f>SUM(D38:N38)</f>
        <v>9916</v>
      </c>
      <c r="P38" s="275">
        <v>3000</v>
      </c>
      <c r="Q38" s="313">
        <f>SUM(O38:P38)</f>
        <v>12916</v>
      </c>
    </row>
    <row r="39" spans="1:18">
      <c r="A39" s="270"/>
      <c r="B39" s="271"/>
      <c r="C39" s="272" t="s">
        <v>40</v>
      </c>
      <c r="D39" s="276"/>
      <c r="E39" s="277"/>
      <c r="F39" s="278"/>
      <c r="G39" s="278"/>
      <c r="H39" s="278"/>
      <c r="I39" s="278"/>
      <c r="J39" s="278"/>
      <c r="K39" s="278"/>
      <c r="L39" s="278"/>
      <c r="M39" s="278">
        <v>400</v>
      </c>
      <c r="N39" s="278">
        <v>4050</v>
      </c>
      <c r="O39" s="278">
        <f>SUM(D39:N39)</f>
        <v>4450</v>
      </c>
      <c r="P39" s="278">
        <v>28000</v>
      </c>
      <c r="Q39" s="314">
        <f>SUM(O39:P39)</f>
        <v>32450</v>
      </c>
      <c r="R39" s="306"/>
    </row>
    <row r="40" spans="1:18">
      <c r="A40" s="286"/>
      <c r="B40" s="287" t="s">
        <v>41</v>
      </c>
      <c r="C40" s="288"/>
      <c r="D40" s="293">
        <f t="shared" ref="D40:H40" si="39">SUM(D21,D24,D28)</f>
        <v>214783</v>
      </c>
      <c r="E40" s="294">
        <f>SUM(E21,E24,E28)</f>
        <v>242181</v>
      </c>
      <c r="F40" s="294">
        <f>SUM(F21,F24,F28)</f>
        <v>16278</v>
      </c>
      <c r="G40" s="294">
        <f>SUM(G21,G24,G28)</f>
        <v>15309</v>
      </c>
      <c r="H40" s="294">
        <f>SUM(H21,H24,H28)</f>
        <v>33929</v>
      </c>
      <c r="I40" s="294">
        <f t="shared" ref="I40" si="40">SUM(I21,I24,I28)</f>
        <v>16103</v>
      </c>
      <c r="J40" s="294">
        <f t="shared" ref="J40:Q40" si="41">SUM(J21,J24,J28)</f>
        <v>5812</v>
      </c>
      <c r="K40" s="294">
        <f>SUM(K21,K24,K28)</f>
        <v>15958</v>
      </c>
      <c r="L40" s="294">
        <f>SUM(L21,L24,L28)</f>
        <v>18196</v>
      </c>
      <c r="M40" s="294">
        <f>SUM(M21,M24,M28)</f>
        <v>1783453</v>
      </c>
      <c r="N40" s="294">
        <f>SUM(N21,N24,N28)</f>
        <v>1845792</v>
      </c>
      <c r="O40" s="294">
        <f>SUM(O21,O24,O28)</f>
        <v>4207794</v>
      </c>
      <c r="P40" s="294">
        <f>SUM(P21,P24,P28)</f>
        <v>75521</v>
      </c>
      <c r="Q40" s="322">
        <f>SUM(Q21,Q24,Q28)</f>
        <v>4283315</v>
      </c>
      <c r="R40" s="306"/>
    </row>
    <row r="41" spans="1:18">
      <c r="A41" s="270" t="s">
        <v>42</v>
      </c>
      <c r="B41" s="271"/>
      <c r="C41" s="272"/>
      <c r="D41" s="273">
        <f t="shared" ref="D41:H41" si="42">D19-D40</f>
        <v>-199283</v>
      </c>
      <c r="E41" s="275">
        <f>E19-E40</f>
        <v>-1181</v>
      </c>
      <c r="F41" s="275">
        <f>F19-F40</f>
        <v>19006</v>
      </c>
      <c r="G41" s="275">
        <f>G19-G40</f>
        <v>17507</v>
      </c>
      <c r="H41" s="275">
        <f>H19-H40</f>
        <v>38007</v>
      </c>
      <c r="I41" s="275">
        <f t="shared" ref="I41" si="43">I19-I40</f>
        <v>17687</v>
      </c>
      <c r="J41" s="275">
        <f t="shared" ref="J41:Q41" si="44">J19-J40</f>
        <v>6196</v>
      </c>
      <c r="K41" s="275">
        <f>K19-K40</f>
        <v>17695</v>
      </c>
      <c r="L41" s="275">
        <f>L19-L40</f>
        <v>18361</v>
      </c>
      <c r="M41" s="275">
        <f>M19-M40</f>
        <v>9664</v>
      </c>
      <c r="N41" s="275">
        <f>N19-N40</f>
        <v>-3686</v>
      </c>
      <c r="O41" s="275">
        <f>O19-O40</f>
        <v>-60027</v>
      </c>
      <c r="P41" s="275">
        <f>P19-P40</f>
        <v>295202</v>
      </c>
      <c r="Q41" s="313">
        <f>Q19-Q40</f>
        <v>235175</v>
      </c>
      <c r="R41" s="306"/>
    </row>
    <row r="42" spans="1:17">
      <c r="A42" s="270" t="s">
        <v>43</v>
      </c>
      <c r="B42" s="271"/>
      <c r="C42" s="272"/>
      <c r="D42" s="273"/>
      <c r="E42" s="274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>
        <v>60000</v>
      </c>
      <c r="Q42" s="313">
        <f>P42</f>
        <v>60000</v>
      </c>
    </row>
    <row r="43" spans="1:17">
      <c r="A43" s="286" t="s">
        <v>44</v>
      </c>
      <c r="B43" s="295"/>
      <c r="C43" s="296"/>
      <c r="D43" s="276"/>
      <c r="E43" s="277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>
        <f>P41-P42</f>
        <v>235202</v>
      </c>
      <c r="Q43" s="314">
        <f>Q41-Q42</f>
        <v>175175</v>
      </c>
    </row>
    <row r="44" spans="1:17">
      <c r="A44" s="270" t="s">
        <v>45</v>
      </c>
      <c r="B44" s="271"/>
      <c r="C44" s="297"/>
      <c r="D44" s="273"/>
      <c r="E44" s="274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313">
        <v>338817</v>
      </c>
    </row>
    <row r="45" spans="1:18">
      <c r="A45" s="298" t="s">
        <v>46</v>
      </c>
      <c r="B45" s="299"/>
      <c r="C45" s="300"/>
      <c r="D45" s="301"/>
      <c r="E45" s="302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23">
        <f>SUM(Q43:Q44)</f>
        <v>513992</v>
      </c>
      <c r="R45" s="306"/>
    </row>
    <row r="46" spans="3:3">
      <c r="C46" s="305"/>
    </row>
    <row r="47" spans="17:17">
      <c r="Q47" s="306" t="s">
        <v>84</v>
      </c>
    </row>
  </sheetData>
  <mergeCells count="1">
    <mergeCell ref="A1:Q1"/>
  </mergeCells>
  <pageMargins left="0.707638888888889" right="0.707638888888889" top="0.747916666666667" bottom="0.747916666666667" header="0.313888888888889" footer="0.313888888888889"/>
  <pageSetup paperSize="9" scale="77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47"/>
  <sheetViews>
    <sheetView topLeftCell="A19" workbookViewId="0">
      <selection activeCell="H28" sqref="H28"/>
    </sheetView>
  </sheetViews>
  <sheetFormatPr defaultColWidth="9" defaultRowHeight="12"/>
  <cols>
    <col min="1" max="2" width="6.875" style="304" customWidth="1"/>
    <col min="3" max="3" width="12.25" style="304" customWidth="1"/>
    <col min="4" max="8" width="9" style="306"/>
    <col min="9" max="15" width="10.25" style="306" customWidth="1"/>
    <col min="16" max="16" width="9" style="306"/>
    <col min="17" max="17" width="10.25" style="306" customWidth="1"/>
    <col min="18" max="18" width="10.25" style="304" customWidth="1"/>
    <col min="19" max="16384" width="9" style="304"/>
  </cols>
  <sheetData>
    <row r="1" spans="1:17">
      <c r="A1" s="263" t="s">
        <v>76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</row>
    <row r="2" spans="1:17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 t="s">
        <v>1</v>
      </c>
    </row>
    <row r="3" ht="24" customHeight="1" spans="1:17">
      <c r="A3" s="264"/>
      <c r="B3" s="265"/>
      <c r="C3" s="266"/>
      <c r="D3" s="267" t="s">
        <v>2</v>
      </c>
      <c r="E3" s="268" t="s">
        <v>77</v>
      </c>
      <c r="F3" s="269" t="s">
        <v>3</v>
      </c>
      <c r="G3" s="269" t="s">
        <v>4</v>
      </c>
      <c r="H3" s="269" t="s">
        <v>5</v>
      </c>
      <c r="I3" s="269" t="s">
        <v>48</v>
      </c>
      <c r="J3" s="269" t="s">
        <v>49</v>
      </c>
      <c r="K3" s="269" t="s">
        <v>50</v>
      </c>
      <c r="L3" s="269" t="s">
        <v>51</v>
      </c>
      <c r="M3" s="269" t="s">
        <v>78</v>
      </c>
      <c r="N3" s="269" t="s">
        <v>79</v>
      </c>
      <c r="O3" s="269" t="s">
        <v>6</v>
      </c>
      <c r="P3" s="269" t="s">
        <v>7</v>
      </c>
      <c r="Q3" s="312" t="s">
        <v>8</v>
      </c>
    </row>
    <row r="4" spans="1:17">
      <c r="A4" s="270" t="s">
        <v>9</v>
      </c>
      <c r="B4" s="271"/>
      <c r="C4" s="272"/>
      <c r="D4" s="273"/>
      <c r="E4" s="274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313"/>
    </row>
    <row r="5" spans="1:17">
      <c r="A5" s="270"/>
      <c r="B5" s="271" t="s">
        <v>10</v>
      </c>
      <c r="C5" s="272"/>
      <c r="D5" s="273">
        <f t="shared" ref="D5:G5" si="0">SUM(D6:D7)</f>
        <v>0</v>
      </c>
      <c r="E5" s="275">
        <f>SUM(E6:E7)</f>
        <v>0</v>
      </c>
      <c r="F5" s="275">
        <f>SUM(F6:F7)</f>
        <v>0</v>
      </c>
      <c r="G5" s="275">
        <f>SUM(G6:G7)</f>
        <v>0</v>
      </c>
      <c r="H5" s="275">
        <f t="shared" ref="H5" si="1">SUM(H6:H7)</f>
        <v>0</v>
      </c>
      <c r="I5" s="275">
        <f t="shared" ref="I5:Q5" si="2">SUM(I6:I7)</f>
        <v>0</v>
      </c>
      <c r="J5" s="275">
        <f>SUM(J6:J7)</f>
        <v>0</v>
      </c>
      <c r="K5" s="275">
        <f>SUM(K6:K7)</f>
        <v>0</v>
      </c>
      <c r="L5" s="275">
        <f>SUM(L6:L7)</f>
        <v>0</v>
      </c>
      <c r="M5" s="275">
        <f>SUM(M6:M7)</f>
        <v>0</v>
      </c>
      <c r="N5" s="275">
        <f>SUM(N6:N7)</f>
        <v>0</v>
      </c>
      <c r="O5" s="275">
        <f>SUM(O6:O7)</f>
        <v>0</v>
      </c>
      <c r="P5" s="275">
        <f>SUM(P6:P7)</f>
        <v>71000</v>
      </c>
      <c r="Q5" s="313">
        <f>SUM(Q6:Q7)</f>
        <v>71000</v>
      </c>
    </row>
    <row r="6" spans="1:17">
      <c r="A6" s="270"/>
      <c r="B6" s="271"/>
      <c r="C6" s="272" t="s">
        <v>11</v>
      </c>
      <c r="D6" s="273"/>
      <c r="E6" s="274"/>
      <c r="F6" s="275"/>
      <c r="G6" s="275"/>
      <c r="H6" s="275"/>
      <c r="I6" s="275"/>
      <c r="J6" s="275"/>
      <c r="K6" s="275"/>
      <c r="L6" s="275"/>
      <c r="M6" s="275"/>
      <c r="N6" s="275"/>
      <c r="O6" s="275">
        <f t="shared" ref="O6:O8" si="3">SUM(D6:N6)</f>
        <v>0</v>
      </c>
      <c r="P6" s="275">
        <v>62500</v>
      </c>
      <c r="Q6" s="313">
        <f t="shared" ref="Q6:Q8" si="4">SUM(O6:P6)</f>
        <v>62500</v>
      </c>
    </row>
    <row r="7" spans="1:17">
      <c r="A7" s="270"/>
      <c r="B7" s="271"/>
      <c r="C7" s="272" t="s">
        <v>12</v>
      </c>
      <c r="D7" s="276"/>
      <c r="E7" s="277"/>
      <c r="F7" s="278"/>
      <c r="G7" s="278"/>
      <c r="H7" s="278"/>
      <c r="I7" s="278"/>
      <c r="J7" s="278"/>
      <c r="K7" s="278"/>
      <c r="L7" s="278"/>
      <c r="M7" s="278"/>
      <c r="N7" s="278"/>
      <c r="O7" s="278">
        <f>SUM(D7:N7)</f>
        <v>0</v>
      </c>
      <c r="P7" s="278">
        <v>8500</v>
      </c>
      <c r="Q7" s="314">
        <f>SUM(O7:P7)</f>
        <v>8500</v>
      </c>
    </row>
    <row r="8" spans="1:17">
      <c r="A8" s="270"/>
      <c r="B8" s="271" t="s">
        <v>13</v>
      </c>
      <c r="C8" s="272"/>
      <c r="D8" s="279"/>
      <c r="E8" s="280"/>
      <c r="F8" s="281"/>
      <c r="G8" s="281"/>
      <c r="H8" s="281"/>
      <c r="I8" s="281"/>
      <c r="J8" s="281"/>
      <c r="K8" s="281"/>
      <c r="L8" s="281"/>
      <c r="M8" s="281"/>
      <c r="N8" s="281"/>
      <c r="O8" s="281">
        <f>SUM(D8:N8)</f>
        <v>0</v>
      </c>
      <c r="P8" s="281">
        <v>299360</v>
      </c>
      <c r="Q8" s="315">
        <f>SUM(O8:P8)</f>
        <v>299360</v>
      </c>
    </row>
    <row r="9" spans="1:17">
      <c r="A9" s="270"/>
      <c r="B9" s="271" t="s">
        <v>80</v>
      </c>
      <c r="C9" s="272"/>
      <c r="D9" s="282">
        <f t="shared" ref="D9:G9" si="5">SUM(D10:D11)</f>
        <v>0</v>
      </c>
      <c r="E9" s="283">
        <f>SUM(E10:E11)</f>
        <v>241000</v>
      </c>
      <c r="F9" s="284">
        <f>SUM(F10:F11)</f>
        <v>0</v>
      </c>
      <c r="G9" s="284">
        <f>SUM(G10:G11)</f>
        <v>0</v>
      </c>
      <c r="H9" s="284">
        <f t="shared" ref="H9" si="6">SUM(H10:H11)</f>
        <v>0</v>
      </c>
      <c r="I9" s="284">
        <f t="shared" ref="I9:Q9" si="7">SUM(I10:I11)</f>
        <v>0</v>
      </c>
      <c r="J9" s="284">
        <f>SUM(J10:J11)</f>
        <v>0</v>
      </c>
      <c r="K9" s="284">
        <f>SUM(K10:K11)</f>
        <v>5273</v>
      </c>
      <c r="L9" s="284">
        <f>SUM(L10:L11)</f>
        <v>0</v>
      </c>
      <c r="M9" s="284">
        <f>SUM(M10:M11)</f>
        <v>0</v>
      </c>
      <c r="N9" s="284">
        <f>SUM(N10:N11)</f>
        <v>0</v>
      </c>
      <c r="O9" s="284">
        <f>SUM(O10:O11)</f>
        <v>246273</v>
      </c>
      <c r="P9" s="284">
        <f>SUM(P10:P11)</f>
        <v>0</v>
      </c>
      <c r="Q9" s="316">
        <f>SUM(Q10:Q11)</f>
        <v>246273</v>
      </c>
    </row>
    <row r="10" spans="1:17">
      <c r="A10" s="270"/>
      <c r="B10" s="271"/>
      <c r="C10" s="272" t="s">
        <v>14</v>
      </c>
      <c r="D10" s="285"/>
      <c r="E10" s="275"/>
      <c r="F10" s="275"/>
      <c r="G10" s="275"/>
      <c r="H10" s="275"/>
      <c r="I10" s="275"/>
      <c r="J10" s="275"/>
      <c r="K10" s="275">
        <v>5273</v>
      </c>
      <c r="L10" s="275"/>
      <c r="M10" s="275"/>
      <c r="N10" s="275"/>
      <c r="O10" s="285">
        <f t="shared" ref="O10:O11" si="8">SUM(D10:N10)</f>
        <v>5273</v>
      </c>
      <c r="P10" s="275"/>
      <c r="Q10" s="313">
        <f t="shared" ref="Q10:Q11" si="9">SUM(O10:P10)</f>
        <v>5273</v>
      </c>
    </row>
    <row r="11" spans="1:17">
      <c r="A11" s="270"/>
      <c r="B11" s="271"/>
      <c r="C11" s="272" t="s">
        <v>81</v>
      </c>
      <c r="D11" s="276"/>
      <c r="E11" s="277">
        <v>241000</v>
      </c>
      <c r="F11" s="278"/>
      <c r="G11" s="278"/>
      <c r="H11" s="278"/>
      <c r="I11" s="278"/>
      <c r="J11" s="277"/>
      <c r="K11" s="278"/>
      <c r="L11" s="278"/>
      <c r="M11" s="275"/>
      <c r="N11" s="278"/>
      <c r="O11" s="278">
        <f>SUM(D11:N11)</f>
        <v>241000</v>
      </c>
      <c r="P11" s="278"/>
      <c r="Q11" s="314">
        <f>SUM(O11:P11)</f>
        <v>241000</v>
      </c>
    </row>
    <row r="12" spans="1:17">
      <c r="A12" s="270"/>
      <c r="B12" s="271" t="s">
        <v>15</v>
      </c>
      <c r="C12" s="272"/>
      <c r="D12" s="273">
        <f t="shared" ref="D12:G12" si="10">SUM(D13:D16)</f>
        <v>15500</v>
      </c>
      <c r="E12" s="275">
        <f>SUM(E13:E16)</f>
        <v>0</v>
      </c>
      <c r="F12" s="275">
        <f>SUM(F13:F16)</f>
        <v>35284</v>
      </c>
      <c r="G12" s="275">
        <f>SUM(G13:G16)</f>
        <v>32816</v>
      </c>
      <c r="H12" s="275">
        <f t="shared" ref="H12" si="11">SUM(H13:H16)</f>
        <v>71936</v>
      </c>
      <c r="I12" s="275">
        <f t="shared" ref="I12:Q12" si="12">SUM(I13:I16)</f>
        <v>33790</v>
      </c>
      <c r="J12" s="275">
        <f>SUM(J13:J16)</f>
        <v>12008</v>
      </c>
      <c r="K12" s="275">
        <f>SUM(K13:K16)</f>
        <v>28380</v>
      </c>
      <c r="L12" s="275">
        <f>SUM(L13:L16)</f>
        <v>36557</v>
      </c>
      <c r="M12" s="284">
        <f>SUM(M13:M16)</f>
        <v>1793117</v>
      </c>
      <c r="N12" s="275">
        <f>SUM(N13:N16)</f>
        <v>1842106</v>
      </c>
      <c r="O12" s="275">
        <f>SUM(O13:O16)</f>
        <v>3901494</v>
      </c>
      <c r="P12" s="275">
        <f>SUM(P13:P16)</f>
        <v>0</v>
      </c>
      <c r="Q12" s="313">
        <f>SUM(Q13:Q16)</f>
        <v>3901494</v>
      </c>
    </row>
    <row r="13" spans="1:17">
      <c r="A13" s="270"/>
      <c r="B13" s="271"/>
      <c r="C13" s="272" t="s">
        <v>16</v>
      </c>
      <c r="D13" s="273"/>
      <c r="E13" s="274"/>
      <c r="F13" s="275"/>
      <c r="G13" s="275"/>
      <c r="H13" s="275"/>
      <c r="I13" s="275"/>
      <c r="J13" s="275"/>
      <c r="K13" s="275"/>
      <c r="L13" s="275"/>
      <c r="M13" s="275">
        <v>1772712</v>
      </c>
      <c r="N13" s="275">
        <v>1836000</v>
      </c>
      <c r="O13" s="275">
        <f t="shared" ref="O13:O16" si="13">SUM(D13:N13)</f>
        <v>3608712</v>
      </c>
      <c r="P13" s="275"/>
      <c r="Q13" s="313">
        <f t="shared" ref="Q13:Q16" si="14">SUM(O13:P13)</f>
        <v>3608712</v>
      </c>
    </row>
    <row r="14" spans="1:17">
      <c r="A14" s="270"/>
      <c r="B14" s="271"/>
      <c r="C14" s="272" t="s">
        <v>17</v>
      </c>
      <c r="D14" s="273"/>
      <c r="E14" s="274"/>
      <c r="F14" s="275">
        <v>16284</v>
      </c>
      <c r="G14" s="275">
        <v>15316</v>
      </c>
      <c r="H14" s="275">
        <v>33936</v>
      </c>
      <c r="I14" s="275">
        <v>16110</v>
      </c>
      <c r="J14" s="275">
        <v>5808</v>
      </c>
      <c r="K14" s="275">
        <v>13800</v>
      </c>
      <c r="L14" s="275">
        <v>18197</v>
      </c>
      <c r="M14" s="275">
        <v>10066</v>
      </c>
      <c r="N14" s="275">
        <v>3046</v>
      </c>
      <c r="O14" s="275">
        <f>SUM(D14:N14)</f>
        <v>132563</v>
      </c>
      <c r="P14" s="275"/>
      <c r="Q14" s="313">
        <f>SUM(O14:P14)</f>
        <v>132563</v>
      </c>
    </row>
    <row r="15" spans="1:17">
      <c r="A15" s="270"/>
      <c r="B15" s="271"/>
      <c r="C15" s="272" t="s">
        <v>18</v>
      </c>
      <c r="D15" s="273"/>
      <c r="E15" s="274"/>
      <c r="F15" s="275">
        <v>19000</v>
      </c>
      <c r="G15" s="275">
        <v>17500</v>
      </c>
      <c r="H15" s="275">
        <v>38000</v>
      </c>
      <c r="I15" s="275">
        <v>17680</v>
      </c>
      <c r="J15" s="275">
        <v>6200</v>
      </c>
      <c r="K15" s="275">
        <v>14580</v>
      </c>
      <c r="L15" s="275">
        <v>18360</v>
      </c>
      <c r="M15" s="275">
        <v>10339</v>
      </c>
      <c r="N15" s="275">
        <v>3060</v>
      </c>
      <c r="O15" s="275">
        <f>SUM(D15:N15)</f>
        <v>144719</v>
      </c>
      <c r="P15" s="275"/>
      <c r="Q15" s="313">
        <f>SUM(O15:P15)</f>
        <v>144719</v>
      </c>
    </row>
    <row r="16" spans="1:17">
      <c r="A16" s="270"/>
      <c r="B16" s="271"/>
      <c r="C16" s="272" t="s">
        <v>19</v>
      </c>
      <c r="D16" s="276">
        <v>15500</v>
      </c>
      <c r="E16" s="277"/>
      <c r="F16" s="278"/>
      <c r="G16" s="278"/>
      <c r="H16" s="278"/>
      <c r="I16" s="278"/>
      <c r="J16" s="278"/>
      <c r="K16" s="278"/>
      <c r="L16" s="278"/>
      <c r="M16" s="278"/>
      <c r="N16" s="278"/>
      <c r="O16" s="278">
        <f>SUM(D16:N16)</f>
        <v>15500</v>
      </c>
      <c r="P16" s="278"/>
      <c r="Q16" s="314">
        <f>SUM(O16:P16)</f>
        <v>15500</v>
      </c>
    </row>
    <row r="17" spans="1:17">
      <c r="A17" s="270"/>
      <c r="B17" s="271" t="s">
        <v>20</v>
      </c>
      <c r="C17" s="272"/>
      <c r="D17" s="273">
        <f t="shared" ref="D17:G17" si="15">D18</f>
        <v>0</v>
      </c>
      <c r="E17" s="275">
        <f>E18</f>
        <v>0</v>
      </c>
      <c r="F17" s="275">
        <f>F18</f>
        <v>0</v>
      </c>
      <c r="G17" s="275">
        <f>G18</f>
        <v>0</v>
      </c>
      <c r="H17" s="275">
        <f t="shared" ref="H17" si="16">H18</f>
        <v>0</v>
      </c>
      <c r="I17" s="275">
        <f t="shared" ref="I17:Q17" si="17">I18</f>
        <v>0</v>
      </c>
      <c r="J17" s="275">
        <f>J18</f>
        <v>0</v>
      </c>
      <c r="K17" s="275">
        <f>K18</f>
        <v>0</v>
      </c>
      <c r="L17" s="275">
        <f>L18</f>
        <v>0</v>
      </c>
      <c r="M17" s="275">
        <f>M18</f>
        <v>0</v>
      </c>
      <c r="N17" s="275">
        <f>N18</f>
        <v>0</v>
      </c>
      <c r="O17" s="275">
        <f>O18</f>
        <v>0</v>
      </c>
      <c r="P17" s="275">
        <f>P18</f>
        <v>363</v>
      </c>
      <c r="Q17" s="313">
        <f>Q18</f>
        <v>363</v>
      </c>
    </row>
    <row r="18" spans="1:17">
      <c r="A18" s="270"/>
      <c r="B18" s="271"/>
      <c r="C18" s="272" t="s">
        <v>17</v>
      </c>
      <c r="D18" s="273"/>
      <c r="E18" s="274"/>
      <c r="F18" s="275"/>
      <c r="G18" s="275"/>
      <c r="H18" s="275"/>
      <c r="I18" s="275"/>
      <c r="J18" s="275"/>
      <c r="K18" s="275"/>
      <c r="L18" s="275"/>
      <c r="M18" s="275"/>
      <c r="N18" s="275"/>
      <c r="O18" s="275">
        <f t="shared" ref="O18" si="18">SUM(D18:N18)</f>
        <v>0</v>
      </c>
      <c r="P18" s="275">
        <v>363</v>
      </c>
      <c r="Q18" s="313">
        <f t="shared" ref="Q18" si="19">SUM(O18:P18)</f>
        <v>363</v>
      </c>
    </row>
    <row r="19" spans="1:18">
      <c r="A19" s="286"/>
      <c r="B19" s="287" t="s">
        <v>22</v>
      </c>
      <c r="C19" s="288"/>
      <c r="D19" s="289">
        <f t="shared" ref="D19:G19" si="20">SUM(D5,D8:D9,D12,D17)</f>
        <v>15500</v>
      </c>
      <c r="E19" s="290">
        <f>SUM(E5,E8:E9,E12,E17)</f>
        <v>241000</v>
      </c>
      <c r="F19" s="290">
        <f>SUM(F5,F8:F9,F12,F17)</f>
        <v>35284</v>
      </c>
      <c r="G19" s="290">
        <f>SUM(G5,G8:G9,G12,G17)</f>
        <v>32816</v>
      </c>
      <c r="H19" s="290">
        <f t="shared" ref="H19" si="21">SUM(H5,H8:H9,H12,H17)</f>
        <v>71936</v>
      </c>
      <c r="I19" s="290">
        <f t="shared" ref="I19:Q19" si="22">SUM(I5,I8:I9,I12,I17)</f>
        <v>33790</v>
      </c>
      <c r="J19" s="290">
        <f>SUM(J5,J8:J9,J12,J17)</f>
        <v>12008</v>
      </c>
      <c r="K19" s="290">
        <f>SUM(K5,K8:K9,K12,K17)</f>
        <v>33653</v>
      </c>
      <c r="L19" s="290">
        <f>SUM(L5,L8:L9,L12,L17)</f>
        <v>36557</v>
      </c>
      <c r="M19" s="290">
        <f>SUM(M5,M8:M9,M12,M17)</f>
        <v>1793117</v>
      </c>
      <c r="N19" s="290">
        <f>SUM(N5,N8:N9,N12,N17)</f>
        <v>1842106</v>
      </c>
      <c r="O19" s="290">
        <f>SUM(O5,O8:O9,O12,O17)</f>
        <v>4147767</v>
      </c>
      <c r="P19" s="290">
        <f>SUM(P5,P8:P9,P12,P17)</f>
        <v>370723</v>
      </c>
      <c r="Q19" s="317">
        <f>SUM(Q5,Q8:Q9,Q12,Q17)</f>
        <v>4518490</v>
      </c>
      <c r="R19" s="306"/>
    </row>
    <row r="20" spans="1:17">
      <c r="A20" s="270" t="s">
        <v>23</v>
      </c>
      <c r="B20" s="271"/>
      <c r="C20" s="272"/>
      <c r="D20" s="273"/>
      <c r="E20" s="274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313"/>
    </row>
    <row r="21" spans="1:17">
      <c r="A21" s="270"/>
      <c r="B21" s="271" t="s">
        <v>24</v>
      </c>
      <c r="C21" s="272"/>
      <c r="D21" s="273">
        <f t="shared" ref="D21:G21" si="23">SUM(D22:D23)</f>
        <v>26290</v>
      </c>
      <c r="E21" s="275">
        <f>SUM(E22:E23)</f>
        <v>5126</v>
      </c>
      <c r="F21" s="275">
        <f>SUM(F22:F23)</f>
        <v>0</v>
      </c>
      <c r="G21" s="275">
        <f>SUM(G22:G23)</f>
        <v>0</v>
      </c>
      <c r="H21" s="275">
        <f t="shared" ref="H21" si="24">SUM(H22:H23)</f>
        <v>0</v>
      </c>
      <c r="I21" s="275">
        <f t="shared" ref="I21:Q21" si="25">SUM(I22:I23)</f>
        <v>0</v>
      </c>
      <c r="J21" s="275">
        <f>SUM(J22:J23)</f>
        <v>0</v>
      </c>
      <c r="K21" s="275">
        <f>SUM(K22:K23)</f>
        <v>0</v>
      </c>
      <c r="L21" s="275">
        <f>SUM(L22:L23)</f>
        <v>0</v>
      </c>
      <c r="M21" s="275">
        <f>SUM(M22:M23)</f>
        <v>1772712</v>
      </c>
      <c r="N21" s="275">
        <f>SUM(N22:N23)</f>
        <v>1836000</v>
      </c>
      <c r="O21" s="275">
        <f>SUM(O22:O23)</f>
        <v>3640128</v>
      </c>
      <c r="P21" s="275">
        <f>SUM(P22:P23)</f>
        <v>0</v>
      </c>
      <c r="Q21" s="313">
        <f>SUM(Q22:Q23)</f>
        <v>3640128</v>
      </c>
    </row>
    <row r="22" spans="1:17">
      <c r="A22" s="270"/>
      <c r="B22" s="271"/>
      <c r="C22" s="272" t="s">
        <v>25</v>
      </c>
      <c r="D22" s="273"/>
      <c r="E22" s="274"/>
      <c r="F22" s="275"/>
      <c r="G22" s="275"/>
      <c r="H22" s="275"/>
      <c r="I22" s="275"/>
      <c r="J22" s="275"/>
      <c r="K22" s="275"/>
      <c r="L22" s="275"/>
      <c r="M22" s="275">
        <v>1772712</v>
      </c>
      <c r="N22" s="275">
        <v>1836000</v>
      </c>
      <c r="O22" s="275">
        <f>SUM(D22:N22)</f>
        <v>3608712</v>
      </c>
      <c r="P22" s="275"/>
      <c r="Q22" s="313">
        <f>SUM(O22:P22)</f>
        <v>3608712</v>
      </c>
    </row>
    <row r="23" spans="1:17">
      <c r="A23" s="270"/>
      <c r="B23" s="271"/>
      <c r="C23" s="272" t="s">
        <v>26</v>
      </c>
      <c r="D23" s="276">
        <v>26290</v>
      </c>
      <c r="E23" s="277">
        <v>5126</v>
      </c>
      <c r="F23" s="278"/>
      <c r="G23" s="278"/>
      <c r="H23" s="278"/>
      <c r="I23" s="278"/>
      <c r="J23" s="278"/>
      <c r="K23" s="278"/>
      <c r="L23" s="278"/>
      <c r="M23" s="278"/>
      <c r="N23" s="278"/>
      <c r="O23" s="278">
        <f>SUM(D23:N23)</f>
        <v>31416</v>
      </c>
      <c r="P23" s="278"/>
      <c r="Q23" s="314">
        <f>SUM(O23:P23)</f>
        <v>31416</v>
      </c>
    </row>
    <row r="24" spans="1:17">
      <c r="A24" s="270"/>
      <c r="B24" s="271" t="s">
        <v>27</v>
      </c>
      <c r="C24" s="272"/>
      <c r="D24" s="273">
        <f t="shared" ref="D24:G24" si="26">SUM(D25:D27)</f>
        <v>0</v>
      </c>
      <c r="E24" s="275">
        <f>SUM(E25:E27)</f>
        <v>0</v>
      </c>
      <c r="F24" s="275">
        <f>SUM(F25:F27)</f>
        <v>16278</v>
      </c>
      <c r="G24" s="275">
        <f>SUM(G25:G27)</f>
        <v>15309</v>
      </c>
      <c r="H24" s="275">
        <f t="shared" ref="H24" si="27">SUM(H25:H27)</f>
        <v>33927</v>
      </c>
      <c r="I24" s="275">
        <f t="shared" ref="I24:Q24" si="28">SUM(I25:I27)</f>
        <v>16103</v>
      </c>
      <c r="J24" s="275">
        <f>SUM(J25:J27)</f>
        <v>5812</v>
      </c>
      <c r="K24" s="275">
        <f>SUM(K25:K27)</f>
        <v>15958</v>
      </c>
      <c r="L24" s="275">
        <f>SUM(L25:L27)</f>
        <v>18196</v>
      </c>
      <c r="M24" s="275">
        <f>SUM(M25:M27)</f>
        <v>10341</v>
      </c>
      <c r="N24" s="275">
        <f>SUM(N25:N27)</f>
        <v>5442</v>
      </c>
      <c r="O24" s="275">
        <f>SUM(O25:O27)</f>
        <v>137366</v>
      </c>
      <c r="P24" s="275">
        <f>SUM(P25:P27)</f>
        <v>0</v>
      </c>
      <c r="Q24" s="313">
        <f>SUM(Q25:Q27)</f>
        <v>137366</v>
      </c>
    </row>
    <row r="25" spans="1:17">
      <c r="A25" s="270"/>
      <c r="B25" s="271"/>
      <c r="C25" s="272" t="s">
        <v>28</v>
      </c>
      <c r="D25" s="273"/>
      <c r="E25" s="274"/>
      <c r="F25" s="275"/>
      <c r="G25" s="275"/>
      <c r="H25" s="275"/>
      <c r="I25" s="275"/>
      <c r="J25" s="275"/>
      <c r="K25" s="275">
        <v>4944</v>
      </c>
      <c r="L25" s="275"/>
      <c r="M25" s="275"/>
      <c r="N25" s="275">
        <v>3382</v>
      </c>
      <c r="O25" s="275">
        <f t="shared" ref="O25:O27" si="29">SUM(D25:N25)</f>
        <v>8326</v>
      </c>
      <c r="P25" s="275"/>
      <c r="Q25" s="313">
        <f t="shared" ref="Q25:Q27" si="30">SUM(O25:P25)</f>
        <v>8326</v>
      </c>
    </row>
    <row r="26" spans="1:17">
      <c r="A26" s="270"/>
      <c r="B26" s="271"/>
      <c r="C26" s="272" t="s">
        <v>29</v>
      </c>
      <c r="D26" s="273"/>
      <c r="E26" s="274"/>
      <c r="F26" s="275">
        <v>11309</v>
      </c>
      <c r="G26" s="275">
        <v>13020</v>
      </c>
      <c r="H26" s="275"/>
      <c r="I26" s="275">
        <v>2947</v>
      </c>
      <c r="J26" s="275">
        <v>2583</v>
      </c>
      <c r="K26" s="275">
        <v>5750</v>
      </c>
      <c r="L26" s="275">
        <v>16830</v>
      </c>
      <c r="M26" s="275"/>
      <c r="N26" s="275"/>
      <c r="O26" s="275">
        <f>SUM(D26:N26)</f>
        <v>52439</v>
      </c>
      <c r="P26" s="275"/>
      <c r="Q26" s="313">
        <f>SUM(O26:P26)</f>
        <v>52439</v>
      </c>
    </row>
    <row r="27" spans="1:17">
      <c r="A27" s="270"/>
      <c r="B27" s="271"/>
      <c r="C27" s="272" t="s">
        <v>30</v>
      </c>
      <c r="D27" s="276"/>
      <c r="E27" s="277"/>
      <c r="F27" s="278">
        <v>4969</v>
      </c>
      <c r="G27" s="278">
        <v>2289</v>
      </c>
      <c r="H27" s="278">
        <v>33927</v>
      </c>
      <c r="I27" s="278">
        <v>13156</v>
      </c>
      <c r="J27" s="278">
        <v>3229</v>
      </c>
      <c r="K27" s="278">
        <v>5264</v>
      </c>
      <c r="L27" s="278">
        <v>1366</v>
      </c>
      <c r="M27" s="278">
        <v>10341</v>
      </c>
      <c r="N27" s="278">
        <v>2060</v>
      </c>
      <c r="O27" s="278">
        <f>SUM(D27:N27)</f>
        <v>76601</v>
      </c>
      <c r="P27" s="278"/>
      <c r="Q27" s="318">
        <f>SUM(O27:P27)</f>
        <v>76601</v>
      </c>
    </row>
    <row r="28" spans="1:17">
      <c r="A28" s="270"/>
      <c r="B28" s="271" t="s">
        <v>31</v>
      </c>
      <c r="C28" s="272"/>
      <c r="D28" s="282">
        <f t="shared" ref="D28:G28" si="31">SUM(D29:D39)</f>
        <v>188493</v>
      </c>
      <c r="E28" s="284">
        <f>SUM(E29:E39)</f>
        <v>237055</v>
      </c>
      <c r="F28" s="284">
        <f>SUM(F29:F39)</f>
        <v>0</v>
      </c>
      <c r="G28" s="284">
        <f>SUM(G29:G39)</f>
        <v>0</v>
      </c>
      <c r="H28" s="284">
        <f t="shared" ref="H28" si="32">SUM(H29:H39)</f>
        <v>0</v>
      </c>
      <c r="I28" s="285">
        <f t="shared" ref="I28:Q28" si="33">SUM(I29:I39)</f>
        <v>0</v>
      </c>
      <c r="J28" s="326">
        <f>SUM(J29:J39)</f>
        <v>0</v>
      </c>
      <c r="K28" s="284">
        <f>SUM(K29:K39)</f>
        <v>0</v>
      </c>
      <c r="L28" s="284">
        <f>SUM(L29:L39)</f>
        <v>0</v>
      </c>
      <c r="M28" s="284">
        <f>SUM(M29:M39)</f>
        <v>400</v>
      </c>
      <c r="N28" s="284">
        <f>SUM(N29:N39)</f>
        <v>4350</v>
      </c>
      <c r="O28" s="284">
        <f>SUM(O29:O39)</f>
        <v>430298</v>
      </c>
      <c r="P28" s="284">
        <f>SUM(P29:P39)</f>
        <v>75521</v>
      </c>
      <c r="Q28" s="321">
        <f>SUM(Q29:Q39)</f>
        <v>505819</v>
      </c>
    </row>
    <row r="29" spans="1:17">
      <c r="A29" s="270"/>
      <c r="B29" s="271"/>
      <c r="C29" s="272" t="s">
        <v>82</v>
      </c>
      <c r="D29" s="273"/>
      <c r="E29" s="274">
        <v>38979</v>
      </c>
      <c r="F29" s="275"/>
      <c r="G29" s="275"/>
      <c r="H29" s="275"/>
      <c r="I29" s="275"/>
      <c r="J29" s="275"/>
      <c r="K29" s="275"/>
      <c r="L29" s="274"/>
      <c r="M29" s="275"/>
      <c r="N29" s="275"/>
      <c r="O29" s="275">
        <f t="shared" ref="O29:O33" si="34">SUM(D29:N29)</f>
        <v>38979</v>
      </c>
      <c r="P29" s="275"/>
      <c r="Q29" s="313">
        <f t="shared" ref="Q29:Q31" si="35">SUM(O29:P29)</f>
        <v>38979</v>
      </c>
    </row>
    <row r="30" spans="1:17">
      <c r="A30" s="270"/>
      <c r="B30" s="271"/>
      <c r="C30" s="272" t="s">
        <v>32</v>
      </c>
      <c r="D30" s="273">
        <v>24750</v>
      </c>
      <c r="E30" s="274">
        <v>4700</v>
      </c>
      <c r="F30" s="275"/>
      <c r="G30" s="275"/>
      <c r="H30" s="275"/>
      <c r="I30" s="275"/>
      <c r="J30" s="275"/>
      <c r="K30" s="275"/>
      <c r="L30" s="275"/>
      <c r="M30" s="275"/>
      <c r="N30" s="275"/>
      <c r="O30" s="275">
        <f>SUM(D30:N30)</f>
        <v>29450</v>
      </c>
      <c r="P30" s="275">
        <v>4918</v>
      </c>
      <c r="Q30" s="313">
        <f>SUM(O30:P30)</f>
        <v>34368</v>
      </c>
    </row>
    <row r="31" spans="1:17">
      <c r="A31" s="270"/>
      <c r="B31" s="271"/>
      <c r="C31" s="272" t="s">
        <v>33</v>
      </c>
      <c r="D31" s="273">
        <v>50614</v>
      </c>
      <c r="E31" s="274">
        <v>76232</v>
      </c>
      <c r="F31" s="275"/>
      <c r="G31" s="275"/>
      <c r="H31" s="275"/>
      <c r="I31" s="275"/>
      <c r="J31" s="275"/>
      <c r="K31" s="275"/>
      <c r="L31" s="275"/>
      <c r="M31" s="275"/>
      <c r="N31" s="275"/>
      <c r="O31" s="275">
        <f>SUM(D31:N31)</f>
        <v>126846</v>
      </c>
      <c r="P31" s="275">
        <v>13170</v>
      </c>
      <c r="Q31" s="313">
        <f>SUM(O31:P31)</f>
        <v>140016</v>
      </c>
    </row>
    <row r="32" spans="1:17">
      <c r="A32" s="270"/>
      <c r="B32" s="271"/>
      <c r="C32" s="272" t="s">
        <v>34</v>
      </c>
      <c r="D32" s="273">
        <v>20491</v>
      </c>
      <c r="E32" s="274">
        <v>79580</v>
      </c>
      <c r="F32" s="275"/>
      <c r="G32" s="275"/>
      <c r="H32" s="275"/>
      <c r="I32" s="275"/>
      <c r="J32" s="275"/>
      <c r="K32" s="275"/>
      <c r="L32" s="275"/>
      <c r="M32" s="275"/>
      <c r="N32" s="275"/>
      <c r="O32" s="275">
        <f>SUM(D32:N32)</f>
        <v>100071</v>
      </c>
      <c r="P32" s="275">
        <v>3535</v>
      </c>
      <c r="Q32" s="313">
        <f t="shared" ref="Q32" si="36">SUM(O32:P32)</f>
        <v>103606</v>
      </c>
    </row>
    <row r="33" spans="1:17">
      <c r="A33" s="270"/>
      <c r="B33" s="271"/>
      <c r="C33" s="272" t="s">
        <v>35</v>
      </c>
      <c r="D33" s="273">
        <v>8503</v>
      </c>
      <c r="E33" s="274">
        <v>6081</v>
      </c>
      <c r="F33" s="275"/>
      <c r="G33" s="275"/>
      <c r="H33" s="275"/>
      <c r="I33" s="275"/>
      <c r="J33" s="275"/>
      <c r="K33" s="275"/>
      <c r="L33" s="275"/>
      <c r="M33" s="275"/>
      <c r="N33" s="275"/>
      <c r="O33" s="275">
        <f>SUM(D33:N33)</f>
        <v>14584</v>
      </c>
      <c r="P33" s="275">
        <v>14448</v>
      </c>
      <c r="Q33" s="313">
        <f t="shared" ref="Q33:Q39" si="37">SUM(O33:P33)</f>
        <v>29032</v>
      </c>
    </row>
    <row r="34" spans="1:17">
      <c r="A34" s="270"/>
      <c r="B34" s="271"/>
      <c r="C34" s="272" t="s">
        <v>36</v>
      </c>
      <c r="D34" s="273">
        <v>2060</v>
      </c>
      <c r="E34" s="274">
        <v>4861</v>
      </c>
      <c r="F34" s="275"/>
      <c r="G34" s="275"/>
      <c r="H34" s="275"/>
      <c r="I34" s="275"/>
      <c r="J34" s="275"/>
      <c r="K34" s="275"/>
      <c r="L34" s="275"/>
      <c r="M34" s="275"/>
      <c r="N34" s="275"/>
      <c r="O34" s="275">
        <f t="shared" ref="O34:O39" si="38">SUM(D34:N34)</f>
        <v>6921</v>
      </c>
      <c r="P34" s="275">
        <v>3330</v>
      </c>
      <c r="Q34" s="313">
        <f>SUM(O34:P34)</f>
        <v>10251</v>
      </c>
    </row>
    <row r="35" spans="1:17">
      <c r="A35" s="270"/>
      <c r="B35" s="271"/>
      <c r="C35" s="272" t="s">
        <v>37</v>
      </c>
      <c r="D35" s="273"/>
      <c r="E35" s="274"/>
      <c r="F35" s="275"/>
      <c r="G35" s="275"/>
      <c r="H35" s="275"/>
      <c r="I35" s="275"/>
      <c r="J35" s="275"/>
      <c r="K35" s="275"/>
      <c r="L35" s="275"/>
      <c r="M35" s="275"/>
      <c r="N35" s="275"/>
      <c r="O35" s="275">
        <f>SUM(D35:N35)</f>
        <v>0</v>
      </c>
      <c r="P35" s="275">
        <v>1120</v>
      </c>
      <c r="Q35" s="313">
        <f>SUM(O35:P35)</f>
        <v>1120</v>
      </c>
    </row>
    <row r="36" spans="1:17">
      <c r="A36" s="270"/>
      <c r="B36" s="271"/>
      <c r="C36" s="272" t="s">
        <v>38</v>
      </c>
      <c r="D36" s="273">
        <v>3500</v>
      </c>
      <c r="E36" s="274">
        <v>17000</v>
      </c>
      <c r="F36" s="275"/>
      <c r="G36" s="275"/>
      <c r="H36" s="275"/>
      <c r="I36" s="275"/>
      <c r="J36" s="275"/>
      <c r="K36" s="275"/>
      <c r="L36" s="275"/>
      <c r="M36" s="275"/>
      <c r="N36" s="275"/>
      <c r="O36" s="275">
        <f>SUM(D36:N36)</f>
        <v>20500</v>
      </c>
      <c r="P36" s="275">
        <v>4000</v>
      </c>
      <c r="Q36" s="313">
        <f>SUM(O36:P36)</f>
        <v>24500</v>
      </c>
    </row>
    <row r="37" spans="1:17">
      <c r="A37" s="270"/>
      <c r="B37" s="271"/>
      <c r="C37" s="272" t="s">
        <v>83</v>
      </c>
      <c r="D37" s="273">
        <v>74796</v>
      </c>
      <c r="E37" s="274">
        <v>3785</v>
      </c>
      <c r="F37" s="275"/>
      <c r="G37" s="275"/>
      <c r="H37" s="275"/>
      <c r="I37" s="275"/>
      <c r="J37" s="275"/>
      <c r="K37" s="275"/>
      <c r="L37" s="275"/>
      <c r="M37" s="275"/>
      <c r="N37" s="275"/>
      <c r="O37" s="275">
        <f>SUM(D37:N37)</f>
        <v>78581</v>
      </c>
      <c r="P37" s="275"/>
      <c r="Q37" s="313">
        <f>SUM(O37:P37)</f>
        <v>78581</v>
      </c>
    </row>
    <row r="38" spans="1:17">
      <c r="A38" s="270"/>
      <c r="B38" s="271"/>
      <c r="C38" s="272" t="s">
        <v>39</v>
      </c>
      <c r="D38" s="273">
        <v>3779</v>
      </c>
      <c r="E38" s="274">
        <v>5837</v>
      </c>
      <c r="F38" s="275"/>
      <c r="G38" s="275"/>
      <c r="H38" s="275"/>
      <c r="I38" s="275"/>
      <c r="J38" s="275"/>
      <c r="K38" s="275"/>
      <c r="L38" s="275"/>
      <c r="M38" s="275"/>
      <c r="N38" s="275">
        <v>300</v>
      </c>
      <c r="O38" s="275">
        <f>SUM(D38:N38)</f>
        <v>9916</v>
      </c>
      <c r="P38" s="275">
        <v>3000</v>
      </c>
      <c r="Q38" s="313">
        <f>SUM(O38:P38)</f>
        <v>12916</v>
      </c>
    </row>
    <row r="39" spans="1:18">
      <c r="A39" s="270"/>
      <c r="B39" s="271"/>
      <c r="C39" s="272" t="s">
        <v>40</v>
      </c>
      <c r="D39" s="276"/>
      <c r="E39" s="277"/>
      <c r="F39" s="278"/>
      <c r="G39" s="278"/>
      <c r="H39" s="278"/>
      <c r="I39" s="278"/>
      <c r="J39" s="278"/>
      <c r="K39" s="278"/>
      <c r="L39" s="278"/>
      <c r="M39" s="278">
        <v>400</v>
      </c>
      <c r="N39" s="278">
        <v>4050</v>
      </c>
      <c r="O39" s="278">
        <f>SUM(D39:N39)</f>
        <v>4450</v>
      </c>
      <c r="P39" s="278">
        <v>28000</v>
      </c>
      <c r="Q39" s="314">
        <f>SUM(O39:P39)</f>
        <v>32450</v>
      </c>
      <c r="R39" s="306"/>
    </row>
    <row r="40" spans="1:18">
      <c r="A40" s="286"/>
      <c r="B40" s="287" t="s">
        <v>41</v>
      </c>
      <c r="C40" s="288"/>
      <c r="D40" s="293">
        <f t="shared" ref="D40:G40" si="39">SUM(D21,D24,D28)</f>
        <v>214783</v>
      </c>
      <c r="E40" s="294">
        <f>SUM(E21,E24,E28)</f>
        <v>242181</v>
      </c>
      <c r="F40" s="294">
        <f>SUM(F21,F24,F28)</f>
        <v>16278</v>
      </c>
      <c r="G40" s="294">
        <f>SUM(G21,G24,G28)</f>
        <v>15309</v>
      </c>
      <c r="H40" s="294">
        <f t="shared" ref="H40" si="40">SUM(H21,H24,H28)</f>
        <v>33927</v>
      </c>
      <c r="I40" s="294">
        <f t="shared" ref="I40:Q40" si="41">SUM(I21,I24,I28)</f>
        <v>16103</v>
      </c>
      <c r="J40" s="294">
        <f>SUM(J21,J24,J28)</f>
        <v>5812</v>
      </c>
      <c r="K40" s="294">
        <f>SUM(K21,K24,K28)</f>
        <v>15958</v>
      </c>
      <c r="L40" s="294">
        <f>SUM(L21,L24,L28)</f>
        <v>18196</v>
      </c>
      <c r="M40" s="294">
        <f>SUM(M21,M24,M28)</f>
        <v>1783453</v>
      </c>
      <c r="N40" s="294">
        <f>SUM(N21,N24,N28)</f>
        <v>1845792</v>
      </c>
      <c r="O40" s="294">
        <f>SUM(O21,O24,O28)</f>
        <v>4207792</v>
      </c>
      <c r="P40" s="294">
        <f>SUM(P21,P24,P28)</f>
        <v>75521</v>
      </c>
      <c r="Q40" s="322">
        <f>SUM(Q21,Q24,Q28)</f>
        <v>4283313</v>
      </c>
      <c r="R40" s="306"/>
    </row>
    <row r="41" spans="1:18">
      <c r="A41" s="270" t="s">
        <v>42</v>
      </c>
      <c r="B41" s="271"/>
      <c r="C41" s="272"/>
      <c r="D41" s="273">
        <f t="shared" ref="D41:G41" si="42">D19-D40</f>
        <v>-199283</v>
      </c>
      <c r="E41" s="275">
        <f>E19-E40</f>
        <v>-1181</v>
      </c>
      <c r="F41" s="275">
        <f>F19-F40</f>
        <v>19006</v>
      </c>
      <c r="G41" s="275">
        <f>G19-G40</f>
        <v>17507</v>
      </c>
      <c r="H41" s="275">
        <f t="shared" ref="H41" si="43">H19-H40</f>
        <v>38009</v>
      </c>
      <c r="I41" s="275">
        <f t="shared" ref="I41:Q41" si="44">I19-I40</f>
        <v>17687</v>
      </c>
      <c r="J41" s="275">
        <f>J19-J40</f>
        <v>6196</v>
      </c>
      <c r="K41" s="275">
        <f>K19-K40</f>
        <v>17695</v>
      </c>
      <c r="L41" s="275">
        <f>L19-L40</f>
        <v>18361</v>
      </c>
      <c r="M41" s="275">
        <f>M19-M40</f>
        <v>9664</v>
      </c>
      <c r="N41" s="275">
        <f>N19-N40</f>
        <v>-3686</v>
      </c>
      <c r="O41" s="275">
        <f>O19-O40</f>
        <v>-60025</v>
      </c>
      <c r="P41" s="275">
        <f>P19-P40</f>
        <v>295202</v>
      </c>
      <c r="Q41" s="313">
        <f>Q19-Q40</f>
        <v>235177</v>
      </c>
      <c r="R41" s="306"/>
    </row>
    <row r="42" spans="1:17">
      <c r="A42" s="270" t="s">
        <v>43</v>
      </c>
      <c r="B42" s="271"/>
      <c r="C42" s="272"/>
      <c r="D42" s="273"/>
      <c r="E42" s="274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>
        <v>60000</v>
      </c>
      <c r="Q42" s="313">
        <f>P42</f>
        <v>60000</v>
      </c>
    </row>
    <row r="43" spans="1:17">
      <c r="A43" s="286" t="s">
        <v>44</v>
      </c>
      <c r="B43" s="295"/>
      <c r="C43" s="296"/>
      <c r="D43" s="276"/>
      <c r="E43" s="277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>
        <f>P41-P42</f>
        <v>235202</v>
      </c>
      <c r="Q43" s="314">
        <f>Q41-Q42</f>
        <v>175177</v>
      </c>
    </row>
    <row r="44" spans="1:17">
      <c r="A44" s="270" t="s">
        <v>45</v>
      </c>
      <c r="B44" s="271"/>
      <c r="C44" s="297"/>
      <c r="D44" s="273"/>
      <c r="E44" s="274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313">
        <v>338817</v>
      </c>
    </row>
    <row r="45" spans="1:18">
      <c r="A45" s="298" t="s">
        <v>46</v>
      </c>
      <c r="B45" s="299"/>
      <c r="C45" s="300"/>
      <c r="D45" s="301"/>
      <c r="E45" s="302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23">
        <f>SUM(Q43:Q44)</f>
        <v>513994</v>
      </c>
      <c r="R45" s="306"/>
    </row>
    <row r="46" spans="3:3">
      <c r="C46" s="305"/>
    </row>
    <row r="47" spans="17:17">
      <c r="Q47" s="306" t="s">
        <v>84</v>
      </c>
    </row>
  </sheetData>
  <mergeCells count="1">
    <mergeCell ref="A1:Q1"/>
  </mergeCells>
  <pageMargins left="0.707638888888889" right="0.707638888888889" top="0.747916666666667" bottom="0.747916666666667" header="0.313888888888889" footer="0.313888888888889"/>
  <pageSetup paperSize="9" scale="7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7"/>
  <sheetViews>
    <sheetView topLeftCell="A37" workbookViewId="0">
      <selection activeCell="I11" sqref="I11"/>
    </sheetView>
  </sheetViews>
  <sheetFormatPr defaultColWidth="9" defaultRowHeight="13.5"/>
  <cols>
    <col min="1" max="3" width="4" style="4" customWidth="1"/>
    <col min="4" max="4" width="23.25" style="3" customWidth="1"/>
    <col min="5" max="7" width="15" style="3" customWidth="1"/>
    <col min="8" max="12" width="10.25" style="3" customWidth="1"/>
    <col min="13" max="13" width="9" style="3"/>
    <col min="14" max="14" width="10.25" style="3" customWidth="1"/>
    <col min="15" max="15" width="10.25" style="4" customWidth="1"/>
    <col min="16" max="16384" width="9" style="4"/>
  </cols>
  <sheetData>
    <row r="1" spans="1:1">
      <c r="A1" s="4" t="s">
        <v>55</v>
      </c>
    </row>
    <row r="3" ht="18.75" spans="1:7">
      <c r="A3" s="5" t="s">
        <v>56</v>
      </c>
      <c r="B3" s="6"/>
      <c r="C3" s="6"/>
      <c r="D3" s="6"/>
      <c r="E3" s="6"/>
      <c r="F3" s="6"/>
      <c r="G3" s="6"/>
    </row>
    <row r="4" spans="1:7">
      <c r="A4" s="39" t="s">
        <v>85</v>
      </c>
      <c r="B4" s="39"/>
      <c r="C4" s="39"/>
      <c r="D4" s="39"/>
      <c r="E4" s="39"/>
      <c r="F4" s="39"/>
      <c r="G4" s="39"/>
    </row>
    <row r="5" spans="1:7">
      <c r="A5" s="39"/>
      <c r="B5" s="39"/>
      <c r="C5" s="39"/>
      <c r="D5" s="39"/>
      <c r="E5" s="39"/>
      <c r="F5" s="39"/>
      <c r="G5" s="39"/>
    </row>
    <row r="6" spans="7:7">
      <c r="G6" s="41" t="s">
        <v>1</v>
      </c>
    </row>
    <row r="7" spans="1:7">
      <c r="A7" s="42" t="s">
        <v>58</v>
      </c>
      <c r="B7" s="256"/>
      <c r="C7" s="256"/>
      <c r="D7" s="257"/>
      <c r="E7" s="45" t="s">
        <v>59</v>
      </c>
      <c r="F7" s="45"/>
      <c r="G7" s="46"/>
    </row>
    <row r="8" spans="1:7">
      <c r="A8" s="47" t="s">
        <v>60</v>
      </c>
      <c r="B8" s="48"/>
      <c r="C8" s="48"/>
      <c r="D8" s="49"/>
      <c r="E8" s="50"/>
      <c r="F8" s="50"/>
      <c r="G8" s="51"/>
    </row>
    <row r="9" spans="1:7">
      <c r="A9" s="47"/>
      <c r="B9" s="48" t="s">
        <v>61</v>
      </c>
      <c r="C9" s="48"/>
      <c r="D9" s="52"/>
      <c r="E9" s="53"/>
      <c r="F9" s="54"/>
      <c r="G9" s="51"/>
    </row>
    <row r="10" spans="1:7">
      <c r="A10" s="47"/>
      <c r="B10" s="48"/>
      <c r="D10" s="48" t="s">
        <v>62</v>
      </c>
      <c r="E10" s="54">
        <v>62500</v>
      </c>
      <c r="F10" s="54"/>
      <c r="G10" s="51"/>
    </row>
    <row r="11" spans="1:7">
      <c r="A11" s="47"/>
      <c r="B11" s="48"/>
      <c r="D11" s="48" t="s">
        <v>12</v>
      </c>
      <c r="E11" s="63">
        <v>8500</v>
      </c>
      <c r="F11" s="54">
        <f>SUM(E10:E11)</f>
        <v>71000</v>
      </c>
      <c r="G11" s="51"/>
    </row>
    <row r="12" spans="1:7">
      <c r="A12" s="47"/>
      <c r="B12" s="48" t="s">
        <v>63</v>
      </c>
      <c r="C12" s="48"/>
      <c r="D12" s="52"/>
      <c r="E12" s="54"/>
      <c r="F12" s="54"/>
      <c r="G12" s="51"/>
    </row>
    <row r="13" spans="1:7">
      <c r="A13" s="47"/>
      <c r="B13" s="48"/>
      <c r="D13" s="48" t="s">
        <v>13</v>
      </c>
      <c r="E13" s="54"/>
      <c r="F13" s="54">
        <v>299360</v>
      </c>
      <c r="G13" s="51"/>
    </row>
    <row r="14" spans="1:8">
      <c r="A14" s="47"/>
      <c r="B14" s="48" t="s">
        <v>86</v>
      </c>
      <c r="C14" s="48"/>
      <c r="D14" s="52"/>
      <c r="E14" s="54"/>
      <c r="F14" s="54"/>
      <c r="G14" s="51"/>
      <c r="H14" s="324"/>
    </row>
    <row r="15" s="3" customFormat="1" spans="1:15">
      <c r="A15" s="47"/>
      <c r="B15" s="48"/>
      <c r="D15" s="48" t="s">
        <v>14</v>
      </c>
      <c r="E15" s="54">
        <v>5273</v>
      </c>
      <c r="F15" s="54"/>
      <c r="G15" s="51"/>
      <c r="O15" s="4"/>
    </row>
    <row r="16" s="3" customFormat="1" spans="1:15">
      <c r="A16" s="47"/>
      <c r="B16" s="48"/>
      <c r="D16" s="48" t="s">
        <v>81</v>
      </c>
      <c r="E16" s="63">
        <v>241000</v>
      </c>
      <c r="F16" s="54">
        <f>SUM(E15:E16)</f>
        <v>246273</v>
      </c>
      <c r="G16" s="51"/>
      <c r="O16" s="4"/>
    </row>
    <row r="17" s="3" customFormat="1" spans="1:15">
      <c r="A17" s="47"/>
      <c r="B17" s="48" t="s">
        <v>65</v>
      </c>
      <c r="C17" s="48"/>
      <c r="D17" s="52"/>
      <c r="E17" s="54"/>
      <c r="F17" s="54"/>
      <c r="G17" s="51"/>
      <c r="O17" s="4"/>
    </row>
    <row r="18" spans="1:7">
      <c r="A18" s="47"/>
      <c r="B18" s="48"/>
      <c r="D18" s="48" t="s">
        <v>66</v>
      </c>
      <c r="E18" s="54">
        <v>3608712</v>
      </c>
      <c r="F18" s="54"/>
      <c r="G18" s="51"/>
    </row>
    <row r="19" spans="1:7">
      <c r="A19" s="47"/>
      <c r="B19" s="48"/>
      <c r="D19" s="48" t="s">
        <v>17</v>
      </c>
      <c r="E19" s="54">
        <v>132563</v>
      </c>
      <c r="F19" s="54"/>
      <c r="G19" s="51"/>
    </row>
    <row r="20" spans="1:7">
      <c r="A20" s="47"/>
      <c r="B20" s="48"/>
      <c r="D20" s="48" t="s">
        <v>18</v>
      </c>
      <c r="E20" s="54">
        <v>144719</v>
      </c>
      <c r="F20" s="54"/>
      <c r="G20" s="51"/>
    </row>
    <row r="21" spans="1:7">
      <c r="A21" s="47"/>
      <c r="B21" s="48"/>
      <c r="D21" s="48" t="s">
        <v>19</v>
      </c>
      <c r="E21" s="63">
        <v>15500</v>
      </c>
      <c r="F21" s="54">
        <f>SUM(E18:E21)</f>
        <v>3901494</v>
      </c>
      <c r="G21" s="51"/>
    </row>
    <row r="22" spans="1:7">
      <c r="A22" s="47"/>
      <c r="B22" s="48" t="s">
        <v>67</v>
      </c>
      <c r="C22" s="48"/>
      <c r="D22" s="52"/>
      <c r="E22" s="54"/>
      <c r="F22" s="54"/>
      <c r="G22" s="51"/>
    </row>
    <row r="23" spans="1:7">
      <c r="A23" s="47"/>
      <c r="B23" s="48"/>
      <c r="D23" s="48" t="s">
        <v>17</v>
      </c>
      <c r="E23" s="54"/>
      <c r="F23" s="63">
        <v>363</v>
      </c>
      <c r="G23" s="51"/>
    </row>
    <row r="24" spans="1:15">
      <c r="A24" s="47"/>
      <c r="B24" s="57" t="s">
        <v>22</v>
      </c>
      <c r="C24" s="57"/>
      <c r="D24" s="58"/>
      <c r="E24" s="56"/>
      <c r="F24" s="56"/>
      <c r="G24" s="59">
        <f>SUM(F11:F23)</f>
        <v>4518490</v>
      </c>
      <c r="H24" s="325"/>
      <c r="I24" s="325"/>
      <c r="J24" s="325"/>
      <c r="K24" s="325"/>
      <c r="L24" s="325"/>
      <c r="M24" s="325"/>
      <c r="N24" s="325"/>
      <c r="O24" s="3"/>
    </row>
    <row r="25" spans="1:7">
      <c r="A25" s="47" t="s">
        <v>68</v>
      </c>
      <c r="B25" s="48"/>
      <c r="C25" s="48"/>
      <c r="D25" s="52"/>
      <c r="E25" s="54"/>
      <c r="F25" s="54"/>
      <c r="G25" s="51"/>
    </row>
    <row r="26" spans="1:7">
      <c r="A26" s="47"/>
      <c r="B26" s="48" t="s">
        <v>69</v>
      </c>
      <c r="C26" s="48"/>
      <c r="D26" s="52"/>
      <c r="E26" s="54"/>
      <c r="F26" s="54"/>
      <c r="G26" s="51"/>
    </row>
    <row r="27" spans="1:7">
      <c r="A27" s="47"/>
      <c r="B27" s="48"/>
      <c r="C27" s="48"/>
      <c r="D27" s="60" t="s">
        <v>25</v>
      </c>
      <c r="E27" s="54">
        <v>3608712</v>
      </c>
      <c r="F27" s="54"/>
      <c r="G27" s="51"/>
    </row>
    <row r="28" spans="1:7">
      <c r="A28" s="47"/>
      <c r="B28" s="48"/>
      <c r="C28" s="48"/>
      <c r="D28" s="60" t="s">
        <v>26</v>
      </c>
      <c r="E28" s="54">
        <v>31416</v>
      </c>
      <c r="F28" s="54"/>
      <c r="G28" s="51"/>
    </row>
    <row r="29" spans="1:7">
      <c r="A29" s="47"/>
      <c r="B29" s="48"/>
      <c r="C29" s="48"/>
      <c r="D29" s="60" t="s">
        <v>82</v>
      </c>
      <c r="E29" s="54">
        <v>38979</v>
      </c>
      <c r="F29" s="54"/>
      <c r="G29" s="51"/>
    </row>
    <row r="30" spans="1:7">
      <c r="A30" s="47"/>
      <c r="B30" s="48"/>
      <c r="C30" s="48"/>
      <c r="D30" s="60" t="s">
        <v>32</v>
      </c>
      <c r="E30" s="54">
        <v>29450</v>
      </c>
      <c r="F30" s="54"/>
      <c r="G30" s="51"/>
    </row>
    <row r="31" spans="1:7">
      <c r="A31" s="47"/>
      <c r="B31" s="48"/>
      <c r="C31" s="48"/>
      <c r="D31" s="60" t="s">
        <v>33</v>
      </c>
      <c r="E31" s="54">
        <v>126846</v>
      </c>
      <c r="F31" s="54"/>
      <c r="G31" s="51"/>
    </row>
    <row r="32" spans="1:7">
      <c r="A32" s="47"/>
      <c r="B32" s="48"/>
      <c r="C32" s="48"/>
      <c r="D32" s="60" t="s">
        <v>34</v>
      </c>
      <c r="E32" s="54">
        <v>100071</v>
      </c>
      <c r="F32" s="54"/>
      <c r="G32" s="51"/>
    </row>
    <row r="33" spans="1:7">
      <c r="A33" s="47"/>
      <c r="B33" s="48"/>
      <c r="C33" s="48"/>
      <c r="D33" s="60" t="s">
        <v>35</v>
      </c>
      <c r="E33" s="54">
        <v>14584</v>
      </c>
      <c r="F33" s="54"/>
      <c r="G33" s="51"/>
    </row>
    <row r="34" spans="1:7">
      <c r="A34" s="47"/>
      <c r="B34" s="48"/>
      <c r="C34" s="48"/>
      <c r="D34" s="60" t="s">
        <v>36</v>
      </c>
      <c r="E34" s="54">
        <v>6921</v>
      </c>
      <c r="F34" s="54"/>
      <c r="G34" s="51"/>
    </row>
    <row r="35" spans="1:7">
      <c r="A35" s="47"/>
      <c r="B35" s="48"/>
      <c r="C35" s="48"/>
      <c r="D35" s="60" t="s">
        <v>38</v>
      </c>
      <c r="E35" s="54">
        <v>20500</v>
      </c>
      <c r="F35" s="54"/>
      <c r="G35" s="51"/>
    </row>
    <row r="36" spans="1:7">
      <c r="A36" s="47"/>
      <c r="B36" s="48"/>
      <c r="C36" s="48"/>
      <c r="D36" s="60" t="s">
        <v>83</v>
      </c>
      <c r="E36" s="54">
        <v>78581</v>
      </c>
      <c r="F36" s="54"/>
      <c r="G36" s="51"/>
    </row>
    <row r="37" spans="1:7">
      <c r="A37" s="47"/>
      <c r="B37" s="48"/>
      <c r="C37" s="48"/>
      <c r="D37" s="60" t="s">
        <v>39</v>
      </c>
      <c r="E37" s="54">
        <v>9916</v>
      </c>
      <c r="F37" s="54"/>
      <c r="G37" s="51"/>
    </row>
    <row r="38" spans="1:7">
      <c r="A38" s="47"/>
      <c r="B38" s="48"/>
      <c r="C38" s="48"/>
      <c r="D38" s="60" t="s">
        <v>40</v>
      </c>
      <c r="E38" s="54">
        <v>4450</v>
      </c>
      <c r="F38" s="54"/>
      <c r="G38" s="51"/>
    </row>
    <row r="39" spans="1:15">
      <c r="A39" s="47"/>
      <c r="B39" s="48"/>
      <c r="C39" s="48"/>
      <c r="D39" s="60" t="s">
        <v>29</v>
      </c>
      <c r="E39" s="63">
        <v>137368</v>
      </c>
      <c r="F39" s="54"/>
      <c r="G39" s="51"/>
      <c r="O39" s="3"/>
    </row>
    <row r="40" spans="1:15">
      <c r="A40" s="47"/>
      <c r="B40" s="48"/>
      <c r="C40" s="48" t="s">
        <v>70</v>
      </c>
      <c r="D40" s="60"/>
      <c r="E40" s="261"/>
      <c r="F40" s="54">
        <f>SUM(E27:E39)</f>
        <v>4207794</v>
      </c>
      <c r="G40" s="51"/>
      <c r="O40" s="3"/>
    </row>
    <row r="41" spans="1:15">
      <c r="A41" s="47"/>
      <c r="B41" s="48" t="s">
        <v>71</v>
      </c>
      <c r="C41" s="48"/>
      <c r="D41" s="60"/>
      <c r="E41" s="54"/>
      <c r="F41" s="54"/>
      <c r="G41" s="51"/>
      <c r="O41" s="3"/>
    </row>
    <row r="42" spans="1:15">
      <c r="A42" s="47"/>
      <c r="B42" s="48"/>
      <c r="C42" s="48"/>
      <c r="D42" s="60" t="s">
        <v>32</v>
      </c>
      <c r="E42" s="54">
        <v>4918</v>
      </c>
      <c r="F42" s="54"/>
      <c r="G42" s="51"/>
      <c r="O42" s="3"/>
    </row>
    <row r="43" spans="1:15">
      <c r="A43" s="47"/>
      <c r="B43" s="48"/>
      <c r="C43" s="48"/>
      <c r="D43" s="60" t="s">
        <v>33</v>
      </c>
      <c r="E43" s="54">
        <v>13170</v>
      </c>
      <c r="F43" s="54"/>
      <c r="G43" s="51"/>
      <c r="O43" s="3"/>
    </row>
    <row r="44" spans="1:15">
      <c r="A44" s="47"/>
      <c r="B44" s="48"/>
      <c r="C44" s="48"/>
      <c r="D44" s="60" t="s">
        <v>34</v>
      </c>
      <c r="E44" s="54">
        <v>3535</v>
      </c>
      <c r="F44" s="54"/>
      <c r="G44" s="51"/>
      <c r="O44" s="3"/>
    </row>
    <row r="45" spans="1:15">
      <c r="A45" s="47"/>
      <c r="B45" s="48"/>
      <c r="C45" s="48"/>
      <c r="D45" s="60" t="s">
        <v>35</v>
      </c>
      <c r="E45" s="54">
        <v>14448</v>
      </c>
      <c r="F45" s="54"/>
      <c r="G45" s="51"/>
      <c r="O45" s="3"/>
    </row>
    <row r="46" spans="1:15">
      <c r="A46" s="47"/>
      <c r="B46" s="48"/>
      <c r="C46" s="48"/>
      <c r="D46" s="60" t="s">
        <v>36</v>
      </c>
      <c r="E46" s="54">
        <v>3330</v>
      </c>
      <c r="F46" s="54"/>
      <c r="G46" s="51"/>
      <c r="O46" s="3"/>
    </row>
    <row r="47" spans="1:15">
      <c r="A47" s="47"/>
      <c r="B47" s="48"/>
      <c r="C47" s="48"/>
      <c r="D47" s="60" t="s">
        <v>37</v>
      </c>
      <c r="E47" s="54">
        <v>1120</v>
      </c>
      <c r="F47" s="54"/>
      <c r="G47" s="51"/>
      <c r="O47" s="3"/>
    </row>
    <row r="48" spans="1:15">
      <c r="A48" s="47"/>
      <c r="B48" s="48"/>
      <c r="C48" s="48"/>
      <c r="D48" s="60" t="s">
        <v>38</v>
      </c>
      <c r="E48" s="54">
        <v>4000</v>
      </c>
      <c r="F48" s="54"/>
      <c r="G48" s="51"/>
      <c r="O48" s="3"/>
    </row>
    <row r="49" spans="1:15">
      <c r="A49" s="47"/>
      <c r="B49" s="48"/>
      <c r="C49" s="48"/>
      <c r="D49" s="60" t="s">
        <v>39</v>
      </c>
      <c r="E49" s="54">
        <v>3000</v>
      </c>
      <c r="F49" s="54"/>
      <c r="G49" s="51"/>
      <c r="O49" s="3"/>
    </row>
    <row r="50" spans="1:15">
      <c r="A50" s="47"/>
      <c r="B50" s="48"/>
      <c r="C50" s="48"/>
      <c r="D50" s="60" t="s">
        <v>40</v>
      </c>
      <c r="E50" s="63">
        <v>28000</v>
      </c>
      <c r="F50" s="54"/>
      <c r="G50" s="51"/>
      <c r="O50" s="3"/>
    </row>
    <row r="51" spans="1:15">
      <c r="A51" s="47"/>
      <c r="B51" s="48"/>
      <c r="C51" s="48" t="s">
        <v>72</v>
      </c>
      <c r="D51" s="60"/>
      <c r="E51" s="54"/>
      <c r="F51" s="63">
        <f>SUM(E42:E50)</f>
        <v>75521</v>
      </c>
      <c r="G51" s="51"/>
      <c r="O51" s="3"/>
    </row>
    <row r="52" spans="1:15">
      <c r="A52" s="47"/>
      <c r="B52" s="57" t="s">
        <v>41</v>
      </c>
      <c r="C52" s="57"/>
      <c r="D52" s="58"/>
      <c r="E52" s="56"/>
      <c r="F52" s="56"/>
      <c r="G52" s="59">
        <f>SUM(F40:F51)</f>
        <v>4283315</v>
      </c>
      <c r="H52" s="325"/>
      <c r="I52" s="325"/>
      <c r="J52" s="325"/>
      <c r="K52" s="325"/>
      <c r="L52" s="325"/>
      <c r="M52" s="325"/>
      <c r="N52" s="325"/>
      <c r="O52" s="3"/>
    </row>
    <row r="53" spans="1:15">
      <c r="A53" s="47"/>
      <c r="B53" s="48"/>
      <c r="C53" s="48" t="s">
        <v>42</v>
      </c>
      <c r="D53" s="52"/>
      <c r="E53" s="54"/>
      <c r="F53" s="54"/>
      <c r="G53" s="51">
        <f>G24-G52</f>
        <v>235175</v>
      </c>
      <c r="O53" s="3"/>
    </row>
    <row r="54" spans="1:7">
      <c r="A54" s="47"/>
      <c r="B54" s="48"/>
      <c r="C54" s="48" t="s">
        <v>43</v>
      </c>
      <c r="D54" s="52"/>
      <c r="E54" s="54"/>
      <c r="F54" s="54"/>
      <c r="G54" s="65">
        <v>60000</v>
      </c>
    </row>
    <row r="55" spans="1:7">
      <c r="A55" s="47"/>
      <c r="B55" s="48"/>
      <c r="C55" s="48" t="s">
        <v>44</v>
      </c>
      <c r="D55" s="52"/>
      <c r="E55" s="54"/>
      <c r="F55" s="54"/>
      <c r="G55" s="51">
        <f>G53-G54</f>
        <v>175175</v>
      </c>
    </row>
    <row r="56" spans="1:7">
      <c r="A56" s="47"/>
      <c r="B56" s="48"/>
      <c r="C56" s="48" t="s">
        <v>45</v>
      </c>
      <c r="D56" s="52"/>
      <c r="E56" s="54"/>
      <c r="F56" s="54"/>
      <c r="G56" s="65">
        <v>338817</v>
      </c>
    </row>
    <row r="57" spans="1:15">
      <c r="A57" s="66"/>
      <c r="B57" s="67"/>
      <c r="C57" s="67" t="s">
        <v>46</v>
      </c>
      <c r="D57" s="68"/>
      <c r="E57" s="69"/>
      <c r="F57" s="69"/>
      <c r="G57" s="70">
        <f>SUM(G55:G56)</f>
        <v>513992</v>
      </c>
      <c r="O57" s="3"/>
    </row>
  </sheetData>
  <mergeCells count="4">
    <mergeCell ref="A3:G3"/>
    <mergeCell ref="A4:G4"/>
    <mergeCell ref="A7:D7"/>
    <mergeCell ref="E7:G7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7"/>
  <sheetViews>
    <sheetView topLeftCell="A22" workbookViewId="0">
      <selection activeCell="J19" sqref="J19"/>
    </sheetView>
  </sheetViews>
  <sheetFormatPr defaultColWidth="9" defaultRowHeight="13.5"/>
  <cols>
    <col min="1" max="3" width="4" style="4" customWidth="1"/>
    <col min="4" max="4" width="23.25" style="3" customWidth="1"/>
    <col min="5" max="7" width="15" style="3" customWidth="1"/>
    <col min="8" max="12" width="10.25" style="3" customWidth="1"/>
    <col min="13" max="13" width="9" style="3"/>
    <col min="14" max="14" width="10.25" style="3" customWidth="1"/>
    <col min="15" max="15" width="10.25" style="4" customWidth="1"/>
    <col min="16" max="16384" width="9" style="4"/>
  </cols>
  <sheetData>
    <row r="1" spans="1:1">
      <c r="A1" s="4" t="s">
        <v>55</v>
      </c>
    </row>
    <row r="3" ht="18.75" spans="1:7">
      <c r="A3" s="5" t="s">
        <v>87</v>
      </c>
      <c r="B3" s="6"/>
      <c r="C3" s="6"/>
      <c r="D3" s="6"/>
      <c r="E3" s="6"/>
      <c r="F3" s="6"/>
      <c r="G3" s="6"/>
    </row>
    <row r="4" ht="21" customHeight="1" spans="1:7">
      <c r="A4" s="39" t="s">
        <v>85</v>
      </c>
      <c r="B4" s="39"/>
      <c r="C4" s="39"/>
      <c r="D4" s="39"/>
      <c r="E4" s="39"/>
      <c r="F4" s="39"/>
      <c r="G4" s="39"/>
    </row>
    <row r="5" ht="21" customHeight="1" spans="1:7">
      <c r="A5" s="39"/>
      <c r="B5" s="39"/>
      <c r="C5" s="39"/>
      <c r="D5" s="39"/>
      <c r="E5" s="39"/>
      <c r="F5" s="39"/>
      <c r="G5" s="39"/>
    </row>
    <row r="6" ht="21" customHeight="1" spans="7:7">
      <c r="G6" s="41" t="s">
        <v>1</v>
      </c>
    </row>
    <row r="7" ht="21" customHeight="1" spans="1:7">
      <c r="A7" s="42" t="s">
        <v>58</v>
      </c>
      <c r="B7" s="256"/>
      <c r="C7" s="256"/>
      <c r="D7" s="257"/>
      <c r="E7" s="45" t="s">
        <v>59</v>
      </c>
      <c r="F7" s="45"/>
      <c r="G7" s="46"/>
    </row>
    <row r="8" ht="21" customHeight="1" spans="1:7">
      <c r="A8" s="47" t="s">
        <v>60</v>
      </c>
      <c r="B8" s="48"/>
      <c r="C8" s="48"/>
      <c r="D8" s="49"/>
      <c r="E8" s="50"/>
      <c r="F8" s="50"/>
      <c r="G8" s="51"/>
    </row>
    <row r="9" s="3" customFormat="1" ht="21" customHeight="1" spans="1:15">
      <c r="A9" s="47"/>
      <c r="B9" s="48" t="s">
        <v>88</v>
      </c>
      <c r="C9" s="48"/>
      <c r="D9" s="52"/>
      <c r="E9" s="54"/>
      <c r="F9" s="54"/>
      <c r="G9" s="51"/>
      <c r="H9" s="324"/>
      <c r="O9" s="4"/>
    </row>
    <row r="10" s="3" customFormat="1" ht="21" customHeight="1" spans="1:15">
      <c r="A10" s="47"/>
      <c r="B10" s="48"/>
      <c r="D10" s="48" t="s">
        <v>14</v>
      </c>
      <c r="E10" s="54">
        <v>5273</v>
      </c>
      <c r="F10" s="54"/>
      <c r="G10" s="51"/>
      <c r="O10" s="4"/>
    </row>
    <row r="11" s="3" customFormat="1" ht="21" customHeight="1" spans="1:15">
      <c r="A11" s="47"/>
      <c r="B11" s="48"/>
      <c r="D11" s="48" t="s">
        <v>81</v>
      </c>
      <c r="E11" s="63">
        <v>241000</v>
      </c>
      <c r="F11" s="54">
        <f>SUM(E10:E11)</f>
        <v>246273</v>
      </c>
      <c r="G11" s="51"/>
      <c r="O11" s="4"/>
    </row>
    <row r="12" s="3" customFormat="1" ht="21" customHeight="1" spans="1:15">
      <c r="A12" s="47"/>
      <c r="B12" s="48" t="s">
        <v>89</v>
      </c>
      <c r="C12" s="48"/>
      <c r="D12" s="52"/>
      <c r="E12" s="54"/>
      <c r="F12" s="54"/>
      <c r="G12" s="51"/>
      <c r="O12" s="4"/>
    </row>
    <row r="13" ht="21" customHeight="1" spans="1:7">
      <c r="A13" s="47"/>
      <c r="B13" s="48"/>
      <c r="D13" s="48" t="s">
        <v>66</v>
      </c>
      <c r="E13" s="54">
        <v>3608712</v>
      </c>
      <c r="F13" s="54"/>
      <c r="G13" s="51"/>
    </row>
    <row r="14" ht="21" customHeight="1" spans="1:7">
      <c r="A14" s="47"/>
      <c r="B14" s="48"/>
      <c r="D14" s="48" t="s">
        <v>17</v>
      </c>
      <c r="E14" s="54">
        <v>132563</v>
      </c>
      <c r="F14" s="54"/>
      <c r="G14" s="51"/>
    </row>
    <row r="15" ht="21" customHeight="1" spans="1:7">
      <c r="A15" s="47"/>
      <c r="B15" s="48"/>
      <c r="D15" s="48" t="s">
        <v>18</v>
      </c>
      <c r="E15" s="54">
        <v>144719</v>
      </c>
      <c r="F15" s="54"/>
      <c r="G15" s="51"/>
    </row>
    <row r="16" ht="21" customHeight="1" spans="1:7">
      <c r="A16" s="47"/>
      <c r="B16" s="48"/>
      <c r="D16" s="48" t="s">
        <v>19</v>
      </c>
      <c r="E16" s="63">
        <v>15500</v>
      </c>
      <c r="F16" s="63">
        <f>SUM(E13:E16)</f>
        <v>3901494</v>
      </c>
      <c r="G16" s="51"/>
    </row>
    <row r="17" ht="21" customHeight="1" spans="1:15">
      <c r="A17" s="47"/>
      <c r="B17" s="57" t="s">
        <v>22</v>
      </c>
      <c r="C17" s="57"/>
      <c r="D17" s="58"/>
      <c r="E17" s="56"/>
      <c r="F17" s="56"/>
      <c r="G17" s="59">
        <f>SUM(F9:F16)</f>
        <v>4147767</v>
      </c>
      <c r="H17" s="325"/>
      <c r="I17" s="325"/>
      <c r="J17" s="325"/>
      <c r="K17" s="325"/>
      <c r="L17" s="325"/>
      <c r="M17" s="325"/>
      <c r="N17" s="325"/>
      <c r="O17" s="3"/>
    </row>
    <row r="18" ht="21" customHeight="1" spans="1:7">
      <c r="A18" s="47" t="s">
        <v>68</v>
      </c>
      <c r="B18" s="48"/>
      <c r="C18" s="48"/>
      <c r="D18" s="52"/>
      <c r="E18" s="54"/>
      <c r="F18" s="54"/>
      <c r="G18" s="51"/>
    </row>
    <row r="19" ht="21" customHeight="1" spans="1:7">
      <c r="A19" s="47"/>
      <c r="B19" s="48" t="s">
        <v>69</v>
      </c>
      <c r="C19" s="48"/>
      <c r="D19" s="52"/>
      <c r="E19" s="54"/>
      <c r="F19" s="54"/>
      <c r="G19" s="51"/>
    </row>
    <row r="20" ht="21" customHeight="1" spans="1:7">
      <c r="A20" s="47"/>
      <c r="B20" s="48"/>
      <c r="C20" s="48"/>
      <c r="D20" s="60" t="s">
        <v>25</v>
      </c>
      <c r="E20" s="54">
        <v>3608712</v>
      </c>
      <c r="F20" s="54"/>
      <c r="G20" s="51"/>
    </row>
    <row r="21" ht="21" customHeight="1" spans="1:7">
      <c r="A21" s="47"/>
      <c r="B21" s="48"/>
      <c r="C21" s="48"/>
      <c r="D21" s="60" t="s">
        <v>26</v>
      </c>
      <c r="E21" s="54">
        <v>31416</v>
      </c>
      <c r="F21" s="54"/>
      <c r="G21" s="51"/>
    </row>
    <row r="22" ht="21" customHeight="1" spans="1:7">
      <c r="A22" s="47"/>
      <c r="B22" s="48"/>
      <c r="C22" s="48"/>
      <c r="D22" s="60" t="s">
        <v>82</v>
      </c>
      <c r="E22" s="54">
        <v>38979</v>
      </c>
      <c r="F22" s="54"/>
      <c r="G22" s="51"/>
    </row>
    <row r="23" ht="21" customHeight="1" spans="1:7">
      <c r="A23" s="47"/>
      <c r="B23" s="48"/>
      <c r="C23" s="48"/>
      <c r="D23" s="60" t="s">
        <v>32</v>
      </c>
      <c r="E23" s="54">
        <v>29450</v>
      </c>
      <c r="F23" s="54"/>
      <c r="G23" s="51"/>
    </row>
    <row r="24" ht="21" customHeight="1" spans="1:7">
      <c r="A24" s="47"/>
      <c r="B24" s="48"/>
      <c r="C24" s="48"/>
      <c r="D24" s="60" t="s">
        <v>33</v>
      </c>
      <c r="E24" s="54">
        <v>126846</v>
      </c>
      <c r="F24" s="54"/>
      <c r="G24" s="51"/>
    </row>
    <row r="25" ht="21" customHeight="1" spans="1:7">
      <c r="A25" s="47"/>
      <c r="B25" s="48"/>
      <c r="C25" s="48"/>
      <c r="D25" s="60" t="s">
        <v>34</v>
      </c>
      <c r="E25" s="54">
        <v>100071</v>
      </c>
      <c r="F25" s="54"/>
      <c r="G25" s="51"/>
    </row>
    <row r="26" ht="21" customHeight="1" spans="1:7">
      <c r="A26" s="47"/>
      <c r="B26" s="48"/>
      <c r="C26" s="48"/>
      <c r="D26" s="60" t="s">
        <v>35</v>
      </c>
      <c r="E26" s="54">
        <v>14584</v>
      </c>
      <c r="F26" s="54"/>
      <c r="G26" s="51"/>
    </row>
    <row r="27" ht="21" customHeight="1" spans="1:7">
      <c r="A27" s="47"/>
      <c r="B27" s="48"/>
      <c r="C27" s="48"/>
      <c r="D27" s="60" t="s">
        <v>36</v>
      </c>
      <c r="E27" s="54">
        <v>6921</v>
      </c>
      <c r="F27" s="54"/>
      <c r="G27" s="51"/>
    </row>
    <row r="28" ht="21" customHeight="1" spans="1:7">
      <c r="A28" s="47"/>
      <c r="B28" s="48"/>
      <c r="C28" s="48"/>
      <c r="D28" s="60" t="s">
        <v>38</v>
      </c>
      <c r="E28" s="54">
        <v>20500</v>
      </c>
      <c r="F28" s="54"/>
      <c r="G28" s="51"/>
    </row>
    <row r="29" ht="21" customHeight="1" spans="1:7">
      <c r="A29" s="47"/>
      <c r="B29" s="48"/>
      <c r="C29" s="48"/>
      <c r="D29" s="60" t="s">
        <v>83</v>
      </c>
      <c r="E29" s="54">
        <v>78581</v>
      </c>
      <c r="F29" s="54"/>
      <c r="G29" s="51"/>
    </row>
    <row r="30" ht="21" customHeight="1" spans="1:7">
      <c r="A30" s="47"/>
      <c r="B30" s="48"/>
      <c r="C30" s="48"/>
      <c r="D30" s="60" t="s">
        <v>39</v>
      </c>
      <c r="E30" s="54">
        <v>9916</v>
      </c>
      <c r="F30" s="54"/>
      <c r="G30" s="51"/>
    </row>
    <row r="31" ht="21" customHeight="1" spans="1:7">
      <c r="A31" s="47"/>
      <c r="B31" s="48"/>
      <c r="C31" s="48"/>
      <c r="D31" s="60" t="s">
        <v>40</v>
      </c>
      <c r="E31" s="54">
        <v>4450</v>
      </c>
      <c r="F31" s="54"/>
      <c r="G31" s="51"/>
    </row>
    <row r="32" ht="21" customHeight="1" spans="1:15">
      <c r="A32" s="47"/>
      <c r="B32" s="48"/>
      <c r="C32" s="48"/>
      <c r="D32" s="60" t="s">
        <v>29</v>
      </c>
      <c r="E32" s="63">
        <v>137368</v>
      </c>
      <c r="F32" s="63">
        <f>SUM(E20:E32)</f>
        <v>4207794</v>
      </c>
      <c r="G32" s="51"/>
      <c r="O32" s="3"/>
    </row>
    <row r="33" ht="21" customHeight="1" spans="1:15">
      <c r="A33" s="47"/>
      <c r="B33" s="57" t="s">
        <v>41</v>
      </c>
      <c r="C33" s="57"/>
      <c r="D33" s="58"/>
      <c r="E33" s="56"/>
      <c r="F33" s="56"/>
      <c r="G33" s="59">
        <f>SUM(F32)</f>
        <v>4207794</v>
      </c>
      <c r="H33" s="325"/>
      <c r="I33" s="325"/>
      <c r="J33" s="325"/>
      <c r="K33" s="325"/>
      <c r="L33" s="325"/>
      <c r="M33" s="325"/>
      <c r="N33" s="325"/>
      <c r="O33" s="3"/>
    </row>
    <row r="34" ht="21" customHeight="1" spans="1:15">
      <c r="A34" s="47" t="s">
        <v>44</v>
      </c>
      <c r="B34" s="48"/>
      <c r="D34" s="52"/>
      <c r="E34" s="54"/>
      <c r="F34" s="54"/>
      <c r="G34" s="258">
        <f>G17-G33</f>
        <v>-60027</v>
      </c>
      <c r="O34" s="3"/>
    </row>
    <row r="35" ht="21" customHeight="1" spans="1:7">
      <c r="A35" s="47" t="s">
        <v>45</v>
      </c>
      <c r="B35" s="48"/>
      <c r="D35" s="52"/>
      <c r="E35" s="54"/>
      <c r="F35" s="54"/>
      <c r="G35" s="259">
        <v>-26618</v>
      </c>
    </row>
    <row r="36" ht="21" customHeight="1" spans="1:15">
      <c r="A36" s="66" t="s">
        <v>46</v>
      </c>
      <c r="B36" s="67"/>
      <c r="C36" s="67"/>
      <c r="D36" s="68"/>
      <c r="E36" s="69"/>
      <c r="F36" s="69"/>
      <c r="G36" s="260">
        <f>SUM(G34:G35)</f>
        <v>-86645</v>
      </c>
      <c r="O36" s="3"/>
    </row>
    <row r="37" ht="21" customHeight="1"/>
  </sheetData>
  <mergeCells count="4">
    <mergeCell ref="A3:G3"/>
    <mergeCell ref="A4:G4"/>
    <mergeCell ref="A7:D7"/>
    <mergeCell ref="E7:G7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T47"/>
  <sheetViews>
    <sheetView topLeftCell="A21" workbookViewId="0">
      <selection activeCell="Q15" sqref="Q15"/>
    </sheetView>
  </sheetViews>
  <sheetFormatPr defaultColWidth="9" defaultRowHeight="12"/>
  <cols>
    <col min="1" max="1" width="4.125" style="304" customWidth="1"/>
    <col min="2" max="2" width="4.25" style="304" customWidth="1"/>
    <col min="3" max="3" width="15.125" style="304" customWidth="1"/>
    <col min="4" max="14" width="9" style="306"/>
    <col min="15" max="15" width="10.25" style="306" customWidth="1"/>
    <col min="16" max="16" width="9" style="306"/>
    <col min="17" max="17" width="10.25" style="306" customWidth="1"/>
    <col min="18" max="18" width="9" style="306"/>
    <col min="19" max="19" width="10.25" style="306" customWidth="1"/>
    <col min="20" max="20" width="10.25" style="304" customWidth="1"/>
    <col min="21" max="16384" width="9" style="304"/>
  </cols>
  <sheetData>
    <row r="1" spans="1:19">
      <c r="A1" s="263" t="s">
        <v>90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</row>
    <row r="2" spans="1:19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 t="s">
        <v>1</v>
      </c>
    </row>
    <row r="3" ht="24" customHeight="1" spans="1:19">
      <c r="A3" s="264"/>
      <c r="B3" s="265"/>
      <c r="C3" s="266"/>
      <c r="D3" s="267" t="s">
        <v>2</v>
      </c>
      <c r="E3" s="268" t="s">
        <v>77</v>
      </c>
      <c r="F3" s="269" t="s">
        <v>3</v>
      </c>
      <c r="G3" s="269" t="s">
        <v>4</v>
      </c>
      <c r="H3" s="269" t="s">
        <v>5</v>
      </c>
      <c r="I3" s="269" t="s">
        <v>48</v>
      </c>
      <c r="J3" s="269" t="s">
        <v>49</v>
      </c>
      <c r="K3" s="269" t="s">
        <v>50</v>
      </c>
      <c r="L3" s="269" t="s">
        <v>51</v>
      </c>
      <c r="M3" s="269" t="s">
        <v>78</v>
      </c>
      <c r="N3" s="269" t="s">
        <v>79</v>
      </c>
      <c r="O3" s="269" t="s">
        <v>91</v>
      </c>
      <c r="P3" s="311" t="s">
        <v>92</v>
      </c>
      <c r="Q3" s="269" t="s">
        <v>6</v>
      </c>
      <c r="R3" s="269" t="s">
        <v>7</v>
      </c>
      <c r="S3" s="312" t="s">
        <v>8</v>
      </c>
    </row>
    <row r="4" spans="1:19">
      <c r="A4" s="270" t="s">
        <v>9</v>
      </c>
      <c r="B4" s="271"/>
      <c r="C4" s="272"/>
      <c r="D4" s="273"/>
      <c r="E4" s="274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313"/>
    </row>
    <row r="5" spans="1:19">
      <c r="A5" s="270"/>
      <c r="B5" s="271" t="s">
        <v>10</v>
      </c>
      <c r="C5" s="272"/>
      <c r="D5" s="273">
        <f t="shared" ref="D5:G5" si="0">SUM(D6:D7)</f>
        <v>0</v>
      </c>
      <c r="E5" s="275">
        <f>SUM(E6:E7)</f>
        <v>0</v>
      </c>
      <c r="F5" s="275">
        <f>SUM(F6:F7)</f>
        <v>0</v>
      </c>
      <c r="G5" s="275">
        <f>SUM(G6:G7)</f>
        <v>0</v>
      </c>
      <c r="H5" s="275">
        <f t="shared" ref="H5" si="1">SUM(H6:H7)</f>
        <v>0</v>
      </c>
      <c r="I5" s="275">
        <f t="shared" ref="I5:S5" si="2">SUM(I6:I7)</f>
        <v>0</v>
      </c>
      <c r="J5" s="275">
        <f>SUM(J6:J7)</f>
        <v>0</v>
      </c>
      <c r="K5" s="275">
        <f>SUM(K6:K7)</f>
        <v>0</v>
      </c>
      <c r="L5" s="275">
        <f>SUM(L6:L7)</f>
        <v>0</v>
      </c>
      <c r="M5" s="275">
        <f>SUM(M6:M7)</f>
        <v>0</v>
      </c>
      <c r="N5" s="275">
        <f>SUM(N6:N7)</f>
        <v>0</v>
      </c>
      <c r="O5" s="275">
        <f>SUM(O6:O7)</f>
        <v>0</v>
      </c>
      <c r="P5" s="275">
        <f>SUM(P6:P7)</f>
        <v>0</v>
      </c>
      <c r="Q5" s="275">
        <f>SUM(Q6:Q7)</f>
        <v>0</v>
      </c>
      <c r="R5" s="275">
        <f>SUM(R6:R7)</f>
        <v>73000</v>
      </c>
      <c r="S5" s="313">
        <f>SUM(S6:S7)</f>
        <v>73000</v>
      </c>
    </row>
    <row r="6" spans="1:19">
      <c r="A6" s="270"/>
      <c r="B6" s="271"/>
      <c r="C6" s="272" t="s">
        <v>11</v>
      </c>
      <c r="D6" s="273"/>
      <c r="E6" s="274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>
        <f t="shared" ref="Q6:Q8" si="3">SUM(D6:P6)</f>
        <v>0</v>
      </c>
      <c r="R6" s="275">
        <v>68000</v>
      </c>
      <c r="S6" s="313">
        <f t="shared" ref="S6:S8" si="4">SUM(Q6:R6)</f>
        <v>68000</v>
      </c>
    </row>
    <row r="7" spans="1:19">
      <c r="A7" s="270"/>
      <c r="B7" s="271"/>
      <c r="C7" s="272" t="s">
        <v>12</v>
      </c>
      <c r="D7" s="276"/>
      <c r="E7" s="277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5"/>
      <c r="Q7" s="278">
        <f>SUM(D7:P7)</f>
        <v>0</v>
      </c>
      <c r="R7" s="278">
        <v>5000</v>
      </c>
      <c r="S7" s="314">
        <f>SUM(Q7:R7)</f>
        <v>5000</v>
      </c>
    </row>
    <row r="8" spans="1:19">
      <c r="A8" s="270"/>
      <c r="B8" s="271" t="s">
        <v>13</v>
      </c>
      <c r="C8" s="272"/>
      <c r="D8" s="279"/>
      <c r="E8" s="280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75">
        <f>SUM(D8:P8)</f>
        <v>0</v>
      </c>
      <c r="R8" s="281">
        <v>70404</v>
      </c>
      <c r="S8" s="315">
        <f>SUM(Q8:R8)</f>
        <v>70404</v>
      </c>
    </row>
    <row r="9" spans="1:19">
      <c r="A9" s="270"/>
      <c r="B9" s="271" t="s">
        <v>80</v>
      </c>
      <c r="C9" s="272"/>
      <c r="D9" s="282">
        <f t="shared" ref="D9:G9" si="5">SUM(D10:D11)</f>
        <v>0</v>
      </c>
      <c r="E9" s="283">
        <f>SUM(E10:E11)</f>
        <v>238000</v>
      </c>
      <c r="F9" s="284">
        <f>SUM(F10:F11)</f>
        <v>0</v>
      </c>
      <c r="G9" s="284">
        <f>SUM(G10:G11)</f>
        <v>0</v>
      </c>
      <c r="H9" s="284">
        <f t="shared" ref="H9" si="6">SUM(H10:H11)</f>
        <v>0</v>
      </c>
      <c r="I9" s="284">
        <f t="shared" ref="I9:S9" si="7">SUM(I10:I11)</f>
        <v>0</v>
      </c>
      <c r="J9" s="284">
        <f>SUM(J10:J11)</f>
        <v>0</v>
      </c>
      <c r="K9" s="284">
        <f>SUM(K10:K11)</f>
        <v>4102</v>
      </c>
      <c r="L9" s="284">
        <f>SUM(L10:L11)</f>
        <v>0</v>
      </c>
      <c r="M9" s="284">
        <f>SUM(M10:M11)</f>
        <v>0</v>
      </c>
      <c r="N9" s="284">
        <f>SUM(N10:N11)</f>
        <v>10472</v>
      </c>
      <c r="O9" s="284">
        <f>SUM(O10:O11)</f>
        <v>0</v>
      </c>
      <c r="P9" s="284">
        <f>SUM(P10:P11)</f>
        <v>0</v>
      </c>
      <c r="Q9" s="284">
        <f>SUM(Q10:Q11)</f>
        <v>252574</v>
      </c>
      <c r="R9" s="284">
        <f>SUM(R10:R11)</f>
        <v>58000</v>
      </c>
      <c r="S9" s="316">
        <f>SUM(S10:S11)</f>
        <v>310574</v>
      </c>
    </row>
    <row r="10" spans="1:19">
      <c r="A10" s="270"/>
      <c r="B10" s="271"/>
      <c r="C10" s="272" t="s">
        <v>14</v>
      </c>
      <c r="D10" s="285"/>
      <c r="E10" s="275"/>
      <c r="F10" s="275"/>
      <c r="G10" s="275"/>
      <c r="H10" s="275"/>
      <c r="I10" s="275"/>
      <c r="J10" s="275"/>
      <c r="K10" s="275">
        <v>4102</v>
      </c>
      <c r="L10" s="275"/>
      <c r="M10" s="275"/>
      <c r="N10" s="275">
        <v>10472</v>
      </c>
      <c r="O10" s="275"/>
      <c r="P10" s="275"/>
      <c r="Q10" s="275">
        <f t="shared" ref="Q10:Q11" si="8">SUM(D10:P10)</f>
        <v>14574</v>
      </c>
      <c r="R10" s="275"/>
      <c r="S10" s="313">
        <f t="shared" ref="S10:S11" si="9">SUM(Q10:R10)</f>
        <v>14574</v>
      </c>
    </row>
    <row r="11" spans="1:19">
      <c r="A11" s="270"/>
      <c r="B11" s="271"/>
      <c r="C11" s="272" t="s">
        <v>81</v>
      </c>
      <c r="D11" s="276"/>
      <c r="E11" s="277">
        <v>238000</v>
      </c>
      <c r="F11" s="278"/>
      <c r="G11" s="278"/>
      <c r="H11" s="278"/>
      <c r="I11" s="278"/>
      <c r="J11" s="277"/>
      <c r="K11" s="278"/>
      <c r="L11" s="278"/>
      <c r="M11" s="275"/>
      <c r="N11" s="278"/>
      <c r="O11" s="278"/>
      <c r="P11" s="278"/>
      <c r="Q11" s="278">
        <f>SUM(D11:P11)</f>
        <v>238000</v>
      </c>
      <c r="R11" s="278">
        <v>58000</v>
      </c>
      <c r="S11" s="314">
        <f>SUM(Q11:R11)</f>
        <v>296000</v>
      </c>
    </row>
    <row r="12" spans="1:19">
      <c r="A12" s="270"/>
      <c r="B12" s="271" t="s">
        <v>15</v>
      </c>
      <c r="C12" s="272"/>
      <c r="D12" s="273">
        <f t="shared" ref="D12:G12" si="10">SUM(D13:D16)</f>
        <v>10544</v>
      </c>
      <c r="E12" s="275">
        <f>SUM(E13:E16)</f>
        <v>0</v>
      </c>
      <c r="F12" s="275">
        <f>SUM(F13:F16)</f>
        <v>33224</v>
      </c>
      <c r="G12" s="275">
        <f>SUM(G13:G16)</f>
        <v>30929</v>
      </c>
      <c r="H12" s="275">
        <f t="shared" ref="H12" si="11">SUM(H13:H16)</f>
        <v>67831</v>
      </c>
      <c r="I12" s="275">
        <f t="shared" ref="I12:S12" si="12">SUM(I13:I16)</f>
        <v>31882</v>
      </c>
      <c r="J12" s="275">
        <f>SUM(J13:J16)</f>
        <v>11327</v>
      </c>
      <c r="K12" s="275">
        <f>SUM(K13:K16)</f>
        <v>26818</v>
      </c>
      <c r="L12" s="275">
        <f>SUM(L13:L16)</f>
        <v>34595</v>
      </c>
      <c r="M12" s="284">
        <f>SUM(M13:M16)</f>
        <v>33481</v>
      </c>
      <c r="N12" s="275">
        <f>SUM(N13:N16)</f>
        <v>35497</v>
      </c>
      <c r="O12" s="275">
        <f>SUM(O13:O16)</f>
        <v>1654858</v>
      </c>
      <c r="P12" s="275">
        <f>SUM(P13:P16)</f>
        <v>0</v>
      </c>
      <c r="Q12" s="275">
        <f>SUM(Q13:Q16)</f>
        <v>1970986</v>
      </c>
      <c r="R12" s="275">
        <f>SUM(R13:R16)</f>
        <v>0</v>
      </c>
      <c r="S12" s="313">
        <f>SUM(S13:S16)</f>
        <v>1970986</v>
      </c>
    </row>
    <row r="13" spans="1:19">
      <c r="A13" s="270"/>
      <c r="B13" s="271"/>
      <c r="C13" s="272" t="s">
        <v>16</v>
      </c>
      <c r="D13" s="273"/>
      <c r="E13" s="274"/>
      <c r="F13" s="275"/>
      <c r="G13" s="275"/>
      <c r="H13" s="275"/>
      <c r="I13" s="275"/>
      <c r="J13" s="275"/>
      <c r="K13" s="275"/>
      <c r="L13" s="275"/>
      <c r="M13" s="275"/>
      <c r="N13" s="275"/>
      <c r="O13" s="275">
        <v>1643970</v>
      </c>
      <c r="P13" s="275"/>
      <c r="Q13" s="275">
        <f t="shared" ref="Q13:Q16" si="13">SUM(D13:P13)</f>
        <v>1643970</v>
      </c>
      <c r="R13" s="275"/>
      <c r="S13" s="313">
        <f t="shared" ref="S13:S16" si="14">SUM(Q13:R13)</f>
        <v>1643970</v>
      </c>
    </row>
    <row r="14" spans="1:19">
      <c r="A14" s="270"/>
      <c r="B14" s="271"/>
      <c r="C14" s="272" t="s">
        <v>17</v>
      </c>
      <c r="D14" s="273"/>
      <c r="E14" s="274"/>
      <c r="F14" s="275">
        <v>14224</v>
      </c>
      <c r="G14" s="275">
        <v>13429</v>
      </c>
      <c r="H14" s="275">
        <v>29831</v>
      </c>
      <c r="I14" s="275">
        <v>14202</v>
      </c>
      <c r="J14" s="275">
        <v>5127</v>
      </c>
      <c r="K14" s="275">
        <v>12238</v>
      </c>
      <c r="L14" s="275">
        <v>16235</v>
      </c>
      <c r="M14" s="275">
        <v>15754</v>
      </c>
      <c r="N14" s="275">
        <v>17137</v>
      </c>
      <c r="O14" s="275">
        <v>5408</v>
      </c>
      <c r="P14" s="275"/>
      <c r="Q14" s="275">
        <f>SUM(D14:P14)</f>
        <v>143585</v>
      </c>
      <c r="R14" s="275"/>
      <c r="S14" s="313">
        <f>SUM(Q14:R14)</f>
        <v>143585</v>
      </c>
    </row>
    <row r="15" spans="1:19">
      <c r="A15" s="270"/>
      <c r="B15" s="271"/>
      <c r="C15" s="272" t="s">
        <v>18</v>
      </c>
      <c r="D15" s="273"/>
      <c r="E15" s="274"/>
      <c r="F15" s="275">
        <v>19000</v>
      </c>
      <c r="G15" s="275">
        <v>17500</v>
      </c>
      <c r="H15" s="275">
        <v>38000</v>
      </c>
      <c r="I15" s="275">
        <v>17680</v>
      </c>
      <c r="J15" s="275">
        <v>6200</v>
      </c>
      <c r="K15" s="275">
        <v>14580</v>
      </c>
      <c r="L15" s="275">
        <v>18360</v>
      </c>
      <c r="M15" s="275">
        <v>17727</v>
      </c>
      <c r="N15" s="275">
        <v>18360</v>
      </c>
      <c r="O15" s="275">
        <v>5480</v>
      </c>
      <c r="P15" s="275"/>
      <c r="Q15" s="275">
        <f>SUM(D15:P15)</f>
        <v>172887</v>
      </c>
      <c r="R15" s="275"/>
      <c r="S15" s="313">
        <f>SUM(Q15:R15)</f>
        <v>172887</v>
      </c>
    </row>
    <row r="16" spans="1:19">
      <c r="A16" s="270"/>
      <c r="B16" s="271"/>
      <c r="C16" s="272" t="s">
        <v>19</v>
      </c>
      <c r="D16" s="276">
        <v>10544</v>
      </c>
      <c r="E16" s="277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>
        <f>SUM(D16:P16)</f>
        <v>10544</v>
      </c>
      <c r="R16" s="278"/>
      <c r="S16" s="314">
        <f>SUM(Q16:R16)</f>
        <v>10544</v>
      </c>
    </row>
    <row r="17" spans="1:19">
      <c r="A17" s="270"/>
      <c r="B17" s="271" t="s">
        <v>20</v>
      </c>
      <c r="C17" s="272"/>
      <c r="D17" s="273">
        <f t="shared" ref="D17:H17" si="15">SUM(D18:D19)</f>
        <v>0</v>
      </c>
      <c r="E17" s="275">
        <f>SUM(E18:E19)</f>
        <v>0</v>
      </c>
      <c r="F17" s="275">
        <f>SUM(F18:F19)</f>
        <v>0</v>
      </c>
      <c r="G17" s="275">
        <f>SUM(G18:G19)</f>
        <v>0</v>
      </c>
      <c r="H17" s="275">
        <f>SUM(H18:H19)</f>
        <v>0</v>
      </c>
      <c r="I17" s="275">
        <f t="shared" ref="I17" si="16">SUM(I18:I19)</f>
        <v>0</v>
      </c>
      <c r="J17" s="275">
        <f t="shared" ref="J17:S17" si="17">SUM(J18:J19)</f>
        <v>0</v>
      </c>
      <c r="K17" s="275">
        <f>SUM(K18:K19)</f>
        <v>0</v>
      </c>
      <c r="L17" s="275">
        <f>SUM(L18:L19)</f>
        <v>0</v>
      </c>
      <c r="M17" s="275">
        <f>SUM(M18:M19)</f>
        <v>0</v>
      </c>
      <c r="N17" s="275">
        <f>SUM(N18:N19)</f>
        <v>0</v>
      </c>
      <c r="O17" s="275">
        <f>SUM(O18:O19)</f>
        <v>0</v>
      </c>
      <c r="P17" s="275">
        <f>SUM(P18:P19)</f>
        <v>2</v>
      </c>
      <c r="Q17" s="275">
        <f>SUM(Q18:Q19)</f>
        <v>2</v>
      </c>
      <c r="R17" s="275">
        <f>SUM(R18:R19)</f>
        <v>15</v>
      </c>
      <c r="S17" s="313">
        <f>SUM(S18:S19)</f>
        <v>17</v>
      </c>
    </row>
    <row r="18" spans="1:19">
      <c r="A18" s="270"/>
      <c r="B18" s="271"/>
      <c r="C18" s="272" t="s">
        <v>17</v>
      </c>
      <c r="D18" s="273"/>
      <c r="E18" s="274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>
        <f t="shared" ref="Q18:Q19" si="18">SUM(D18:P18)</f>
        <v>0</v>
      </c>
      <c r="R18" s="275">
        <v>15</v>
      </c>
      <c r="S18" s="313">
        <f t="shared" ref="S18:S19" si="19">SUM(Q18:R18)</f>
        <v>15</v>
      </c>
    </row>
    <row r="19" spans="1:19">
      <c r="A19" s="270"/>
      <c r="B19" s="271"/>
      <c r="C19" s="272" t="s">
        <v>93</v>
      </c>
      <c r="D19" s="274"/>
      <c r="E19" s="274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>
        <v>2</v>
      </c>
      <c r="Q19" s="275">
        <f>SUM(D19:P19)</f>
        <v>2</v>
      </c>
      <c r="R19" s="275"/>
      <c r="S19" s="313">
        <f>SUM(Q19:R19)</f>
        <v>2</v>
      </c>
    </row>
    <row r="20" spans="1:20">
      <c r="A20" s="286"/>
      <c r="B20" s="287" t="s">
        <v>22</v>
      </c>
      <c r="C20" s="288"/>
      <c r="D20" s="289">
        <f t="shared" ref="D20:G20" si="20">SUM(D5,D8:D9,D12,D17)</f>
        <v>10544</v>
      </c>
      <c r="E20" s="290">
        <f>SUM(E5,E8:E9,E12,E17)</f>
        <v>238000</v>
      </c>
      <c r="F20" s="290">
        <f>SUM(F5,F8:F9,F12,F17)</f>
        <v>33224</v>
      </c>
      <c r="G20" s="290">
        <f>SUM(G5,G8:G9,G12,G17)</f>
        <v>30929</v>
      </c>
      <c r="H20" s="290">
        <f t="shared" ref="H20" si="21">SUM(H5,H8:H9,H12,H17)</f>
        <v>67831</v>
      </c>
      <c r="I20" s="290">
        <f t="shared" ref="I20:S20" si="22">SUM(I5,I8:I9,I12,I17)</f>
        <v>31882</v>
      </c>
      <c r="J20" s="290">
        <f>SUM(J5,J8:J9,J12,J17)</f>
        <v>11327</v>
      </c>
      <c r="K20" s="290">
        <f>SUM(K5,K8:K9,K12,K17)</f>
        <v>30920</v>
      </c>
      <c r="L20" s="290">
        <f>SUM(L5,L8:L9,L12,L17)</f>
        <v>34595</v>
      </c>
      <c r="M20" s="290">
        <f>SUM(M5,M8:M9,M12,M17)</f>
        <v>33481</v>
      </c>
      <c r="N20" s="290">
        <f>SUM(N5,N8:N9,N12,N17)</f>
        <v>45969</v>
      </c>
      <c r="O20" s="290">
        <f>SUM(O5,O8:O9,O12,O17)</f>
        <v>1654858</v>
      </c>
      <c r="P20" s="290">
        <f>SUM(P5,P8:P9,P12,P17)</f>
        <v>2</v>
      </c>
      <c r="Q20" s="290">
        <f>SUM(Q5,Q8:Q9,Q12,Q17)</f>
        <v>2223562</v>
      </c>
      <c r="R20" s="290">
        <f>SUM(R5,R8:R9,R12,R17)</f>
        <v>201419</v>
      </c>
      <c r="S20" s="317">
        <f>SUM(S5,S8:S9,S12,S17)</f>
        <v>2424981</v>
      </c>
      <c r="T20" s="306"/>
    </row>
    <row r="21" spans="1:19">
      <c r="A21" s="270" t="s">
        <v>23</v>
      </c>
      <c r="B21" s="271"/>
      <c r="C21" s="272"/>
      <c r="D21" s="273"/>
      <c r="E21" s="274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313"/>
    </row>
    <row r="22" spans="1:19">
      <c r="A22" s="270"/>
      <c r="B22" s="271" t="s">
        <v>24</v>
      </c>
      <c r="C22" s="272"/>
      <c r="D22" s="273">
        <f t="shared" ref="D22:G22" si="23">SUM(D23:D24)</f>
        <v>24750</v>
      </c>
      <c r="E22" s="275">
        <f>SUM(E23:E24)</f>
        <v>0</v>
      </c>
      <c r="F22" s="275">
        <f>SUM(F23:F24)</f>
        <v>0</v>
      </c>
      <c r="G22" s="275">
        <f>SUM(G23:G24)</f>
        <v>0</v>
      </c>
      <c r="H22" s="275">
        <f t="shared" ref="H22" si="24">SUM(H23:H24)</f>
        <v>0</v>
      </c>
      <c r="I22" s="275">
        <f t="shared" ref="I22:S22" si="25">SUM(I23:I24)</f>
        <v>0</v>
      </c>
      <c r="J22" s="275">
        <f>SUM(J23:J24)</f>
        <v>0</v>
      </c>
      <c r="K22" s="275">
        <f>SUM(K23:K24)</f>
        <v>0</v>
      </c>
      <c r="L22" s="275">
        <f>SUM(L23:L24)</f>
        <v>0</v>
      </c>
      <c r="M22" s="275">
        <f>SUM(M23:M24)</f>
        <v>0</v>
      </c>
      <c r="N22" s="275">
        <f>SUM(N23:N24)</f>
        <v>0</v>
      </c>
      <c r="O22" s="275">
        <f>SUM(O23:O24)</f>
        <v>1643970</v>
      </c>
      <c r="P22" s="275">
        <f>SUM(P23:P24)</f>
        <v>0</v>
      </c>
      <c r="Q22" s="275">
        <f>SUM(Q23:Q24)</f>
        <v>1668720</v>
      </c>
      <c r="R22" s="275">
        <f>SUM(R23:R24)</f>
        <v>0</v>
      </c>
      <c r="S22" s="313">
        <f>SUM(S23:S24)</f>
        <v>1668720</v>
      </c>
    </row>
    <row r="23" spans="1:19">
      <c r="A23" s="270"/>
      <c r="B23" s="271"/>
      <c r="C23" s="272" t="s">
        <v>25</v>
      </c>
      <c r="D23" s="273"/>
      <c r="E23" s="274"/>
      <c r="F23" s="275"/>
      <c r="G23" s="275"/>
      <c r="H23" s="275"/>
      <c r="I23" s="275"/>
      <c r="J23" s="275"/>
      <c r="K23" s="275"/>
      <c r="L23" s="275"/>
      <c r="M23" s="275"/>
      <c r="N23" s="275"/>
      <c r="O23" s="275">
        <v>1643970</v>
      </c>
      <c r="P23" s="275"/>
      <c r="Q23" s="275">
        <f>SUM(D23:P23)</f>
        <v>1643970</v>
      </c>
      <c r="R23" s="275"/>
      <c r="S23" s="313">
        <f>SUM(Q23:R23)</f>
        <v>1643970</v>
      </c>
    </row>
    <row r="24" spans="1:19">
      <c r="A24" s="270"/>
      <c r="B24" s="271"/>
      <c r="C24" s="272" t="s">
        <v>26</v>
      </c>
      <c r="D24" s="276">
        <v>24750</v>
      </c>
      <c r="E24" s="277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>
        <f>SUM(D24:P24)</f>
        <v>24750</v>
      </c>
      <c r="R24" s="278"/>
      <c r="S24" s="314">
        <f>SUM(Q24:R24)</f>
        <v>24750</v>
      </c>
    </row>
    <row r="25" spans="1:19">
      <c r="A25" s="270"/>
      <c r="B25" s="271" t="s">
        <v>27</v>
      </c>
      <c r="C25" s="272"/>
      <c r="D25" s="273">
        <f t="shared" ref="D25:G25" si="26">SUM(D26:D28)</f>
        <v>0</v>
      </c>
      <c r="E25" s="275">
        <f>SUM(E26:E28)</f>
        <v>0</v>
      </c>
      <c r="F25" s="275">
        <f>SUM(F26:F28)</f>
        <v>14215</v>
      </c>
      <c r="G25" s="275">
        <f>SUM(G26:G28)</f>
        <v>13413</v>
      </c>
      <c r="H25" s="275">
        <f t="shared" ref="H25" si="27">SUM(H26:H28)</f>
        <v>29817</v>
      </c>
      <c r="I25" s="275">
        <f t="shared" ref="I25:S25" si="28">SUM(I26:I28)</f>
        <v>14193</v>
      </c>
      <c r="J25" s="275">
        <f>SUM(J26:J28)</f>
        <v>5144</v>
      </c>
      <c r="K25" s="275">
        <f>SUM(K26:K28)</f>
        <v>13732</v>
      </c>
      <c r="L25" s="275">
        <f>SUM(L26:L28)</f>
        <v>16226</v>
      </c>
      <c r="M25" s="275">
        <f>SUM(M26:M28)</f>
        <v>16623</v>
      </c>
      <c r="N25" s="275">
        <f>SUM(N26:N28)</f>
        <v>22206</v>
      </c>
      <c r="O25" s="275">
        <f>SUM(O26:O28)</f>
        <v>2740</v>
      </c>
      <c r="P25" s="275">
        <f>SUM(P26:P28)</f>
        <v>0</v>
      </c>
      <c r="Q25" s="275">
        <f>SUM(Q26:Q28)</f>
        <v>148309</v>
      </c>
      <c r="R25" s="275">
        <f>SUM(R26:R28)</f>
        <v>0</v>
      </c>
      <c r="S25" s="313">
        <f>SUM(S26:S28)</f>
        <v>148309</v>
      </c>
    </row>
    <row r="26" spans="1:19">
      <c r="A26" s="270"/>
      <c r="B26" s="271"/>
      <c r="C26" s="272" t="s">
        <v>28</v>
      </c>
      <c r="D26" s="273"/>
      <c r="E26" s="274"/>
      <c r="F26" s="275"/>
      <c r="G26" s="275"/>
      <c r="H26" s="275"/>
      <c r="I26" s="275"/>
      <c r="J26" s="275"/>
      <c r="K26" s="275">
        <v>3692</v>
      </c>
      <c r="L26" s="275"/>
      <c r="M26" s="275"/>
      <c r="N26" s="275">
        <v>10066</v>
      </c>
      <c r="O26" s="275"/>
      <c r="P26" s="275"/>
      <c r="Q26" s="275">
        <f t="shared" ref="Q26:Q28" si="29">SUM(D26:P26)</f>
        <v>13758</v>
      </c>
      <c r="R26" s="275"/>
      <c r="S26" s="313">
        <f t="shared" ref="S26:S28" si="30">SUM(Q26:R26)</f>
        <v>13758</v>
      </c>
    </row>
    <row r="27" spans="1:19">
      <c r="A27" s="270"/>
      <c r="B27" s="271"/>
      <c r="C27" s="272" t="s">
        <v>29</v>
      </c>
      <c r="D27" s="273"/>
      <c r="E27" s="274"/>
      <c r="F27" s="275">
        <v>9938</v>
      </c>
      <c r="G27" s="275">
        <v>11443</v>
      </c>
      <c r="H27" s="275"/>
      <c r="I27" s="275">
        <v>2630</v>
      </c>
      <c r="J27" s="275">
        <v>2306</v>
      </c>
      <c r="K27" s="275">
        <v>5266</v>
      </c>
      <c r="L27" s="275">
        <v>15026</v>
      </c>
      <c r="M27" s="275">
        <v>7386</v>
      </c>
      <c r="N27" s="275">
        <v>10300</v>
      </c>
      <c r="O27" s="275"/>
      <c r="P27" s="275"/>
      <c r="Q27" s="275">
        <f>SUM(D27:P27)</f>
        <v>64295</v>
      </c>
      <c r="R27" s="275"/>
      <c r="S27" s="313">
        <f>SUM(Q27:R27)</f>
        <v>64295</v>
      </c>
    </row>
    <row r="28" spans="1:19">
      <c r="A28" s="270"/>
      <c r="B28" s="271"/>
      <c r="C28" s="272" t="s">
        <v>30</v>
      </c>
      <c r="D28" s="276"/>
      <c r="E28" s="277"/>
      <c r="F28" s="278">
        <v>4277</v>
      </c>
      <c r="G28" s="278">
        <v>1970</v>
      </c>
      <c r="H28" s="278">
        <v>29817</v>
      </c>
      <c r="I28" s="278">
        <v>11563</v>
      </c>
      <c r="J28" s="278">
        <v>2838</v>
      </c>
      <c r="K28" s="278">
        <v>4774</v>
      </c>
      <c r="L28" s="278">
        <v>1200</v>
      </c>
      <c r="M28" s="278">
        <v>9237</v>
      </c>
      <c r="N28" s="278">
        <v>1840</v>
      </c>
      <c r="O28" s="278">
        <v>2740</v>
      </c>
      <c r="P28" s="278"/>
      <c r="Q28" s="278">
        <f>SUM(D28:P28)</f>
        <v>70256</v>
      </c>
      <c r="R28" s="278"/>
      <c r="S28" s="318">
        <f>SUM(Q28:R28)</f>
        <v>70256</v>
      </c>
    </row>
    <row r="29" spans="1:19">
      <c r="A29" s="270"/>
      <c r="B29" s="271" t="s">
        <v>31</v>
      </c>
      <c r="C29" s="272"/>
      <c r="D29" s="282">
        <f t="shared" ref="D29:G29" si="31">SUM(D30:D40)</f>
        <v>47515</v>
      </c>
      <c r="E29" s="284">
        <f>SUM(E30:E40)</f>
        <v>360082</v>
      </c>
      <c r="F29" s="284">
        <f>SUM(F30:F40)</f>
        <v>0</v>
      </c>
      <c r="G29" s="284">
        <f>SUM(G30:G40)</f>
        <v>0</v>
      </c>
      <c r="H29" s="284">
        <f t="shared" ref="H29" si="32">SUM(H30:H40)</f>
        <v>0</v>
      </c>
      <c r="I29" s="285">
        <f t="shared" ref="I29:S29" si="33">SUM(I30:I40)</f>
        <v>0</v>
      </c>
      <c r="J29" s="326">
        <f>SUM(J30:J40)</f>
        <v>0</v>
      </c>
      <c r="K29" s="284">
        <f>SUM(K30:K40)</f>
        <v>0</v>
      </c>
      <c r="L29" s="284">
        <f>SUM(L30:L40)</f>
        <v>0</v>
      </c>
      <c r="M29" s="284">
        <f>SUM(M30:M40)</f>
        <v>0</v>
      </c>
      <c r="N29" s="284">
        <f>SUM(N30:N40)</f>
        <v>0</v>
      </c>
      <c r="O29" s="284">
        <f>SUM(O30:O40)</f>
        <v>400</v>
      </c>
      <c r="P29" s="284">
        <f>SUM(P30:P40)</f>
        <v>1500</v>
      </c>
      <c r="Q29" s="284">
        <f>SUM(Q30:Q40)</f>
        <v>409497</v>
      </c>
      <c r="R29" s="284">
        <f>SUM(R30:R40)</f>
        <v>159450</v>
      </c>
      <c r="S29" s="321">
        <f>SUM(S30:S40)</f>
        <v>568947</v>
      </c>
    </row>
    <row r="30" spans="1:19">
      <c r="A30" s="270"/>
      <c r="B30" s="271"/>
      <c r="C30" s="272" t="s">
        <v>82</v>
      </c>
      <c r="D30" s="273"/>
      <c r="E30" s="274">
        <v>38979</v>
      </c>
      <c r="F30" s="275"/>
      <c r="G30" s="275"/>
      <c r="H30" s="275"/>
      <c r="I30" s="275"/>
      <c r="J30" s="275"/>
      <c r="K30" s="275"/>
      <c r="L30" s="274"/>
      <c r="M30" s="275"/>
      <c r="N30" s="275"/>
      <c r="O30" s="275"/>
      <c r="P30" s="275"/>
      <c r="Q30" s="275">
        <f t="shared" ref="Q30:Q32" si="34">SUM(D30:P30)</f>
        <v>38979</v>
      </c>
      <c r="R30" s="275"/>
      <c r="S30" s="313">
        <f t="shared" ref="S30:S32" si="35">SUM(Q30:R30)</f>
        <v>38979</v>
      </c>
    </row>
    <row r="31" spans="1:19">
      <c r="A31" s="270"/>
      <c r="B31" s="271"/>
      <c r="C31" s="272" t="s">
        <v>32</v>
      </c>
      <c r="D31" s="273">
        <v>6300</v>
      </c>
      <c r="E31" s="274">
        <v>14850</v>
      </c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>
        <f>SUM(D31:P31)</f>
        <v>21150</v>
      </c>
      <c r="R31" s="275">
        <v>1425</v>
      </c>
      <c r="S31" s="313">
        <f>SUM(Q31:R31)</f>
        <v>22575</v>
      </c>
    </row>
    <row r="32" spans="1:19">
      <c r="A32" s="270"/>
      <c r="B32" s="271"/>
      <c r="C32" s="272" t="s">
        <v>33</v>
      </c>
      <c r="D32" s="273">
        <v>10460</v>
      </c>
      <c r="E32" s="274">
        <v>36620</v>
      </c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>
        <f>SUM(D32:P32)</f>
        <v>47080</v>
      </c>
      <c r="R32" s="275">
        <v>4260</v>
      </c>
      <c r="S32" s="313">
        <f>SUM(Q32:R32)</f>
        <v>51340</v>
      </c>
    </row>
    <row r="33" spans="1:19">
      <c r="A33" s="270"/>
      <c r="B33" s="271"/>
      <c r="C33" s="272" t="s">
        <v>34</v>
      </c>
      <c r="D33" s="273">
        <v>6308</v>
      </c>
      <c r="E33" s="274">
        <v>207974</v>
      </c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>
        <f t="shared" ref="Q33" si="36">SUM(D33:P33)</f>
        <v>214282</v>
      </c>
      <c r="R33" s="275">
        <v>8414</v>
      </c>
      <c r="S33" s="313">
        <f t="shared" ref="S33" si="37">SUM(Q33:R33)</f>
        <v>222696</v>
      </c>
    </row>
    <row r="34" spans="1:19">
      <c r="A34" s="270"/>
      <c r="B34" s="271"/>
      <c r="C34" s="272" t="s">
        <v>35</v>
      </c>
      <c r="D34" s="273">
        <v>12167</v>
      </c>
      <c r="E34" s="274">
        <v>27262</v>
      </c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>
        <f t="shared" ref="Q34:Q40" si="38">SUM(D34:P34)</f>
        <v>39429</v>
      </c>
      <c r="R34" s="275">
        <v>5726</v>
      </c>
      <c r="S34" s="313">
        <f t="shared" ref="S34:S40" si="39">SUM(Q34:R34)</f>
        <v>45155</v>
      </c>
    </row>
    <row r="35" spans="1:19">
      <c r="A35" s="270"/>
      <c r="B35" s="271"/>
      <c r="C35" s="272" t="s">
        <v>36</v>
      </c>
      <c r="D35" s="273">
        <v>468</v>
      </c>
      <c r="E35" s="274">
        <v>24120</v>
      </c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>
        <f>SUM(D35:P35)</f>
        <v>24588</v>
      </c>
      <c r="R35" s="275">
        <v>7519</v>
      </c>
      <c r="S35" s="313">
        <f>SUM(Q35:R35)</f>
        <v>32107</v>
      </c>
    </row>
    <row r="36" spans="1:19">
      <c r="A36" s="270"/>
      <c r="B36" s="271"/>
      <c r="C36" s="272" t="s">
        <v>37</v>
      </c>
      <c r="D36" s="273"/>
      <c r="E36" s="274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>
        <f>SUM(D36:P36)</f>
        <v>0</v>
      </c>
      <c r="R36" s="275">
        <v>1390</v>
      </c>
      <c r="S36" s="313">
        <f>SUM(Q36:R36)</f>
        <v>1390</v>
      </c>
    </row>
    <row r="37" spans="1:19">
      <c r="A37" s="270"/>
      <c r="B37" s="271"/>
      <c r="C37" s="272" t="s">
        <v>38</v>
      </c>
      <c r="D37" s="273">
        <v>300</v>
      </c>
      <c r="E37" s="274">
        <v>500</v>
      </c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>
        <f>SUM(D37:P37)</f>
        <v>800</v>
      </c>
      <c r="R37" s="275">
        <v>8000</v>
      </c>
      <c r="S37" s="313">
        <f>SUM(Q37:R37)</f>
        <v>8800</v>
      </c>
    </row>
    <row r="38" spans="1:19">
      <c r="A38" s="270"/>
      <c r="B38" s="271"/>
      <c r="C38" s="272" t="s">
        <v>83</v>
      </c>
      <c r="D38" s="273"/>
      <c r="E38" s="274">
        <v>9604</v>
      </c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>
        <f>SUM(D38:P38)</f>
        <v>9604</v>
      </c>
      <c r="R38" s="275"/>
      <c r="S38" s="313">
        <f>SUM(Q38:R38)</f>
        <v>9604</v>
      </c>
    </row>
    <row r="39" spans="1:19">
      <c r="A39" s="270"/>
      <c r="B39" s="271"/>
      <c r="C39" s="272" t="s">
        <v>39</v>
      </c>
      <c r="D39" s="273">
        <v>11512</v>
      </c>
      <c r="E39" s="274">
        <v>173</v>
      </c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>
        <f>SUM(D39:P39)</f>
        <v>11685</v>
      </c>
      <c r="R39" s="275">
        <v>122716</v>
      </c>
      <c r="S39" s="313">
        <f>SUM(Q39:R39)</f>
        <v>134401</v>
      </c>
    </row>
    <row r="40" spans="1:20">
      <c r="A40" s="270"/>
      <c r="B40" s="271"/>
      <c r="C40" s="272" t="s">
        <v>40</v>
      </c>
      <c r="D40" s="276"/>
      <c r="E40" s="277"/>
      <c r="F40" s="278"/>
      <c r="G40" s="278"/>
      <c r="H40" s="278"/>
      <c r="I40" s="278"/>
      <c r="J40" s="278"/>
      <c r="K40" s="278"/>
      <c r="L40" s="278"/>
      <c r="M40" s="278"/>
      <c r="N40" s="278"/>
      <c r="O40" s="278">
        <v>400</v>
      </c>
      <c r="P40" s="278">
        <v>1500</v>
      </c>
      <c r="Q40" s="278">
        <f>SUM(D40:P40)</f>
        <v>1900</v>
      </c>
      <c r="R40" s="278"/>
      <c r="S40" s="314">
        <f>SUM(Q40:R40)</f>
        <v>1900</v>
      </c>
      <c r="T40" s="306"/>
    </row>
    <row r="41" spans="1:20">
      <c r="A41" s="286"/>
      <c r="B41" s="287" t="s">
        <v>41</v>
      </c>
      <c r="C41" s="288"/>
      <c r="D41" s="293">
        <f t="shared" ref="D41:G41" si="40">SUM(D22,D25,D29)</f>
        <v>72265</v>
      </c>
      <c r="E41" s="294">
        <f>SUM(E22,E25,E29)</f>
        <v>360082</v>
      </c>
      <c r="F41" s="294">
        <f>SUM(F22,F25,F29)</f>
        <v>14215</v>
      </c>
      <c r="G41" s="294">
        <f>SUM(G22,G25,G29)</f>
        <v>13413</v>
      </c>
      <c r="H41" s="294">
        <f t="shared" ref="H41" si="41">SUM(H22,H25,H29)</f>
        <v>29817</v>
      </c>
      <c r="I41" s="294">
        <f t="shared" ref="I41:S41" si="42">SUM(I22,I25,I29)</f>
        <v>14193</v>
      </c>
      <c r="J41" s="294">
        <f>SUM(J22,J25,J29)</f>
        <v>5144</v>
      </c>
      <c r="K41" s="294">
        <f>SUM(K22,K25,K29)</f>
        <v>13732</v>
      </c>
      <c r="L41" s="294">
        <f>SUM(L22,L25,L29)</f>
        <v>16226</v>
      </c>
      <c r="M41" s="294">
        <f>SUM(M22,M25,M29)</f>
        <v>16623</v>
      </c>
      <c r="N41" s="294">
        <f>SUM(N22,N25,N29)</f>
        <v>22206</v>
      </c>
      <c r="O41" s="294">
        <f>SUM(O22,O25,O29)</f>
        <v>1647110</v>
      </c>
      <c r="P41" s="294">
        <f>SUM(P22,P25,P29)</f>
        <v>1500</v>
      </c>
      <c r="Q41" s="294">
        <f>SUM(Q22,Q25,Q29)</f>
        <v>2226526</v>
      </c>
      <c r="R41" s="294">
        <f>SUM(R22,R25,R29)</f>
        <v>159450</v>
      </c>
      <c r="S41" s="322">
        <f>SUM(S22,S25,S29)</f>
        <v>2385976</v>
      </c>
      <c r="T41" s="306"/>
    </row>
    <row r="42" spans="1:20">
      <c r="A42" s="270" t="s">
        <v>42</v>
      </c>
      <c r="B42" s="271"/>
      <c r="C42" s="272"/>
      <c r="D42" s="273">
        <f t="shared" ref="D42:F42" si="43">D20-D41</f>
        <v>-61721</v>
      </c>
      <c r="E42" s="275">
        <f>E20-E41</f>
        <v>-122082</v>
      </c>
      <c r="F42" s="275">
        <f>F20-F41</f>
        <v>19009</v>
      </c>
      <c r="G42" s="275">
        <f t="shared" ref="G42" si="44">G20-G41</f>
        <v>17516</v>
      </c>
      <c r="H42" s="275">
        <f t="shared" ref="H42:S42" si="45">H20-H41</f>
        <v>38014</v>
      </c>
      <c r="I42" s="275">
        <f>I20-I41</f>
        <v>17689</v>
      </c>
      <c r="J42" s="275">
        <f>J20-J41</f>
        <v>6183</v>
      </c>
      <c r="K42" s="275">
        <f>K20-K41</f>
        <v>17188</v>
      </c>
      <c r="L42" s="275">
        <f>L20-L41</f>
        <v>18369</v>
      </c>
      <c r="M42" s="275">
        <f>M20-M41</f>
        <v>16858</v>
      </c>
      <c r="N42" s="275">
        <f>N20-N41</f>
        <v>23763</v>
      </c>
      <c r="O42" s="275">
        <f>O20-O41</f>
        <v>7748</v>
      </c>
      <c r="P42" s="275">
        <f>P20-P41</f>
        <v>-1498</v>
      </c>
      <c r="Q42" s="275">
        <f>Q20-Q41</f>
        <v>-2964</v>
      </c>
      <c r="R42" s="275">
        <f>R20-R41</f>
        <v>41969</v>
      </c>
      <c r="S42" s="313">
        <f>S20-S41</f>
        <v>39005</v>
      </c>
      <c r="T42" s="306"/>
    </row>
    <row r="43" spans="1:19">
      <c r="A43" s="270" t="s">
        <v>43</v>
      </c>
      <c r="B43" s="271"/>
      <c r="C43" s="272"/>
      <c r="D43" s="273"/>
      <c r="E43" s="274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>
        <v>60000</v>
      </c>
      <c r="S43" s="313">
        <f>R43</f>
        <v>60000</v>
      </c>
    </row>
    <row r="44" spans="1:19">
      <c r="A44" s="286" t="s">
        <v>44</v>
      </c>
      <c r="B44" s="295"/>
      <c r="C44" s="296"/>
      <c r="D44" s="276"/>
      <c r="E44" s="277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>
        <f>R42-R43</f>
        <v>-18031</v>
      </c>
      <c r="S44" s="314">
        <f>S42-S43</f>
        <v>-20995</v>
      </c>
    </row>
    <row r="45" spans="1:19">
      <c r="A45" s="270" t="s">
        <v>45</v>
      </c>
      <c r="B45" s="271"/>
      <c r="C45" s="297"/>
      <c r="D45" s="273"/>
      <c r="E45" s="274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313">
        <v>513992</v>
      </c>
    </row>
    <row r="46" spans="1:20">
      <c r="A46" s="298" t="s">
        <v>46</v>
      </c>
      <c r="B46" s="299"/>
      <c r="C46" s="300"/>
      <c r="D46" s="301"/>
      <c r="E46" s="302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23">
        <f>SUM(S44:S45)</f>
        <v>492997</v>
      </c>
      <c r="T46" s="306"/>
    </row>
    <row r="47" spans="3:3">
      <c r="C47" s="305"/>
    </row>
  </sheetData>
  <mergeCells count="1">
    <mergeCell ref="A1:S1"/>
  </mergeCells>
  <pageMargins left="0.707638888888889" right="0.707638888888889" top="0.747916666666667" bottom="0.747916666666667" header="0.313888888888889" footer="0.313888888888889"/>
  <pageSetup paperSize="9" scale="7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市民発電の会</Company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25</vt:lpstr>
      <vt:lpstr>26実質</vt:lpstr>
      <vt:lpstr>26修正</vt:lpstr>
      <vt:lpstr>26対外用</vt:lpstr>
      <vt:lpstr>27</vt:lpstr>
      <vt:lpstr>27修正</vt:lpstr>
      <vt:lpstr>27対外用</vt:lpstr>
      <vt:lpstr>27事業部門</vt:lpstr>
      <vt:lpstr>28</vt:lpstr>
      <vt:lpstr>28対外用</vt:lpstr>
      <vt:lpstr>28事業部門</vt:lpstr>
      <vt:lpstr>29</vt:lpstr>
      <vt:lpstr>29対外用</vt:lpstr>
      <vt:lpstr>29事業部門</vt:lpstr>
      <vt:lpstr>30</vt:lpstr>
      <vt:lpstr>30対外用</vt:lpstr>
      <vt:lpstr>30事業部門</vt:lpstr>
      <vt:lpstr>19</vt:lpstr>
      <vt:lpstr>19対外用</vt:lpstr>
      <vt:lpstr>事業部門</vt:lpstr>
      <vt:lpstr>20</vt:lpstr>
      <vt:lpstr>20対外用</vt:lpstr>
      <vt:lpstr>20事業部門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nekomako</dc:creator>
  <cp:lastModifiedBy>yamauchi</cp:lastModifiedBy>
  <dcterms:created xsi:type="dcterms:W3CDTF">2015-04-09T09:31:00Z</dcterms:created>
  <cp:lastPrinted>2019-05-02T21:05:00Z</cp:lastPrinted>
  <dcterms:modified xsi:type="dcterms:W3CDTF">2021-06-23T18:11:35Z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