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No1\Desktop\"/>
    </mc:Choice>
  </mc:AlternateContent>
  <xr:revisionPtr revIDLastSave="0" documentId="8_{A04A94A7-08F6-4399-8148-C919A2BD35FC}" xr6:coauthVersionLast="46" xr6:coauthVersionMax="46" xr10:uidLastSave="{00000000-0000-0000-0000-000000000000}"/>
  <bookViews>
    <workbookView xWindow="-120" yWindow="-120" windowWidth="19440" windowHeight="15000" xr2:uid="{7350907F-5E74-4AF8-890B-6B5B36010FD5}"/>
  </bookViews>
  <sheets>
    <sheet name="寒川ホーム" sheetId="1" r:id="rId1"/>
  </sheets>
  <definedNames>
    <definedName name="_xlnm.Print_Titles" localSheetId="0">寒川ホーム!$1:$5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9" i="1" l="1"/>
  <c r="G168" i="1"/>
  <c r="G167" i="1"/>
  <c r="G165" i="1"/>
  <c r="E162" i="1"/>
  <c r="G161" i="1"/>
  <c r="G160" i="1"/>
  <c r="G159" i="1"/>
  <c r="G158" i="1"/>
  <c r="G157" i="1"/>
  <c r="G156" i="1"/>
  <c r="G155" i="1"/>
  <c r="G154" i="1"/>
  <c r="F153" i="1"/>
  <c r="G153" i="1" s="1"/>
  <c r="E153" i="1"/>
  <c r="G152" i="1"/>
  <c r="G151" i="1"/>
  <c r="G149" i="1"/>
  <c r="F148" i="1"/>
  <c r="E148" i="1"/>
  <c r="G148" i="1" s="1"/>
  <c r="G147" i="1"/>
  <c r="G146" i="1"/>
  <c r="F145" i="1"/>
  <c r="E145" i="1"/>
  <c r="G145" i="1" s="1"/>
  <c r="G144" i="1"/>
  <c r="G143" i="1"/>
  <c r="G142" i="1"/>
  <c r="G141" i="1"/>
  <c r="F140" i="1"/>
  <c r="F150" i="1" s="1"/>
  <c r="E140" i="1"/>
  <c r="G140" i="1" s="1"/>
  <c r="G139" i="1"/>
  <c r="G138" i="1"/>
  <c r="F137" i="1"/>
  <c r="E137" i="1"/>
  <c r="E150" i="1" s="1"/>
  <c r="G133" i="1"/>
  <c r="G132" i="1"/>
  <c r="G131" i="1"/>
  <c r="F130" i="1"/>
  <c r="F134" i="1" s="1"/>
  <c r="E130" i="1"/>
  <c r="G130" i="1" s="1"/>
  <c r="G129" i="1"/>
  <c r="G128" i="1"/>
  <c r="G127" i="1"/>
  <c r="G126" i="1"/>
  <c r="G125" i="1"/>
  <c r="G124" i="1"/>
  <c r="G123" i="1"/>
  <c r="G121" i="1"/>
  <c r="G120" i="1"/>
  <c r="G119" i="1"/>
  <c r="G118" i="1"/>
  <c r="F117" i="1"/>
  <c r="F122" i="1" s="1"/>
  <c r="F135" i="1" s="1"/>
  <c r="E117" i="1"/>
  <c r="G117" i="1" s="1"/>
  <c r="G116" i="1"/>
  <c r="G115" i="1"/>
  <c r="G114" i="1"/>
  <c r="G113" i="1"/>
  <c r="G112" i="1"/>
  <c r="G111" i="1"/>
  <c r="G110" i="1"/>
  <c r="G109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F78" i="1"/>
  <c r="E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F61" i="1"/>
  <c r="E61" i="1"/>
  <c r="G61" i="1" s="1"/>
  <c r="G60" i="1"/>
  <c r="G59" i="1"/>
  <c r="G58" i="1"/>
  <c r="G57" i="1"/>
  <c r="G56" i="1"/>
  <c r="G55" i="1"/>
  <c r="G54" i="1"/>
  <c r="G53" i="1"/>
  <c r="G52" i="1"/>
  <c r="G51" i="1"/>
  <c r="F50" i="1"/>
  <c r="F107" i="1" s="1"/>
  <c r="E50" i="1"/>
  <c r="G50" i="1" s="1"/>
  <c r="G48" i="1"/>
  <c r="G47" i="1"/>
  <c r="F47" i="1"/>
  <c r="E47" i="1"/>
  <c r="G46" i="1"/>
  <c r="G45" i="1"/>
  <c r="G44" i="1"/>
  <c r="G43" i="1"/>
  <c r="G42" i="1"/>
  <c r="G41" i="1"/>
  <c r="G40" i="1"/>
  <c r="G39" i="1"/>
  <c r="G38" i="1"/>
  <c r="F37" i="1"/>
  <c r="G37" i="1" s="1"/>
  <c r="E37" i="1"/>
  <c r="G36" i="1"/>
  <c r="G35" i="1"/>
  <c r="G34" i="1"/>
  <c r="G33" i="1"/>
  <c r="G32" i="1"/>
  <c r="G31" i="1"/>
  <c r="G30" i="1"/>
  <c r="G29" i="1"/>
  <c r="G28" i="1"/>
  <c r="G27" i="1"/>
  <c r="G26" i="1"/>
  <c r="F25" i="1"/>
  <c r="G25" i="1" s="1"/>
  <c r="E25" i="1"/>
  <c r="G24" i="1"/>
  <c r="G23" i="1"/>
  <c r="G22" i="1"/>
  <c r="F21" i="1"/>
  <c r="G21" i="1" s="1"/>
  <c r="E21" i="1"/>
  <c r="G20" i="1"/>
  <c r="G19" i="1"/>
  <c r="F18" i="1"/>
  <c r="E18" i="1"/>
  <c r="G18" i="1" s="1"/>
  <c r="G17" i="1"/>
  <c r="G16" i="1"/>
  <c r="G15" i="1"/>
  <c r="G14" i="1"/>
  <c r="G13" i="1"/>
  <c r="G12" i="1"/>
  <c r="F11" i="1"/>
  <c r="E11" i="1"/>
  <c r="G11" i="1" s="1"/>
  <c r="G10" i="1"/>
  <c r="G9" i="1"/>
  <c r="G8" i="1"/>
  <c r="F7" i="1"/>
  <c r="E7" i="1"/>
  <c r="E6" i="1" s="1"/>
  <c r="G150" i="1" l="1"/>
  <c r="E163" i="1"/>
  <c r="G6" i="1"/>
  <c r="E49" i="1"/>
  <c r="G7" i="1"/>
  <c r="E107" i="1"/>
  <c r="G107" i="1" s="1"/>
  <c r="G137" i="1"/>
  <c r="F162" i="1"/>
  <c r="G162" i="1" s="1"/>
  <c r="E134" i="1"/>
  <c r="G134" i="1" s="1"/>
  <c r="F6" i="1"/>
  <c r="F49" i="1" s="1"/>
  <c r="F108" i="1" s="1"/>
  <c r="F136" i="1" s="1"/>
  <c r="E122" i="1"/>
  <c r="E108" i="1" l="1"/>
  <c r="G49" i="1"/>
  <c r="G122" i="1"/>
  <c r="E135" i="1"/>
  <c r="G135" i="1" s="1"/>
  <c r="G163" i="1"/>
  <c r="F163" i="1"/>
  <c r="F164" i="1" s="1"/>
  <c r="F166" i="1" s="1"/>
  <c r="F170" i="1" s="1"/>
  <c r="G108" i="1" l="1"/>
  <c r="E136" i="1"/>
  <c r="E164" i="1" l="1"/>
  <c r="G136" i="1"/>
  <c r="E166" i="1" l="1"/>
  <c r="G164" i="1"/>
  <c r="G166" i="1" l="1"/>
  <c r="E170" i="1"/>
  <c r="G170" i="1" s="1"/>
</calcChain>
</file>

<file path=xl/sharedStrings.xml><?xml version="1.0" encoding="utf-8"?>
<sst xmlns="http://schemas.openxmlformats.org/spreadsheetml/2006/main" count="183" uniqueCount="173">
  <si>
    <t>第二号第四様式（第二十三条第四項関係）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</si>
  <si>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寒川ホーム  事業活動計算書</t>
    <phoneticPr fontId="4"/>
  </si>
  <si>
    <t>（自）令和2年4月1日  （至）令和3年3月31日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</si>
  <si>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</si>
  <si>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</si>
  <si>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</si>
  <si>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</si>
  <si>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</si>
  <si>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</si>
  <si>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</si>
  <si>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</si>
  <si>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　施設介護料収益</t>
  </si>
  <si>
    <t>　　介護報酬収益</t>
  </si>
  <si>
    <t>　　利用者負担金収益（公費）</t>
  </si>
  <si>
    <t>　　利用者負担金収益（一般）</t>
  </si>
  <si>
    <t>　居宅介護料収益</t>
  </si>
  <si>
    <t>　　介護予防報酬収益</t>
  </si>
  <si>
    <t>　　介護負担金収益（公費）</t>
  </si>
  <si>
    <t>　　介護負担金収益（一般）</t>
  </si>
  <si>
    <t>　　介護予防負担金収益（公費）</t>
  </si>
  <si>
    <t>　　介護予防負担金収益（一般）</t>
  </si>
  <si>
    <t>　居宅介護支援介護料収益</t>
  </si>
  <si>
    <t>　　居宅介護支援介護料収益</t>
  </si>
  <si>
    <t>　　介護予防支援介護料収益</t>
  </si>
  <si>
    <t>　介護予防・日常生活支援総合事業収益</t>
  </si>
  <si>
    <t>　　事業費収益</t>
  </si>
  <si>
    <t>　　事業負担金収益（公費）</t>
  </si>
  <si>
    <t>　　事業負担金収益（一般）</t>
  </si>
  <si>
    <t>　利用者等利用料収益</t>
  </si>
  <si>
    <t>　　施設サービス利用料収益</t>
  </si>
  <si>
    <t>　　居宅介護サービス利用料収益</t>
  </si>
  <si>
    <t>　　地域密着型介護サービス利用料収益</t>
  </si>
  <si>
    <t>　　食費収益（公費）</t>
  </si>
  <si>
    <t>　　食費収益（一般）</t>
  </si>
  <si>
    <t>　　食費収益（特定）</t>
  </si>
  <si>
    <t>　　居住費収益（公費）</t>
  </si>
  <si>
    <t>　　居住費収益（一般）</t>
  </si>
  <si>
    <t>　　居住費収益（特定）</t>
  </si>
  <si>
    <t>　　介護予防・日常生活支援総合事業利用料収益</t>
  </si>
  <si>
    <t>　　その他の利用料収益</t>
  </si>
  <si>
    <t>　その他の事業収益</t>
  </si>
  <si>
    <t>　　補助金事業収益（公費）</t>
  </si>
  <si>
    <t>　　補助金事業収益（一般）</t>
  </si>
  <si>
    <t>　　市町村特別事業収益（公費）</t>
  </si>
  <si>
    <t>　　市町村特別事業収益（一般）</t>
  </si>
  <si>
    <t>　　受託事業収益（公費）</t>
  </si>
  <si>
    <t>　　受託事業収益（一般）</t>
  </si>
  <si>
    <t>　　その他の事業収益</t>
  </si>
  <si>
    <t>　（保険等査定減）</t>
  </si>
  <si>
    <t>経常経費寄附金収益</t>
  </si>
  <si>
    <t>その他の収益</t>
  </si>
  <si>
    <t>　福利協会退職手当金収益</t>
  </si>
  <si>
    <t>サービス活動収益計（１）</t>
  </si>
  <si>
    <t>費用</t>
  </si>
  <si>
    <t>人件費</t>
  </si>
  <si>
    <t>　役員報酬</t>
  </si>
  <si>
    <t>　職員給料</t>
  </si>
  <si>
    <t>　職員賞与</t>
  </si>
  <si>
    <t>　賞与引当金繰入</t>
  </si>
  <si>
    <t>　役員退職慰労引当金繰入</t>
  </si>
  <si>
    <t>　非常勤職員給与</t>
  </si>
  <si>
    <t>　派遣職員費</t>
  </si>
  <si>
    <t>　退職給付費用</t>
  </si>
  <si>
    <t>　役員退職慰労金</t>
  </si>
  <si>
    <t>　法定福利費</t>
  </si>
  <si>
    <t>事業費</t>
  </si>
  <si>
    <t>　給食費</t>
  </si>
  <si>
    <t>　介護用品費</t>
  </si>
  <si>
    <t>　医薬品費</t>
  </si>
  <si>
    <t>　診療・療養等材料費</t>
  </si>
  <si>
    <t>　保健衛生費</t>
  </si>
  <si>
    <t>　医療費</t>
  </si>
  <si>
    <t>　被服費</t>
  </si>
  <si>
    <t>　教養娯楽費</t>
  </si>
  <si>
    <t>　日用品費</t>
  </si>
  <si>
    <t>　水道光熱費</t>
  </si>
  <si>
    <t>　燃料費</t>
  </si>
  <si>
    <t>　消耗器具備品費</t>
  </si>
  <si>
    <t>　保険料</t>
  </si>
  <si>
    <t>　賃借料</t>
  </si>
  <si>
    <t>　車輌費</t>
  </si>
  <si>
    <t>　雑費</t>
  </si>
  <si>
    <t>事務費</t>
  </si>
  <si>
    <t>　福利厚生費</t>
  </si>
  <si>
    <t>　職員被服費</t>
  </si>
  <si>
    <t>　旅費交通費</t>
  </si>
  <si>
    <t>　研修研究費</t>
  </si>
  <si>
    <t>　事務消耗品費</t>
  </si>
  <si>
    <t>　印刷製本費</t>
  </si>
  <si>
    <t>　修繕費</t>
  </si>
  <si>
    <t>　通信運搬費</t>
  </si>
  <si>
    <t>　会議費</t>
  </si>
  <si>
    <t>　広報費</t>
  </si>
  <si>
    <t>　業務委託費</t>
  </si>
  <si>
    <t>　手数料</t>
  </si>
  <si>
    <t>　土地・建物賃借料</t>
  </si>
  <si>
    <t>　租税公課</t>
  </si>
  <si>
    <t>　保守料</t>
  </si>
  <si>
    <t>　渉外費</t>
  </si>
  <si>
    <t>　諸会費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</si>
  <si>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</si>
  <si>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</si>
  <si>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</si>
  <si>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</si>
  <si>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</si>
  <si>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</si>
  <si>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</si>
  <si>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</si>
  <si>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</si>
  <si>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</si>
  <si>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</si>
  <si>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</si>
  <si>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</si>
  <si>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</si>
  <si>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</si>
  <si>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基本財産評価益</t>
  </si>
  <si>
    <t>積立資産評価益</t>
  </si>
  <si>
    <t>その他のサービス活動外収益</t>
  </si>
  <si>
    <t>　受入研修費収益</t>
  </si>
  <si>
    <t>　利用者等外給食収益</t>
  </si>
  <si>
    <t>　為替差益</t>
  </si>
  <si>
    <t>　雑収益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</si>
  <si>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</si>
  <si>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</si>
  <si>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</si>
  <si>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</si>
  <si>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</si>
  <si>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</si>
  <si>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基本財産評価損</t>
  </si>
  <si>
    <t>積立資産評価損</t>
  </si>
  <si>
    <t>その他のサービス活動外費用</t>
  </si>
  <si>
    <t>　利用者等外給食費</t>
  </si>
  <si>
    <t>　為替差損</t>
  </si>
  <si>
    <t>　雑損失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</si>
  <si>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</si>
  <si>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</si>
  <si>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</si>
  <si>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</si>
  <si>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</si>
  <si>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　施設整備等補助金収益</t>
  </si>
  <si>
    <t>　設備資金借入金元金償還補助金収益</t>
  </si>
  <si>
    <t>施設整備等寄附金収益</t>
  </si>
  <si>
    <t>　施設整備等寄附金収益</t>
  </si>
  <si>
    <t>　設備資金借入金元金償還寄附金収益</t>
  </si>
  <si>
    <t>長期運営資金借入金元金償還寄附金収益</t>
  </si>
  <si>
    <t>固定資産受贈額</t>
  </si>
  <si>
    <t>固定資産売却益</t>
  </si>
  <si>
    <t>　車輌運搬具売却益</t>
  </si>
  <si>
    <t>　器具及び備品売却益</t>
  </si>
  <si>
    <t>その他の特別収益</t>
  </si>
  <si>
    <t>　徴収不能引当金戻入益</t>
  </si>
  <si>
    <t>特別収益計（８）</t>
  </si>
  <si>
    <t>基本金組入額</t>
  </si>
  <si>
    <t>資産評価損</t>
  </si>
  <si>
    <t>固定資産売却損・処分損</t>
  </si>
  <si>
    <t>　建物売却損・処分損</t>
  </si>
  <si>
    <t>　車輌運搬具売却損・処分損</t>
  </si>
  <si>
    <t>　器具及び備品売却損・処分損</t>
  </si>
  <si>
    <t>　その他の固定資産売却損・処分損</t>
  </si>
  <si>
    <t>国庫補助金等特別積立金取崩額（除却等）</t>
  </si>
  <si>
    <t>国庫補助金等特別積立金積立額</t>
  </si>
  <si>
    <t>災害損失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</si>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</sst>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0" fontId="7" fillId="0" borderId="3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4" xfId="2" applyFont="1" applyBorder="1" applyAlignment="1">
      <alignment horizontal="left" vertical="center" textRotation="255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</cellXfs>
  <cellStyles count="3">
    <cellStyle name="標準" xfId="0" builtinId="0"/>
    <cellStyle name="標準 2" xfId="2" xr:uid="{CF9B1CC1-78B0-4DA3-8209-90C51C9B62A6}"/>
    <cellStyle name="標準 3" xfId="1" xr:uid="{288D0861-68EA-4B07-9FCE-1CC9DA092C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AB22E-0CDE-41D4-98FF-08442207D477}">
  <sheetPr>
    <pageSetUpPr fitToPage="1"/>
  </sheetPr>
  <dimension ref="B1:G170"/>
  <sheetViews>
    <sheetView showGridLines="0" tabSelected="1" workbookViewId="0"/>
  </sheetViews>
  <sheetFormatPr defaultRowHeight="18.75" x14ac:dyDescent="0.4"/>
  <cols>
    <col min="1" max="3" width="2.875" customWidth="1"/>
    <col min="4" max="4" width="59.75" customWidth="1"/>
    <col min="5" max="7" width="20.75" customWidth="1"/>
  </cols>
  <sheetData>
    <row r="1" spans="2:7" ht="21" x14ac:dyDescent="0.4">
      <c r="B1" s="1"/>
      <c r="C1" s="1"/>
      <c r="D1" s="1"/>
      <c r="E1" s="2"/>
      <c r="F1" s="2"/>
      <c r="G1" s="3" t="s">
        <v>0</v>
      </c>
    </row>
    <row r="2" spans="2:7" ht="21" x14ac:dyDescent="0.4">
      <c r="B2" s="4" t="s">
        <v>1</v>
      </c>
      <c r="C2" s="4"/>
      <c r="D2" s="4"/>
      <c r="E2" s="4"/>
      <c r="F2" s="4"/>
      <c r="G2" s="4"/>
    </row>
    <row r="3" spans="2:7" ht="21" x14ac:dyDescent="0.4">
      <c r="B3" s="5" t="s">
        <v>2</v>
      </c>
      <c r="C3" s="5"/>
      <c r="D3" s="5"/>
      <c r="E3" s="5"/>
      <c r="F3" s="5"/>
      <c r="G3" s="5"/>
    </row>
    <row r="4" spans="2:7" x14ac:dyDescent="0.4">
      <c r="B4" s="6"/>
      <c r="C4" s="6"/>
      <c r="D4" s="6"/>
      <c r="E4" s="6"/>
      <c r="F4" s="2"/>
      <c r="G4" s="6" t="s">
        <v>3</v>
      </c>
    </row>
    <row r="5" spans="2:7" x14ac:dyDescent="0.4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</row>
    <row r="6" spans="2:7" x14ac:dyDescent="0.4">
      <c r="B6" s="9" t="s">
        <v>8</v>
      </c>
      <c r="C6" s="9" t="s">
        <v>9</v>
      </c>
      <c r="D6" s="10" t="s">
        <v>10</v>
      </c>
      <c r="E6" s="11">
        <f>+E7+E11+E18+E21+E25+E37+E45</f>
        <v>448768393</v>
      </c>
      <c r="F6" s="11">
        <f>+F7+F11+F18+F21+F25+F37+F45</f>
        <v>441831347</v>
      </c>
      <c r="G6" s="11">
        <f>E6-F6</f>
        <v>6937046</v>
      </c>
    </row>
    <row r="7" spans="2:7" x14ac:dyDescent="0.4">
      <c r="B7" s="12"/>
      <c r="C7" s="12"/>
      <c r="D7" s="13" t="s">
        <v>11</v>
      </c>
      <c r="E7" s="14">
        <f>+E8+E9+E10</f>
        <v>207968208</v>
      </c>
      <c r="F7" s="14">
        <f>+F8+F9+F10</f>
        <v>199002797</v>
      </c>
      <c r="G7" s="14">
        <f t="shared" ref="G7:G70" si="0">E7-F7</f>
        <v>8965411</v>
      </c>
    </row>
    <row r="8" spans="2:7" x14ac:dyDescent="0.4">
      <c r="B8" s="12"/>
      <c r="C8" s="12"/>
      <c r="D8" s="13" t="s">
        <v>12</v>
      </c>
      <c r="E8" s="14">
        <v>187103341</v>
      </c>
      <c r="F8" s="14">
        <v>178748529</v>
      </c>
      <c r="G8" s="14">
        <f t="shared" si="0"/>
        <v>8354812</v>
      </c>
    </row>
    <row r="9" spans="2:7" x14ac:dyDescent="0.4">
      <c r="B9" s="12"/>
      <c r="C9" s="12"/>
      <c r="D9" s="13" t="s">
        <v>13</v>
      </c>
      <c r="E9" s="14"/>
      <c r="F9" s="14">
        <v>7964</v>
      </c>
      <c r="G9" s="14">
        <f t="shared" si="0"/>
        <v>-7964</v>
      </c>
    </row>
    <row r="10" spans="2:7" x14ac:dyDescent="0.4">
      <c r="B10" s="12"/>
      <c r="C10" s="12"/>
      <c r="D10" s="13" t="s">
        <v>14</v>
      </c>
      <c r="E10" s="14">
        <v>20864867</v>
      </c>
      <c r="F10" s="14">
        <v>20246304</v>
      </c>
      <c r="G10" s="14">
        <f t="shared" si="0"/>
        <v>618563</v>
      </c>
    </row>
    <row r="11" spans="2:7" x14ac:dyDescent="0.4">
      <c r="B11" s="12"/>
      <c r="C11" s="12"/>
      <c r="D11" s="13" t="s">
        <v>15</v>
      </c>
      <c r="E11" s="14">
        <f>+E12+E13+E14+E15+E16+E17</f>
        <v>119786644</v>
      </c>
      <c r="F11" s="14">
        <f>+F12+F13+F14+F15+F16+F17</f>
        <v>122073206</v>
      </c>
      <c r="G11" s="14">
        <f t="shared" si="0"/>
        <v>-2286562</v>
      </c>
    </row>
    <row r="12" spans="2:7" x14ac:dyDescent="0.4">
      <c r="B12" s="12"/>
      <c r="C12" s="12"/>
      <c r="D12" s="13" t="s">
        <v>12</v>
      </c>
      <c r="E12" s="14">
        <v>107188702</v>
      </c>
      <c r="F12" s="14">
        <v>109396326</v>
      </c>
      <c r="G12" s="14">
        <f t="shared" si="0"/>
        <v>-2207624</v>
      </c>
    </row>
    <row r="13" spans="2:7" x14ac:dyDescent="0.4">
      <c r="B13" s="12"/>
      <c r="C13" s="12"/>
      <c r="D13" s="13" t="s">
        <v>16</v>
      </c>
      <c r="E13" s="14">
        <v>42308</v>
      </c>
      <c r="F13" s="14"/>
      <c r="G13" s="14">
        <f t="shared" si="0"/>
        <v>42308</v>
      </c>
    </row>
    <row r="14" spans="2:7" x14ac:dyDescent="0.4">
      <c r="B14" s="12"/>
      <c r="C14" s="12"/>
      <c r="D14" s="13" t="s">
        <v>17</v>
      </c>
      <c r="E14" s="14"/>
      <c r="F14" s="14"/>
      <c r="G14" s="14">
        <f t="shared" si="0"/>
        <v>0</v>
      </c>
    </row>
    <row r="15" spans="2:7" x14ac:dyDescent="0.4">
      <c r="B15" s="12"/>
      <c r="C15" s="12"/>
      <c r="D15" s="13" t="s">
        <v>18</v>
      </c>
      <c r="E15" s="14">
        <v>12555634</v>
      </c>
      <c r="F15" s="14">
        <v>12676880</v>
      </c>
      <c r="G15" s="14">
        <f t="shared" si="0"/>
        <v>-121246</v>
      </c>
    </row>
    <row r="16" spans="2:7" x14ac:dyDescent="0.4">
      <c r="B16" s="12"/>
      <c r="C16" s="12"/>
      <c r="D16" s="13" t="s">
        <v>19</v>
      </c>
      <c r="E16" s="14"/>
      <c r="F16" s="14"/>
      <c r="G16" s="14">
        <f t="shared" si="0"/>
        <v>0</v>
      </c>
    </row>
    <row r="17" spans="2:7" x14ac:dyDescent="0.4">
      <c r="B17" s="12"/>
      <c r="C17" s="12"/>
      <c r="D17" s="13" t="s">
        <v>20</v>
      </c>
      <c r="E17" s="14"/>
      <c r="F17" s="14"/>
      <c r="G17" s="14">
        <f t="shared" si="0"/>
        <v>0</v>
      </c>
    </row>
    <row r="18" spans="2:7" x14ac:dyDescent="0.4">
      <c r="B18" s="12"/>
      <c r="C18" s="12"/>
      <c r="D18" s="13" t="s">
        <v>21</v>
      </c>
      <c r="E18" s="14">
        <f>+E19+E20</f>
        <v>34220192</v>
      </c>
      <c r="F18" s="14">
        <f>+F19+F20</f>
        <v>30083355</v>
      </c>
      <c r="G18" s="14">
        <f t="shared" si="0"/>
        <v>4136837</v>
      </c>
    </row>
    <row r="19" spans="2:7" x14ac:dyDescent="0.4">
      <c r="B19" s="12"/>
      <c r="C19" s="12"/>
      <c r="D19" s="13" t="s">
        <v>22</v>
      </c>
      <c r="E19" s="14">
        <v>33989558</v>
      </c>
      <c r="F19" s="14">
        <v>29767794</v>
      </c>
      <c r="G19" s="14">
        <f t="shared" si="0"/>
        <v>4221764</v>
      </c>
    </row>
    <row r="20" spans="2:7" x14ac:dyDescent="0.4">
      <c r="B20" s="12"/>
      <c r="C20" s="12"/>
      <c r="D20" s="13" t="s">
        <v>23</v>
      </c>
      <c r="E20" s="14">
        <v>230634</v>
      </c>
      <c r="F20" s="14">
        <v>315561</v>
      </c>
      <c r="G20" s="14">
        <f t="shared" si="0"/>
        <v>-84927</v>
      </c>
    </row>
    <row r="21" spans="2:7" x14ac:dyDescent="0.4">
      <c r="B21" s="12"/>
      <c r="C21" s="12"/>
      <c r="D21" s="13" t="s">
        <v>24</v>
      </c>
      <c r="E21" s="14">
        <f>+E22+E23+E24</f>
        <v>9201088</v>
      </c>
      <c r="F21" s="14">
        <f>+F22+F23+F24</f>
        <v>10774852</v>
      </c>
      <c r="G21" s="14">
        <f t="shared" si="0"/>
        <v>-1573764</v>
      </c>
    </row>
    <row r="22" spans="2:7" x14ac:dyDescent="0.4">
      <c r="B22" s="12"/>
      <c r="C22" s="12"/>
      <c r="D22" s="13" t="s">
        <v>25</v>
      </c>
      <c r="E22" s="14">
        <v>8244260</v>
      </c>
      <c r="F22" s="14">
        <v>9644498</v>
      </c>
      <c r="G22" s="14">
        <f t="shared" si="0"/>
        <v>-1400238</v>
      </c>
    </row>
    <row r="23" spans="2:7" x14ac:dyDescent="0.4">
      <c r="B23" s="12"/>
      <c r="C23" s="12"/>
      <c r="D23" s="13" t="s">
        <v>26</v>
      </c>
      <c r="E23" s="14"/>
      <c r="F23" s="14"/>
      <c r="G23" s="14">
        <f t="shared" si="0"/>
        <v>0</v>
      </c>
    </row>
    <row r="24" spans="2:7" x14ac:dyDescent="0.4">
      <c r="B24" s="12"/>
      <c r="C24" s="12"/>
      <c r="D24" s="13" t="s">
        <v>27</v>
      </c>
      <c r="E24" s="14">
        <v>956828</v>
      </c>
      <c r="F24" s="14">
        <v>1130354</v>
      </c>
      <c r="G24" s="14">
        <f t="shared" si="0"/>
        <v>-173526</v>
      </c>
    </row>
    <row r="25" spans="2:7" x14ac:dyDescent="0.4">
      <c r="B25" s="12"/>
      <c r="C25" s="12"/>
      <c r="D25" s="13" t="s">
        <v>28</v>
      </c>
      <c r="E25" s="14">
        <f>+E26+E27+E28+E29+E30+E31+E32+E33+E34+E35+E36</f>
        <v>77541935</v>
      </c>
      <c r="F25" s="14">
        <f>+F26+F27+F28+F29+F30+F31+F32+F33+F34+F35+F36</f>
        <v>76376458</v>
      </c>
      <c r="G25" s="14">
        <f t="shared" si="0"/>
        <v>1165477</v>
      </c>
    </row>
    <row r="26" spans="2:7" x14ac:dyDescent="0.4">
      <c r="B26" s="12"/>
      <c r="C26" s="12"/>
      <c r="D26" s="13" t="s">
        <v>29</v>
      </c>
      <c r="E26" s="14">
        <v>6241017</v>
      </c>
      <c r="F26" s="14">
        <v>6743514</v>
      </c>
      <c r="G26" s="14">
        <f t="shared" si="0"/>
        <v>-502497</v>
      </c>
    </row>
    <row r="27" spans="2:7" x14ac:dyDescent="0.4">
      <c r="B27" s="12"/>
      <c r="C27" s="12"/>
      <c r="D27" s="13" t="s">
        <v>30</v>
      </c>
      <c r="E27" s="14">
        <v>944084</v>
      </c>
      <c r="F27" s="14">
        <v>1238985</v>
      </c>
      <c r="G27" s="14">
        <f t="shared" si="0"/>
        <v>-294901</v>
      </c>
    </row>
    <row r="28" spans="2:7" x14ac:dyDescent="0.4">
      <c r="B28" s="12"/>
      <c r="C28" s="12"/>
      <c r="D28" s="13" t="s">
        <v>31</v>
      </c>
      <c r="E28" s="14"/>
      <c r="F28" s="14"/>
      <c r="G28" s="14">
        <f t="shared" si="0"/>
        <v>0</v>
      </c>
    </row>
    <row r="29" spans="2:7" x14ac:dyDescent="0.4">
      <c r="B29" s="12"/>
      <c r="C29" s="12"/>
      <c r="D29" s="13" t="s">
        <v>32</v>
      </c>
      <c r="E29" s="14">
        <v>265800</v>
      </c>
      <c r="F29" s="14">
        <v>219000</v>
      </c>
      <c r="G29" s="14">
        <f t="shared" si="0"/>
        <v>46800</v>
      </c>
    </row>
    <row r="30" spans="2:7" x14ac:dyDescent="0.4">
      <c r="B30" s="12"/>
      <c r="C30" s="12"/>
      <c r="D30" s="13" t="s">
        <v>33</v>
      </c>
      <c r="E30" s="14">
        <v>35077560</v>
      </c>
      <c r="F30" s="14">
        <v>34689430</v>
      </c>
      <c r="G30" s="14">
        <f t="shared" si="0"/>
        <v>388130</v>
      </c>
    </row>
    <row r="31" spans="2:7" x14ac:dyDescent="0.4">
      <c r="B31" s="12"/>
      <c r="C31" s="12"/>
      <c r="D31" s="13" t="s">
        <v>34</v>
      </c>
      <c r="E31" s="14">
        <v>11107411</v>
      </c>
      <c r="F31" s="14">
        <v>10562371</v>
      </c>
      <c r="G31" s="14">
        <f t="shared" si="0"/>
        <v>545040</v>
      </c>
    </row>
    <row r="32" spans="2:7" x14ac:dyDescent="0.4">
      <c r="B32" s="12"/>
      <c r="C32" s="12"/>
      <c r="D32" s="13" t="s">
        <v>35</v>
      </c>
      <c r="E32" s="14"/>
      <c r="F32" s="14"/>
      <c r="G32" s="14">
        <f t="shared" si="0"/>
        <v>0</v>
      </c>
    </row>
    <row r="33" spans="2:7" x14ac:dyDescent="0.4">
      <c r="B33" s="12"/>
      <c r="C33" s="12"/>
      <c r="D33" s="13" t="s">
        <v>36</v>
      </c>
      <c r="E33" s="14">
        <v>16874039</v>
      </c>
      <c r="F33" s="14">
        <v>16331840</v>
      </c>
      <c r="G33" s="14">
        <f t="shared" si="0"/>
        <v>542199</v>
      </c>
    </row>
    <row r="34" spans="2:7" x14ac:dyDescent="0.4">
      <c r="B34" s="12"/>
      <c r="C34" s="12"/>
      <c r="D34" s="13" t="s">
        <v>37</v>
      </c>
      <c r="E34" s="14">
        <v>6863087</v>
      </c>
      <c r="F34" s="14">
        <v>6436887</v>
      </c>
      <c r="G34" s="14">
        <f t="shared" si="0"/>
        <v>426200</v>
      </c>
    </row>
    <row r="35" spans="2:7" x14ac:dyDescent="0.4">
      <c r="B35" s="12"/>
      <c r="C35" s="12"/>
      <c r="D35" s="13" t="s">
        <v>38</v>
      </c>
      <c r="E35" s="14"/>
      <c r="F35" s="14"/>
      <c r="G35" s="14">
        <f t="shared" si="0"/>
        <v>0</v>
      </c>
    </row>
    <row r="36" spans="2:7" x14ac:dyDescent="0.4">
      <c r="B36" s="12"/>
      <c r="C36" s="12"/>
      <c r="D36" s="13" t="s">
        <v>39</v>
      </c>
      <c r="E36" s="14">
        <v>168937</v>
      </c>
      <c r="F36" s="14">
        <v>154431</v>
      </c>
      <c r="G36" s="14">
        <f t="shared" si="0"/>
        <v>14506</v>
      </c>
    </row>
    <row r="37" spans="2:7" x14ac:dyDescent="0.4">
      <c r="B37" s="12"/>
      <c r="C37" s="12"/>
      <c r="D37" s="13" t="s">
        <v>40</v>
      </c>
      <c r="E37" s="14">
        <f>+E38+E39+E40+E41+E42+E43+E44</f>
        <v>50326</v>
      </c>
      <c r="F37" s="14">
        <f>+F38+F39+F40+F41+F42+F43+F44</f>
        <v>3520679</v>
      </c>
      <c r="G37" s="14">
        <f t="shared" si="0"/>
        <v>-3470353</v>
      </c>
    </row>
    <row r="38" spans="2:7" x14ac:dyDescent="0.4">
      <c r="B38" s="12"/>
      <c r="C38" s="12"/>
      <c r="D38" s="13" t="s">
        <v>41</v>
      </c>
      <c r="E38" s="14"/>
      <c r="F38" s="14">
        <v>3494447</v>
      </c>
      <c r="G38" s="14">
        <f t="shared" si="0"/>
        <v>-3494447</v>
      </c>
    </row>
    <row r="39" spans="2:7" x14ac:dyDescent="0.4">
      <c r="B39" s="12"/>
      <c r="C39" s="12"/>
      <c r="D39" s="13" t="s">
        <v>42</v>
      </c>
      <c r="E39" s="14">
        <v>-447</v>
      </c>
      <c r="F39" s="14"/>
      <c r="G39" s="14">
        <f t="shared" si="0"/>
        <v>-447</v>
      </c>
    </row>
    <row r="40" spans="2:7" x14ac:dyDescent="0.4">
      <c r="B40" s="12"/>
      <c r="C40" s="12"/>
      <c r="D40" s="13" t="s">
        <v>43</v>
      </c>
      <c r="E40" s="14"/>
      <c r="F40" s="14"/>
      <c r="G40" s="14">
        <f t="shared" si="0"/>
        <v>0</v>
      </c>
    </row>
    <row r="41" spans="2:7" x14ac:dyDescent="0.4">
      <c r="B41" s="12"/>
      <c r="C41" s="12"/>
      <c r="D41" s="13" t="s">
        <v>44</v>
      </c>
      <c r="E41" s="14"/>
      <c r="F41" s="14"/>
      <c r="G41" s="14">
        <f t="shared" si="0"/>
        <v>0</v>
      </c>
    </row>
    <row r="42" spans="2:7" x14ac:dyDescent="0.4">
      <c r="B42" s="12"/>
      <c r="C42" s="12"/>
      <c r="D42" s="13" t="s">
        <v>45</v>
      </c>
      <c r="E42" s="14"/>
      <c r="F42" s="14">
        <v>26232</v>
      </c>
      <c r="G42" s="14">
        <f t="shared" si="0"/>
        <v>-26232</v>
      </c>
    </row>
    <row r="43" spans="2:7" x14ac:dyDescent="0.4">
      <c r="B43" s="12"/>
      <c r="C43" s="12"/>
      <c r="D43" s="13" t="s">
        <v>46</v>
      </c>
      <c r="E43" s="14">
        <v>50773</v>
      </c>
      <c r="F43" s="14"/>
      <c r="G43" s="14">
        <f t="shared" si="0"/>
        <v>50773</v>
      </c>
    </row>
    <row r="44" spans="2:7" x14ac:dyDescent="0.4">
      <c r="B44" s="12"/>
      <c r="C44" s="12"/>
      <c r="D44" s="13" t="s">
        <v>47</v>
      </c>
      <c r="E44" s="14"/>
      <c r="F44" s="14"/>
      <c r="G44" s="14">
        <f t="shared" si="0"/>
        <v>0</v>
      </c>
    </row>
    <row r="45" spans="2:7" x14ac:dyDescent="0.4">
      <c r="B45" s="12"/>
      <c r="C45" s="12"/>
      <c r="D45" s="13" t="s">
        <v>48</v>
      </c>
      <c r="E45" s="14"/>
      <c r="F45" s="14"/>
      <c r="G45" s="14">
        <f t="shared" si="0"/>
        <v>0</v>
      </c>
    </row>
    <row r="46" spans="2:7" x14ac:dyDescent="0.4">
      <c r="B46" s="12"/>
      <c r="C46" s="12"/>
      <c r="D46" s="13" t="s">
        <v>49</v>
      </c>
      <c r="E46" s="14">
        <v>70000</v>
      </c>
      <c r="F46" s="14">
        <v>137817</v>
      </c>
      <c r="G46" s="14">
        <f t="shared" si="0"/>
        <v>-67817</v>
      </c>
    </row>
    <row r="47" spans="2:7" x14ac:dyDescent="0.4">
      <c r="B47" s="12"/>
      <c r="C47" s="12"/>
      <c r="D47" s="13" t="s">
        <v>50</v>
      </c>
      <c r="E47" s="14">
        <f>+E48</f>
        <v>0</v>
      </c>
      <c r="F47" s="14">
        <f>+F48</f>
        <v>0</v>
      </c>
      <c r="G47" s="14">
        <f t="shared" si="0"/>
        <v>0</v>
      </c>
    </row>
    <row r="48" spans="2:7" x14ac:dyDescent="0.4">
      <c r="B48" s="12"/>
      <c r="C48" s="12"/>
      <c r="D48" s="13" t="s">
        <v>51</v>
      </c>
      <c r="E48" s="14"/>
      <c r="F48" s="14"/>
      <c r="G48" s="14">
        <f t="shared" si="0"/>
        <v>0</v>
      </c>
    </row>
    <row r="49" spans="2:7" x14ac:dyDescent="0.4">
      <c r="B49" s="12"/>
      <c r="C49" s="15"/>
      <c r="D49" s="16" t="s">
        <v>52</v>
      </c>
      <c r="E49" s="17">
        <f>+E6+E46+E47</f>
        <v>448838393</v>
      </c>
      <c r="F49" s="17">
        <f>+F6+F46+F47</f>
        <v>441969164</v>
      </c>
      <c r="G49" s="17">
        <f t="shared" si="0"/>
        <v>6869229</v>
      </c>
    </row>
    <row r="50" spans="2:7" x14ac:dyDescent="0.4">
      <c r="B50" s="12"/>
      <c r="C50" s="9" t="s">
        <v>53</v>
      </c>
      <c r="D50" s="13" t="s">
        <v>54</v>
      </c>
      <c r="E50" s="14">
        <f>+E51+E52+E53+E54+E55+E56+E57+E58+E59+E60</f>
        <v>277828433</v>
      </c>
      <c r="F50" s="14">
        <f>+F51+F52+F53+F54+F55+F56+F57+F58+F59+F60</f>
        <v>263455440</v>
      </c>
      <c r="G50" s="14">
        <f t="shared" si="0"/>
        <v>14372993</v>
      </c>
    </row>
    <row r="51" spans="2:7" x14ac:dyDescent="0.4">
      <c r="B51" s="12"/>
      <c r="C51" s="12"/>
      <c r="D51" s="13" t="s">
        <v>55</v>
      </c>
      <c r="E51" s="14"/>
      <c r="F51" s="14"/>
      <c r="G51" s="14">
        <f t="shared" si="0"/>
        <v>0</v>
      </c>
    </row>
    <row r="52" spans="2:7" x14ac:dyDescent="0.4">
      <c r="B52" s="12"/>
      <c r="C52" s="12"/>
      <c r="D52" s="13" t="s">
        <v>56</v>
      </c>
      <c r="E52" s="14">
        <v>152218174</v>
      </c>
      <c r="F52" s="14">
        <v>141967416</v>
      </c>
      <c r="G52" s="14">
        <f t="shared" si="0"/>
        <v>10250758</v>
      </c>
    </row>
    <row r="53" spans="2:7" x14ac:dyDescent="0.4">
      <c r="B53" s="12"/>
      <c r="C53" s="12"/>
      <c r="D53" s="13" t="s">
        <v>57</v>
      </c>
      <c r="E53" s="14">
        <v>30666727</v>
      </c>
      <c r="F53" s="14">
        <v>29559702</v>
      </c>
      <c r="G53" s="14">
        <f t="shared" si="0"/>
        <v>1107025</v>
      </c>
    </row>
    <row r="54" spans="2:7" x14ac:dyDescent="0.4">
      <c r="B54" s="12"/>
      <c r="C54" s="12"/>
      <c r="D54" s="13" t="s">
        <v>58</v>
      </c>
      <c r="E54" s="14">
        <v>9743000</v>
      </c>
      <c r="F54" s="14">
        <v>9427000</v>
      </c>
      <c r="G54" s="14">
        <f t="shared" si="0"/>
        <v>316000</v>
      </c>
    </row>
    <row r="55" spans="2:7" x14ac:dyDescent="0.4">
      <c r="B55" s="12"/>
      <c r="C55" s="12"/>
      <c r="D55" s="13" t="s">
        <v>59</v>
      </c>
      <c r="E55" s="14"/>
      <c r="F55" s="14"/>
      <c r="G55" s="14">
        <f t="shared" si="0"/>
        <v>0</v>
      </c>
    </row>
    <row r="56" spans="2:7" x14ac:dyDescent="0.4">
      <c r="B56" s="12"/>
      <c r="C56" s="12"/>
      <c r="D56" s="13" t="s">
        <v>60</v>
      </c>
      <c r="E56" s="14">
        <v>46994100</v>
      </c>
      <c r="F56" s="14">
        <v>49863591</v>
      </c>
      <c r="G56" s="14">
        <f t="shared" si="0"/>
        <v>-2869491</v>
      </c>
    </row>
    <row r="57" spans="2:7" x14ac:dyDescent="0.4">
      <c r="B57" s="12"/>
      <c r="C57" s="12"/>
      <c r="D57" s="13" t="s">
        <v>61</v>
      </c>
      <c r="E57" s="14">
        <v>706094</v>
      </c>
      <c r="F57" s="14"/>
      <c r="G57" s="14">
        <f t="shared" si="0"/>
        <v>706094</v>
      </c>
    </row>
    <row r="58" spans="2:7" x14ac:dyDescent="0.4">
      <c r="B58" s="12"/>
      <c r="C58" s="12"/>
      <c r="D58" s="13" t="s">
        <v>62</v>
      </c>
      <c r="E58" s="14">
        <v>6615400</v>
      </c>
      <c r="F58" s="14">
        <v>5114848</v>
      </c>
      <c r="G58" s="14">
        <f t="shared" si="0"/>
        <v>1500552</v>
      </c>
    </row>
    <row r="59" spans="2:7" x14ac:dyDescent="0.4">
      <c r="B59" s="12"/>
      <c r="C59" s="12"/>
      <c r="D59" s="13" t="s">
        <v>63</v>
      </c>
      <c r="E59" s="14"/>
      <c r="F59" s="14"/>
      <c r="G59" s="14">
        <f t="shared" si="0"/>
        <v>0</v>
      </c>
    </row>
    <row r="60" spans="2:7" x14ac:dyDescent="0.4">
      <c r="B60" s="12"/>
      <c r="C60" s="12"/>
      <c r="D60" s="13" t="s">
        <v>64</v>
      </c>
      <c r="E60" s="14">
        <v>30884938</v>
      </c>
      <c r="F60" s="14">
        <v>27522883</v>
      </c>
      <c r="G60" s="14">
        <f t="shared" si="0"/>
        <v>3362055</v>
      </c>
    </row>
    <row r="61" spans="2:7" x14ac:dyDescent="0.4">
      <c r="B61" s="12"/>
      <c r="C61" s="12"/>
      <c r="D61" s="13" t="s">
        <v>65</v>
      </c>
      <c r="E61" s="14">
        <f>+E62+E63+E64+E65+E66+E67+E68+E69+E70+E71+E72+E73+E74+E75+E76+E77</f>
        <v>52557118</v>
      </c>
      <c r="F61" s="14">
        <f>+F62+F63+F64+F65+F66+F67+F68+F69+F70+F71+F72+F73+F74+F75+F76+F77</f>
        <v>51477768</v>
      </c>
      <c r="G61" s="14">
        <f t="shared" si="0"/>
        <v>1079350</v>
      </c>
    </row>
    <row r="62" spans="2:7" x14ac:dyDescent="0.4">
      <c r="B62" s="12"/>
      <c r="C62" s="12"/>
      <c r="D62" s="13" t="s">
        <v>66</v>
      </c>
      <c r="E62" s="14">
        <v>16380495</v>
      </c>
      <c r="F62" s="14">
        <v>15338525</v>
      </c>
      <c r="G62" s="14">
        <f t="shared" si="0"/>
        <v>1041970</v>
      </c>
    </row>
    <row r="63" spans="2:7" x14ac:dyDescent="0.4">
      <c r="B63" s="12"/>
      <c r="C63" s="12"/>
      <c r="D63" s="13" t="s">
        <v>67</v>
      </c>
      <c r="E63" s="14">
        <v>5069760</v>
      </c>
      <c r="F63" s="14">
        <v>4862463</v>
      </c>
      <c r="G63" s="14">
        <f t="shared" si="0"/>
        <v>207297</v>
      </c>
    </row>
    <row r="64" spans="2:7" x14ac:dyDescent="0.4">
      <c r="B64" s="12"/>
      <c r="C64" s="12"/>
      <c r="D64" s="13" t="s">
        <v>68</v>
      </c>
      <c r="E64" s="14">
        <v>21379</v>
      </c>
      <c r="F64" s="14">
        <v>15116</v>
      </c>
      <c r="G64" s="14">
        <f t="shared" si="0"/>
        <v>6263</v>
      </c>
    </row>
    <row r="65" spans="2:7" x14ac:dyDescent="0.4">
      <c r="B65" s="12"/>
      <c r="C65" s="12"/>
      <c r="D65" s="13" t="s">
        <v>69</v>
      </c>
      <c r="E65" s="14">
        <v>791557</v>
      </c>
      <c r="F65" s="14">
        <v>958651</v>
      </c>
      <c r="G65" s="14">
        <f t="shared" si="0"/>
        <v>-167094</v>
      </c>
    </row>
    <row r="66" spans="2:7" x14ac:dyDescent="0.4">
      <c r="B66" s="12"/>
      <c r="C66" s="12"/>
      <c r="D66" s="13" t="s">
        <v>70</v>
      </c>
      <c r="E66" s="14">
        <v>683970</v>
      </c>
      <c r="F66" s="14">
        <v>957476</v>
      </c>
      <c r="G66" s="14">
        <f t="shared" si="0"/>
        <v>-273506</v>
      </c>
    </row>
    <row r="67" spans="2:7" x14ac:dyDescent="0.4">
      <c r="B67" s="12"/>
      <c r="C67" s="12"/>
      <c r="D67" s="13" t="s">
        <v>71</v>
      </c>
      <c r="E67" s="14"/>
      <c r="F67" s="14"/>
      <c r="G67" s="14">
        <f t="shared" si="0"/>
        <v>0</v>
      </c>
    </row>
    <row r="68" spans="2:7" x14ac:dyDescent="0.4">
      <c r="B68" s="12"/>
      <c r="C68" s="12"/>
      <c r="D68" s="13" t="s">
        <v>72</v>
      </c>
      <c r="E68" s="14">
        <v>1335642</v>
      </c>
      <c r="F68" s="14">
        <v>1554100</v>
      </c>
      <c r="G68" s="14">
        <f t="shared" si="0"/>
        <v>-218458</v>
      </c>
    </row>
    <row r="69" spans="2:7" x14ac:dyDescent="0.4">
      <c r="B69" s="12"/>
      <c r="C69" s="12"/>
      <c r="D69" s="13" t="s">
        <v>73</v>
      </c>
      <c r="E69" s="14">
        <v>826945</v>
      </c>
      <c r="F69" s="14">
        <v>792229</v>
      </c>
      <c r="G69" s="14">
        <f t="shared" si="0"/>
        <v>34716</v>
      </c>
    </row>
    <row r="70" spans="2:7" x14ac:dyDescent="0.4">
      <c r="B70" s="12"/>
      <c r="C70" s="12"/>
      <c r="D70" s="13" t="s">
        <v>74</v>
      </c>
      <c r="E70" s="14">
        <v>1774959</v>
      </c>
      <c r="F70" s="14">
        <v>1727181</v>
      </c>
      <c r="G70" s="14">
        <f t="shared" si="0"/>
        <v>47778</v>
      </c>
    </row>
    <row r="71" spans="2:7" x14ac:dyDescent="0.4">
      <c r="B71" s="12"/>
      <c r="C71" s="12"/>
      <c r="D71" s="13" t="s">
        <v>75</v>
      </c>
      <c r="E71" s="14">
        <v>19230297</v>
      </c>
      <c r="F71" s="14">
        <v>19111728</v>
      </c>
      <c r="G71" s="14">
        <f t="shared" ref="G71:G134" si="1">E71-F71</f>
        <v>118569</v>
      </c>
    </row>
    <row r="72" spans="2:7" x14ac:dyDescent="0.4">
      <c r="B72" s="12"/>
      <c r="C72" s="12"/>
      <c r="D72" s="13" t="s">
        <v>76</v>
      </c>
      <c r="E72" s="14">
        <v>31100</v>
      </c>
      <c r="F72" s="14">
        <v>30509</v>
      </c>
      <c r="G72" s="14">
        <f t="shared" si="1"/>
        <v>591</v>
      </c>
    </row>
    <row r="73" spans="2:7" x14ac:dyDescent="0.4">
      <c r="B73" s="12"/>
      <c r="C73" s="12"/>
      <c r="D73" s="13" t="s">
        <v>77</v>
      </c>
      <c r="E73" s="14">
        <v>2612650</v>
      </c>
      <c r="F73" s="14">
        <v>2192892</v>
      </c>
      <c r="G73" s="14">
        <f t="shared" si="1"/>
        <v>419758</v>
      </c>
    </row>
    <row r="74" spans="2:7" x14ac:dyDescent="0.4">
      <c r="B74" s="12"/>
      <c r="C74" s="12"/>
      <c r="D74" s="13" t="s">
        <v>78</v>
      </c>
      <c r="E74" s="14"/>
      <c r="F74" s="14"/>
      <c r="G74" s="14">
        <f t="shared" si="1"/>
        <v>0</v>
      </c>
    </row>
    <row r="75" spans="2:7" x14ac:dyDescent="0.4">
      <c r="B75" s="12"/>
      <c r="C75" s="12"/>
      <c r="D75" s="13" t="s">
        <v>79</v>
      </c>
      <c r="E75" s="14">
        <v>1503971</v>
      </c>
      <c r="F75" s="14">
        <v>1414220</v>
      </c>
      <c r="G75" s="14">
        <f t="shared" si="1"/>
        <v>89751</v>
      </c>
    </row>
    <row r="76" spans="2:7" x14ac:dyDescent="0.4">
      <c r="B76" s="12"/>
      <c r="C76" s="12"/>
      <c r="D76" s="13" t="s">
        <v>80</v>
      </c>
      <c r="E76" s="14">
        <v>2246526</v>
      </c>
      <c r="F76" s="14">
        <v>2489599</v>
      </c>
      <c r="G76" s="14">
        <f t="shared" si="1"/>
        <v>-243073</v>
      </c>
    </row>
    <row r="77" spans="2:7" x14ac:dyDescent="0.4">
      <c r="B77" s="12"/>
      <c r="C77" s="12"/>
      <c r="D77" s="13" t="s">
        <v>81</v>
      </c>
      <c r="E77" s="14">
        <v>47867</v>
      </c>
      <c r="F77" s="14">
        <v>33079</v>
      </c>
      <c r="G77" s="14">
        <f t="shared" si="1"/>
        <v>14788</v>
      </c>
    </row>
    <row r="78" spans="2:7" x14ac:dyDescent="0.4">
      <c r="B78" s="12"/>
      <c r="C78" s="12"/>
      <c r="D78" s="13" t="s">
        <v>82</v>
      </c>
      <c r="E78" s="14">
        <f>+E79+E80+E81+E82+E83+E84+E85+E86+E87+E88+E89+E90+E91+E92+E93+E94+E95+E96+E97+E98+E99+E100</f>
        <v>60198345</v>
      </c>
      <c r="F78" s="14">
        <f>+F79+F80+F81+F82+F83+F84+F85+F86+F87+F88+F89+F90+F91+F92+F93+F94+F95+F96+F97+F98+F99+F100</f>
        <v>59093071</v>
      </c>
      <c r="G78" s="14">
        <f t="shared" si="1"/>
        <v>1105274</v>
      </c>
    </row>
    <row r="79" spans="2:7" x14ac:dyDescent="0.4">
      <c r="B79" s="12"/>
      <c r="C79" s="12"/>
      <c r="D79" s="13" t="s">
        <v>83</v>
      </c>
      <c r="E79" s="14">
        <v>1621667</v>
      </c>
      <c r="F79" s="14">
        <v>1740307</v>
      </c>
      <c r="G79" s="14">
        <f t="shared" si="1"/>
        <v>-118640</v>
      </c>
    </row>
    <row r="80" spans="2:7" x14ac:dyDescent="0.4">
      <c r="B80" s="12"/>
      <c r="C80" s="12"/>
      <c r="D80" s="13" t="s">
        <v>84</v>
      </c>
      <c r="E80" s="14">
        <v>32185</v>
      </c>
      <c r="F80" s="14">
        <v>322561</v>
      </c>
      <c r="G80" s="14">
        <f t="shared" si="1"/>
        <v>-290376</v>
      </c>
    </row>
    <row r="81" spans="2:7" x14ac:dyDescent="0.4">
      <c r="B81" s="12"/>
      <c r="C81" s="12"/>
      <c r="D81" s="13" t="s">
        <v>85</v>
      </c>
      <c r="E81" s="14">
        <v>33730</v>
      </c>
      <c r="F81" s="14">
        <v>203572</v>
      </c>
      <c r="G81" s="14">
        <f t="shared" si="1"/>
        <v>-169842</v>
      </c>
    </row>
    <row r="82" spans="2:7" x14ac:dyDescent="0.4">
      <c r="B82" s="12"/>
      <c r="C82" s="12"/>
      <c r="D82" s="13" t="s">
        <v>86</v>
      </c>
      <c r="E82" s="14">
        <v>271116</v>
      </c>
      <c r="F82" s="14">
        <v>902897</v>
      </c>
      <c r="G82" s="14">
        <f t="shared" si="1"/>
        <v>-631781</v>
      </c>
    </row>
    <row r="83" spans="2:7" x14ac:dyDescent="0.4">
      <c r="B83" s="12"/>
      <c r="C83" s="12"/>
      <c r="D83" s="13" t="s">
        <v>87</v>
      </c>
      <c r="E83" s="14">
        <v>429646</v>
      </c>
      <c r="F83" s="14">
        <v>1545402</v>
      </c>
      <c r="G83" s="14">
        <f t="shared" si="1"/>
        <v>-1115756</v>
      </c>
    </row>
    <row r="84" spans="2:7" x14ac:dyDescent="0.4">
      <c r="B84" s="12"/>
      <c r="C84" s="12"/>
      <c r="D84" s="13" t="s">
        <v>88</v>
      </c>
      <c r="E84" s="14">
        <v>1039403</v>
      </c>
      <c r="F84" s="14">
        <v>1062669</v>
      </c>
      <c r="G84" s="14">
        <f t="shared" si="1"/>
        <v>-23266</v>
      </c>
    </row>
    <row r="85" spans="2:7" x14ac:dyDescent="0.4">
      <c r="B85" s="12"/>
      <c r="C85" s="12"/>
      <c r="D85" s="13" t="s">
        <v>75</v>
      </c>
      <c r="E85" s="14">
        <v>493086</v>
      </c>
      <c r="F85" s="14">
        <v>490045</v>
      </c>
      <c r="G85" s="14">
        <f t="shared" si="1"/>
        <v>3041</v>
      </c>
    </row>
    <row r="86" spans="2:7" x14ac:dyDescent="0.4">
      <c r="B86" s="12"/>
      <c r="C86" s="12"/>
      <c r="D86" s="13" t="s">
        <v>76</v>
      </c>
      <c r="E86" s="14"/>
      <c r="F86" s="14"/>
      <c r="G86" s="14">
        <f t="shared" si="1"/>
        <v>0</v>
      </c>
    </row>
    <row r="87" spans="2:7" x14ac:dyDescent="0.4">
      <c r="B87" s="12"/>
      <c r="C87" s="12"/>
      <c r="D87" s="13" t="s">
        <v>89</v>
      </c>
      <c r="E87" s="14">
        <v>12092688</v>
      </c>
      <c r="F87" s="14">
        <v>8017092</v>
      </c>
      <c r="G87" s="14">
        <f t="shared" si="1"/>
        <v>4075596</v>
      </c>
    </row>
    <row r="88" spans="2:7" x14ac:dyDescent="0.4">
      <c r="B88" s="12"/>
      <c r="C88" s="12"/>
      <c r="D88" s="13" t="s">
        <v>90</v>
      </c>
      <c r="E88" s="14">
        <v>1413943</v>
      </c>
      <c r="F88" s="14">
        <v>1265800</v>
      </c>
      <c r="G88" s="14">
        <f t="shared" si="1"/>
        <v>148143</v>
      </c>
    </row>
    <row r="89" spans="2:7" x14ac:dyDescent="0.4">
      <c r="B89" s="12"/>
      <c r="C89" s="12"/>
      <c r="D89" s="13" t="s">
        <v>91</v>
      </c>
      <c r="E89" s="14"/>
      <c r="F89" s="14"/>
      <c r="G89" s="14">
        <f t="shared" si="1"/>
        <v>0</v>
      </c>
    </row>
    <row r="90" spans="2:7" x14ac:dyDescent="0.4">
      <c r="B90" s="12"/>
      <c r="C90" s="12"/>
      <c r="D90" s="13" t="s">
        <v>92</v>
      </c>
      <c r="E90" s="14">
        <v>993904</v>
      </c>
      <c r="F90" s="14">
        <v>1248545</v>
      </c>
      <c r="G90" s="14">
        <f t="shared" si="1"/>
        <v>-254641</v>
      </c>
    </row>
    <row r="91" spans="2:7" x14ac:dyDescent="0.4">
      <c r="B91" s="12"/>
      <c r="C91" s="12"/>
      <c r="D91" s="13" t="s">
        <v>93</v>
      </c>
      <c r="E91" s="14">
        <v>31236649</v>
      </c>
      <c r="F91" s="14">
        <v>32491126</v>
      </c>
      <c r="G91" s="14">
        <f t="shared" si="1"/>
        <v>-1254477</v>
      </c>
    </row>
    <row r="92" spans="2:7" x14ac:dyDescent="0.4">
      <c r="B92" s="12"/>
      <c r="C92" s="12"/>
      <c r="D92" s="13" t="s">
        <v>94</v>
      </c>
      <c r="E92" s="14">
        <v>880779</v>
      </c>
      <c r="F92" s="14">
        <v>577534</v>
      </c>
      <c r="G92" s="14">
        <f t="shared" si="1"/>
        <v>303245</v>
      </c>
    </row>
    <row r="93" spans="2:7" x14ac:dyDescent="0.4">
      <c r="B93" s="12"/>
      <c r="C93" s="12"/>
      <c r="D93" s="13" t="s">
        <v>78</v>
      </c>
      <c r="E93" s="14">
        <v>2781092</v>
      </c>
      <c r="F93" s="14">
        <v>2176303</v>
      </c>
      <c r="G93" s="14">
        <f t="shared" si="1"/>
        <v>604789</v>
      </c>
    </row>
    <row r="94" spans="2:7" x14ac:dyDescent="0.4">
      <c r="B94" s="12"/>
      <c r="C94" s="12"/>
      <c r="D94" s="13" t="s">
        <v>79</v>
      </c>
      <c r="E94" s="14"/>
      <c r="F94" s="14"/>
      <c r="G94" s="14">
        <f t="shared" si="1"/>
        <v>0</v>
      </c>
    </row>
    <row r="95" spans="2:7" x14ac:dyDescent="0.4">
      <c r="B95" s="12"/>
      <c r="C95" s="12"/>
      <c r="D95" s="13" t="s">
        <v>95</v>
      </c>
      <c r="E95" s="14">
        <v>2160000</v>
      </c>
      <c r="F95" s="14">
        <v>2160000</v>
      </c>
      <c r="G95" s="14">
        <f t="shared" si="1"/>
        <v>0</v>
      </c>
    </row>
    <row r="96" spans="2:7" x14ac:dyDescent="0.4">
      <c r="B96" s="12"/>
      <c r="C96" s="12"/>
      <c r="D96" s="13" t="s">
        <v>96</v>
      </c>
      <c r="E96" s="14">
        <v>11250</v>
      </c>
      <c r="F96" s="14">
        <v>31900</v>
      </c>
      <c r="G96" s="14">
        <f t="shared" si="1"/>
        <v>-20650</v>
      </c>
    </row>
    <row r="97" spans="2:7" x14ac:dyDescent="0.4">
      <c r="B97" s="12"/>
      <c r="C97" s="12"/>
      <c r="D97" s="13" t="s">
        <v>97</v>
      </c>
      <c r="E97" s="14">
        <v>3743658</v>
      </c>
      <c r="F97" s="14">
        <v>3621148</v>
      </c>
      <c r="G97" s="14">
        <f t="shared" si="1"/>
        <v>122510</v>
      </c>
    </row>
    <row r="98" spans="2:7" x14ac:dyDescent="0.4">
      <c r="B98" s="12"/>
      <c r="C98" s="12"/>
      <c r="D98" s="13" t="s">
        <v>98</v>
      </c>
      <c r="E98" s="14">
        <v>186017</v>
      </c>
      <c r="F98" s="14">
        <v>319740</v>
      </c>
      <c r="G98" s="14">
        <f t="shared" si="1"/>
        <v>-133723</v>
      </c>
    </row>
    <row r="99" spans="2:7" x14ac:dyDescent="0.4">
      <c r="B99" s="12"/>
      <c r="C99" s="12"/>
      <c r="D99" s="13" t="s">
        <v>99</v>
      </c>
      <c r="E99" s="14">
        <v>742130</v>
      </c>
      <c r="F99" s="14">
        <v>826700</v>
      </c>
      <c r="G99" s="14">
        <f t="shared" si="1"/>
        <v>-84570</v>
      </c>
    </row>
    <row r="100" spans="2:7" x14ac:dyDescent="0.4">
      <c r="B100" s="12"/>
      <c r="C100" s="12"/>
      <c r="D100" s="13" t="s">
        <v>81</v>
      </c>
      <c r="E100" s="14">
        <v>35402</v>
      </c>
      <c r="F100" s="14">
        <v>89730</v>
      </c>
      <c r="G100" s="14">
        <f t="shared" si="1"/>
        <v>-54328</v>
      </c>
    </row>
    <row r="101" spans="2:7" x14ac:dyDescent="0.4">
      <c r="B101" s="12"/>
      <c r="C101" s="12"/>
      <c r="D101" s="13" t="s">
        <v>100</v>
      </c>
      <c r="E101" s="14"/>
      <c r="F101" s="14"/>
      <c r="G101" s="14">
        <f t="shared" si="1"/>
        <v>0</v>
      </c>
    </row>
    <row r="102" spans="2:7" x14ac:dyDescent="0.4">
      <c r="B102" s="12"/>
      <c r="C102" s="12"/>
      <c r="D102" s="13" t="s">
        <v>101</v>
      </c>
      <c r="E102" s="14">
        <v>38687278</v>
      </c>
      <c r="F102" s="14">
        <v>35098924</v>
      </c>
      <c r="G102" s="14">
        <f t="shared" si="1"/>
        <v>3588354</v>
      </c>
    </row>
    <row r="103" spans="2:7" x14ac:dyDescent="0.4">
      <c r="B103" s="12"/>
      <c r="C103" s="12"/>
      <c r="D103" s="13" t="s">
        <v>102</v>
      </c>
      <c r="E103" s="14">
        <v>-14156745</v>
      </c>
      <c r="F103" s="14">
        <v>-14066981</v>
      </c>
      <c r="G103" s="14">
        <f t="shared" si="1"/>
        <v>-89764</v>
      </c>
    </row>
    <row r="104" spans="2:7" x14ac:dyDescent="0.4">
      <c r="B104" s="12"/>
      <c r="C104" s="12"/>
      <c r="D104" s="13" t="s">
        <v>103</v>
      </c>
      <c r="E104" s="14"/>
      <c r="F104" s="14"/>
      <c r="G104" s="14">
        <f t="shared" si="1"/>
        <v>0</v>
      </c>
    </row>
    <row r="105" spans="2:7" x14ac:dyDescent="0.4">
      <c r="B105" s="12"/>
      <c r="C105" s="12"/>
      <c r="D105" s="13" t="s">
        <v>104</v>
      </c>
      <c r="E105" s="14"/>
      <c r="F105" s="14"/>
      <c r="G105" s="14">
        <f t="shared" si="1"/>
        <v>0</v>
      </c>
    </row>
    <row r="106" spans="2:7" x14ac:dyDescent="0.4">
      <c r="B106" s="12"/>
      <c r="C106" s="12"/>
      <c r="D106" s="13" t="s">
        <v>105</v>
      </c>
      <c r="E106" s="14"/>
      <c r="F106" s="14"/>
      <c r="G106" s="14">
        <f t="shared" si="1"/>
        <v>0</v>
      </c>
    </row>
    <row r="107" spans="2:7" x14ac:dyDescent="0.4">
      <c r="B107" s="12"/>
      <c r="C107" s="15"/>
      <c r="D107" s="16" t="s">
        <v>106</v>
      </c>
      <c r="E107" s="17">
        <f>+E50+E61+E78+E101+E102+E103+E104+E105+E106</f>
        <v>415114429</v>
      </c>
      <c r="F107" s="17">
        <f>+F50+F61+F78+F101+F102+F103+F104+F105+F106</f>
        <v>395058222</v>
      </c>
      <c r="G107" s="17">
        <f t="shared" si="1"/>
        <v>20056207</v>
      </c>
    </row>
    <row r="108" spans="2:7" x14ac:dyDescent="0.4">
      <c r="B108" s="15"/>
      <c r="C108" s="18" t="s">
        <v>107</v>
      </c>
      <c r="D108" s="19"/>
      <c r="E108" s="20">
        <f xml:space="preserve"> +E49 - E107</f>
        <v>33723964</v>
      </c>
      <c r="F108" s="20">
        <f xml:space="preserve"> +F49 - F107</f>
        <v>46910942</v>
      </c>
      <c r="G108" s="20">
        <f t="shared" si="1"/>
        <v>-13186978</v>
      </c>
    </row>
    <row r="109" spans="2:7" x14ac:dyDescent="0.4">
      <c r="B109" s="9" t="s">
        <v>108</v>
      </c>
      <c r="C109" s="9" t="s">
        <v>9</v>
      </c>
      <c r="D109" s="13" t="s">
        <v>109</v>
      </c>
      <c r="E109" s="14"/>
      <c r="F109" s="14"/>
      <c r="G109" s="14">
        <f t="shared" si="1"/>
        <v>0</v>
      </c>
    </row>
    <row r="110" spans="2:7" x14ac:dyDescent="0.4">
      <c r="B110" s="12"/>
      <c r="C110" s="12"/>
      <c r="D110" s="13" t="s">
        <v>110</v>
      </c>
      <c r="E110" s="14">
        <v>568273</v>
      </c>
      <c r="F110" s="14">
        <v>553612</v>
      </c>
      <c r="G110" s="14">
        <f t="shared" si="1"/>
        <v>14661</v>
      </c>
    </row>
    <row r="111" spans="2:7" x14ac:dyDescent="0.4">
      <c r="B111" s="12"/>
      <c r="C111" s="12"/>
      <c r="D111" s="13" t="s">
        <v>111</v>
      </c>
      <c r="E111" s="14"/>
      <c r="F111" s="14"/>
      <c r="G111" s="14">
        <f t="shared" si="1"/>
        <v>0</v>
      </c>
    </row>
    <row r="112" spans="2:7" x14ac:dyDescent="0.4">
      <c r="B112" s="12"/>
      <c r="C112" s="12"/>
      <c r="D112" s="13" t="s">
        <v>112</v>
      </c>
      <c r="E112" s="14"/>
      <c r="F112" s="14"/>
      <c r="G112" s="14">
        <f t="shared" si="1"/>
        <v>0</v>
      </c>
    </row>
    <row r="113" spans="2:7" x14ac:dyDescent="0.4">
      <c r="B113" s="12"/>
      <c r="C113" s="12"/>
      <c r="D113" s="13" t="s">
        <v>113</v>
      </c>
      <c r="E113" s="14"/>
      <c r="F113" s="14"/>
      <c r="G113" s="14">
        <f t="shared" si="1"/>
        <v>0</v>
      </c>
    </row>
    <row r="114" spans="2:7" x14ac:dyDescent="0.4">
      <c r="B114" s="12"/>
      <c r="C114" s="12"/>
      <c r="D114" s="13" t="s">
        <v>114</v>
      </c>
      <c r="E114" s="14"/>
      <c r="F114" s="14">
        <v>2054000</v>
      </c>
      <c r="G114" s="14">
        <f t="shared" si="1"/>
        <v>-2054000</v>
      </c>
    </row>
    <row r="115" spans="2:7" x14ac:dyDescent="0.4">
      <c r="B115" s="12"/>
      <c r="C115" s="12"/>
      <c r="D115" s="13" t="s">
        <v>115</v>
      </c>
      <c r="E115" s="14"/>
      <c r="F115" s="14"/>
      <c r="G115" s="14">
        <f t="shared" si="1"/>
        <v>0</v>
      </c>
    </row>
    <row r="116" spans="2:7" x14ac:dyDescent="0.4">
      <c r="B116" s="12"/>
      <c r="C116" s="12"/>
      <c r="D116" s="13" t="s">
        <v>116</v>
      </c>
      <c r="E116" s="14"/>
      <c r="F116" s="14"/>
      <c r="G116" s="14">
        <f t="shared" si="1"/>
        <v>0</v>
      </c>
    </row>
    <row r="117" spans="2:7" x14ac:dyDescent="0.4">
      <c r="B117" s="12"/>
      <c r="C117" s="12"/>
      <c r="D117" s="13" t="s">
        <v>117</v>
      </c>
      <c r="E117" s="14">
        <f>+E118+E119+E120+E121</f>
        <v>3865172</v>
      </c>
      <c r="F117" s="14">
        <f>+F118+F119+F120+F121</f>
        <v>3498547</v>
      </c>
      <c r="G117" s="14">
        <f t="shared" si="1"/>
        <v>366625</v>
      </c>
    </row>
    <row r="118" spans="2:7" x14ac:dyDescent="0.4">
      <c r="B118" s="12"/>
      <c r="C118" s="12"/>
      <c r="D118" s="13" t="s">
        <v>118</v>
      </c>
      <c r="E118" s="14"/>
      <c r="F118" s="14"/>
      <c r="G118" s="14">
        <f t="shared" si="1"/>
        <v>0</v>
      </c>
    </row>
    <row r="119" spans="2:7" x14ac:dyDescent="0.4">
      <c r="B119" s="12"/>
      <c r="C119" s="12"/>
      <c r="D119" s="13" t="s">
        <v>119</v>
      </c>
      <c r="E119" s="14">
        <v>1468250</v>
      </c>
      <c r="F119" s="14">
        <v>1400900</v>
      </c>
      <c r="G119" s="14">
        <f t="shared" si="1"/>
        <v>67350</v>
      </c>
    </row>
    <row r="120" spans="2:7" x14ac:dyDescent="0.4">
      <c r="B120" s="12"/>
      <c r="C120" s="12"/>
      <c r="D120" s="13" t="s">
        <v>120</v>
      </c>
      <c r="E120" s="14"/>
      <c r="F120" s="14"/>
      <c r="G120" s="14">
        <f t="shared" si="1"/>
        <v>0</v>
      </c>
    </row>
    <row r="121" spans="2:7" x14ac:dyDescent="0.4">
      <c r="B121" s="12"/>
      <c r="C121" s="12"/>
      <c r="D121" s="13" t="s">
        <v>121</v>
      </c>
      <c r="E121" s="14">
        <v>2396922</v>
      </c>
      <c r="F121" s="14">
        <v>2097647</v>
      </c>
      <c r="G121" s="14">
        <f t="shared" si="1"/>
        <v>299275</v>
      </c>
    </row>
    <row r="122" spans="2:7" x14ac:dyDescent="0.4">
      <c r="B122" s="12"/>
      <c r="C122" s="15"/>
      <c r="D122" s="16" t="s">
        <v>122</v>
      </c>
      <c r="E122" s="17">
        <f>+E109+E110+E111+E112+E113+E114+E115+E116+E117</f>
        <v>4433445</v>
      </c>
      <c r="F122" s="17">
        <f>+F109+F110+F111+F112+F113+F114+F115+F116+F117</f>
        <v>6106159</v>
      </c>
      <c r="G122" s="17">
        <f t="shared" si="1"/>
        <v>-1672714</v>
      </c>
    </row>
    <row r="123" spans="2:7" x14ac:dyDescent="0.4">
      <c r="B123" s="12"/>
      <c r="C123" s="9" t="s">
        <v>53</v>
      </c>
      <c r="D123" s="13" t="s">
        <v>123</v>
      </c>
      <c r="E123" s="14"/>
      <c r="F123" s="14"/>
      <c r="G123" s="14">
        <f t="shared" si="1"/>
        <v>0</v>
      </c>
    </row>
    <row r="124" spans="2:7" x14ac:dyDescent="0.4">
      <c r="B124" s="12"/>
      <c r="C124" s="12"/>
      <c r="D124" s="13" t="s">
        <v>124</v>
      </c>
      <c r="E124" s="14"/>
      <c r="F124" s="14"/>
      <c r="G124" s="14">
        <f t="shared" si="1"/>
        <v>0</v>
      </c>
    </row>
    <row r="125" spans="2:7" x14ac:dyDescent="0.4">
      <c r="B125" s="12"/>
      <c r="C125" s="12"/>
      <c r="D125" s="13" t="s">
        <v>125</v>
      </c>
      <c r="E125" s="14"/>
      <c r="F125" s="14"/>
      <c r="G125" s="14">
        <f t="shared" si="1"/>
        <v>0</v>
      </c>
    </row>
    <row r="126" spans="2:7" x14ac:dyDescent="0.4">
      <c r="B126" s="12"/>
      <c r="C126" s="12"/>
      <c r="D126" s="13" t="s">
        <v>126</v>
      </c>
      <c r="E126" s="14"/>
      <c r="F126" s="14"/>
      <c r="G126" s="14">
        <f t="shared" si="1"/>
        <v>0</v>
      </c>
    </row>
    <row r="127" spans="2:7" x14ac:dyDescent="0.4">
      <c r="B127" s="12"/>
      <c r="C127" s="12"/>
      <c r="D127" s="13" t="s">
        <v>127</v>
      </c>
      <c r="E127" s="14"/>
      <c r="F127" s="14"/>
      <c r="G127" s="14">
        <f t="shared" si="1"/>
        <v>0</v>
      </c>
    </row>
    <row r="128" spans="2:7" x14ac:dyDescent="0.4">
      <c r="B128" s="12"/>
      <c r="C128" s="12"/>
      <c r="D128" s="13" t="s">
        <v>128</v>
      </c>
      <c r="E128" s="14"/>
      <c r="F128" s="14"/>
      <c r="G128" s="14">
        <f t="shared" si="1"/>
        <v>0</v>
      </c>
    </row>
    <row r="129" spans="2:7" x14ac:dyDescent="0.4">
      <c r="B129" s="12"/>
      <c r="C129" s="12"/>
      <c r="D129" s="13" t="s">
        <v>129</v>
      </c>
      <c r="E129" s="14"/>
      <c r="F129" s="14"/>
      <c r="G129" s="14">
        <f t="shared" si="1"/>
        <v>0</v>
      </c>
    </row>
    <row r="130" spans="2:7" x14ac:dyDescent="0.4">
      <c r="B130" s="12"/>
      <c r="C130" s="12"/>
      <c r="D130" s="13" t="s">
        <v>130</v>
      </c>
      <c r="E130" s="14">
        <f>+E131+E132+E133</f>
        <v>707540</v>
      </c>
      <c r="F130" s="14">
        <f>+F131+F132+F133</f>
        <v>674900</v>
      </c>
      <c r="G130" s="14">
        <f t="shared" si="1"/>
        <v>32640</v>
      </c>
    </row>
    <row r="131" spans="2:7" x14ac:dyDescent="0.4">
      <c r="B131" s="12"/>
      <c r="C131" s="12"/>
      <c r="D131" s="13" t="s">
        <v>131</v>
      </c>
      <c r="E131" s="14">
        <v>707540</v>
      </c>
      <c r="F131" s="14">
        <v>674900</v>
      </c>
      <c r="G131" s="14">
        <f t="shared" si="1"/>
        <v>32640</v>
      </c>
    </row>
    <row r="132" spans="2:7" x14ac:dyDescent="0.4">
      <c r="B132" s="12"/>
      <c r="C132" s="12"/>
      <c r="D132" s="13" t="s">
        <v>132</v>
      </c>
      <c r="E132" s="14"/>
      <c r="F132" s="14"/>
      <c r="G132" s="14">
        <f t="shared" si="1"/>
        <v>0</v>
      </c>
    </row>
    <row r="133" spans="2:7" x14ac:dyDescent="0.4">
      <c r="B133" s="12"/>
      <c r="C133" s="12"/>
      <c r="D133" s="13" t="s">
        <v>133</v>
      </c>
      <c r="E133" s="14"/>
      <c r="F133" s="14"/>
      <c r="G133" s="14">
        <f t="shared" si="1"/>
        <v>0</v>
      </c>
    </row>
    <row r="134" spans="2:7" x14ac:dyDescent="0.4">
      <c r="B134" s="12"/>
      <c r="C134" s="15"/>
      <c r="D134" s="16" t="s">
        <v>134</v>
      </c>
      <c r="E134" s="17">
        <f>+E123+E124+E125+E126+E127+E128+E129+E130</f>
        <v>707540</v>
      </c>
      <c r="F134" s="17">
        <f>+F123+F124+F125+F126+F127+F128+F129+F130</f>
        <v>674900</v>
      </c>
      <c r="G134" s="17">
        <f t="shared" si="1"/>
        <v>32640</v>
      </c>
    </row>
    <row r="135" spans="2:7" x14ac:dyDescent="0.4">
      <c r="B135" s="15"/>
      <c r="C135" s="18" t="s">
        <v>135</v>
      </c>
      <c r="D135" s="21"/>
      <c r="E135" s="22">
        <f xml:space="preserve"> +E122 - E134</f>
        <v>3725905</v>
      </c>
      <c r="F135" s="22">
        <f xml:space="preserve"> +F122 - F134</f>
        <v>5431259</v>
      </c>
      <c r="G135" s="22">
        <f t="shared" ref="G135:G170" si="2">E135-F135</f>
        <v>-1705354</v>
      </c>
    </row>
    <row r="136" spans="2:7" x14ac:dyDescent="0.4">
      <c r="B136" s="18" t="s">
        <v>136</v>
      </c>
      <c r="C136" s="23"/>
      <c r="D136" s="19"/>
      <c r="E136" s="20">
        <f xml:space="preserve"> +E108 +E135</f>
        <v>37449869</v>
      </c>
      <c r="F136" s="20">
        <f xml:space="preserve"> +F108 +F135</f>
        <v>52342201</v>
      </c>
      <c r="G136" s="20">
        <f t="shared" si="2"/>
        <v>-14892332</v>
      </c>
    </row>
    <row r="137" spans="2:7" x14ac:dyDescent="0.4">
      <c r="B137" s="9" t="s">
        <v>137</v>
      </c>
      <c r="C137" s="9" t="s">
        <v>9</v>
      </c>
      <c r="D137" s="13" t="s">
        <v>138</v>
      </c>
      <c r="E137" s="14">
        <f>+E138+E139</f>
        <v>12904000</v>
      </c>
      <c r="F137" s="14">
        <f>+F138+F139</f>
        <v>235000</v>
      </c>
      <c r="G137" s="14">
        <f t="shared" si="2"/>
        <v>12669000</v>
      </c>
    </row>
    <row r="138" spans="2:7" x14ac:dyDescent="0.4">
      <c r="B138" s="12"/>
      <c r="C138" s="12"/>
      <c r="D138" s="13" t="s">
        <v>139</v>
      </c>
      <c r="E138" s="14">
        <v>12904000</v>
      </c>
      <c r="F138" s="14">
        <v>235000</v>
      </c>
      <c r="G138" s="14">
        <f t="shared" si="2"/>
        <v>12669000</v>
      </c>
    </row>
    <row r="139" spans="2:7" x14ac:dyDescent="0.4">
      <c r="B139" s="12"/>
      <c r="C139" s="12"/>
      <c r="D139" s="13" t="s">
        <v>140</v>
      </c>
      <c r="E139" s="14"/>
      <c r="F139" s="14"/>
      <c r="G139" s="14">
        <f t="shared" si="2"/>
        <v>0</v>
      </c>
    </row>
    <row r="140" spans="2:7" x14ac:dyDescent="0.4">
      <c r="B140" s="12"/>
      <c r="C140" s="12"/>
      <c r="D140" s="13" t="s">
        <v>141</v>
      </c>
      <c r="E140" s="14">
        <f>+E141+E142</f>
        <v>0</v>
      </c>
      <c r="F140" s="14">
        <f>+F141+F142</f>
        <v>0</v>
      </c>
      <c r="G140" s="14">
        <f t="shared" si="2"/>
        <v>0</v>
      </c>
    </row>
    <row r="141" spans="2:7" x14ac:dyDescent="0.4">
      <c r="B141" s="12"/>
      <c r="C141" s="12"/>
      <c r="D141" s="13" t="s">
        <v>142</v>
      </c>
      <c r="E141" s="14"/>
      <c r="F141" s="14"/>
      <c r="G141" s="14">
        <f t="shared" si="2"/>
        <v>0</v>
      </c>
    </row>
    <row r="142" spans="2:7" x14ac:dyDescent="0.4">
      <c r="B142" s="12"/>
      <c r="C142" s="12"/>
      <c r="D142" s="13" t="s">
        <v>143</v>
      </c>
      <c r="E142" s="14"/>
      <c r="F142" s="14"/>
      <c r="G142" s="14">
        <f t="shared" si="2"/>
        <v>0</v>
      </c>
    </row>
    <row r="143" spans="2:7" x14ac:dyDescent="0.4">
      <c r="B143" s="12"/>
      <c r="C143" s="12"/>
      <c r="D143" s="13" t="s">
        <v>144</v>
      </c>
      <c r="E143" s="14"/>
      <c r="F143" s="14"/>
      <c r="G143" s="14">
        <f t="shared" si="2"/>
        <v>0</v>
      </c>
    </row>
    <row r="144" spans="2:7" x14ac:dyDescent="0.4">
      <c r="B144" s="12"/>
      <c r="C144" s="12"/>
      <c r="D144" s="13" t="s">
        <v>145</v>
      </c>
      <c r="E144" s="14">
        <v>3339400</v>
      </c>
      <c r="F144" s="14"/>
      <c r="G144" s="14">
        <f t="shared" si="2"/>
        <v>3339400</v>
      </c>
    </row>
    <row r="145" spans="2:7" x14ac:dyDescent="0.4">
      <c r="B145" s="12"/>
      <c r="C145" s="12"/>
      <c r="D145" s="13" t="s">
        <v>146</v>
      </c>
      <c r="E145" s="14">
        <f>+E146+E147</f>
        <v>0</v>
      </c>
      <c r="F145" s="14">
        <f>+F146+F147</f>
        <v>70000</v>
      </c>
      <c r="G145" s="14">
        <f t="shared" si="2"/>
        <v>-70000</v>
      </c>
    </row>
    <row r="146" spans="2:7" x14ac:dyDescent="0.4">
      <c r="B146" s="12"/>
      <c r="C146" s="12"/>
      <c r="D146" s="13" t="s">
        <v>147</v>
      </c>
      <c r="E146" s="14"/>
      <c r="F146" s="14">
        <v>70000</v>
      </c>
      <c r="G146" s="14">
        <f t="shared" si="2"/>
        <v>-70000</v>
      </c>
    </row>
    <row r="147" spans="2:7" x14ac:dyDescent="0.4">
      <c r="B147" s="12"/>
      <c r="C147" s="12"/>
      <c r="D147" s="13" t="s">
        <v>148</v>
      </c>
      <c r="E147" s="14"/>
      <c r="F147" s="14"/>
      <c r="G147" s="14">
        <f t="shared" si="2"/>
        <v>0</v>
      </c>
    </row>
    <row r="148" spans="2:7" x14ac:dyDescent="0.4">
      <c r="B148" s="12"/>
      <c r="C148" s="12"/>
      <c r="D148" s="13" t="s">
        <v>149</v>
      </c>
      <c r="E148" s="14">
        <f>+E149</f>
        <v>255662</v>
      </c>
      <c r="F148" s="14">
        <f>+F149</f>
        <v>0</v>
      </c>
      <c r="G148" s="14">
        <f t="shared" si="2"/>
        <v>255662</v>
      </c>
    </row>
    <row r="149" spans="2:7" x14ac:dyDescent="0.4">
      <c r="B149" s="12"/>
      <c r="C149" s="12"/>
      <c r="D149" s="13" t="s">
        <v>150</v>
      </c>
      <c r="E149" s="14">
        <v>255662</v>
      </c>
      <c r="F149" s="14"/>
      <c r="G149" s="14">
        <f t="shared" si="2"/>
        <v>255662</v>
      </c>
    </row>
    <row r="150" spans="2:7" x14ac:dyDescent="0.4">
      <c r="B150" s="12"/>
      <c r="C150" s="15"/>
      <c r="D150" s="16" t="s">
        <v>151</v>
      </c>
      <c r="E150" s="17">
        <f>+E137+E140+E143+E144+E145+E148</f>
        <v>16499062</v>
      </c>
      <c r="F150" s="17">
        <f>+F137+F140+F143+F144+F145+F148</f>
        <v>305000</v>
      </c>
      <c r="G150" s="17">
        <f t="shared" si="2"/>
        <v>16194062</v>
      </c>
    </row>
    <row r="151" spans="2:7" x14ac:dyDescent="0.4">
      <c r="B151" s="12"/>
      <c r="C151" s="9" t="s">
        <v>53</v>
      </c>
      <c r="D151" s="13" t="s">
        <v>152</v>
      </c>
      <c r="E151" s="14"/>
      <c r="F151" s="14"/>
      <c r="G151" s="14">
        <f t="shared" si="2"/>
        <v>0</v>
      </c>
    </row>
    <row r="152" spans="2:7" x14ac:dyDescent="0.4">
      <c r="B152" s="12"/>
      <c r="C152" s="12"/>
      <c r="D152" s="13" t="s">
        <v>153</v>
      </c>
      <c r="E152" s="14"/>
      <c r="F152" s="14"/>
      <c r="G152" s="14">
        <f t="shared" si="2"/>
        <v>0</v>
      </c>
    </row>
    <row r="153" spans="2:7" x14ac:dyDescent="0.4">
      <c r="B153" s="12"/>
      <c r="C153" s="12"/>
      <c r="D153" s="13" t="s">
        <v>154</v>
      </c>
      <c r="E153" s="14">
        <f>+E154+E155+E156+E157</f>
        <v>11</v>
      </c>
      <c r="F153" s="14">
        <f>+F154+F155+F156+F157</f>
        <v>12851</v>
      </c>
      <c r="G153" s="14">
        <f t="shared" si="2"/>
        <v>-12840</v>
      </c>
    </row>
    <row r="154" spans="2:7" x14ac:dyDescent="0.4">
      <c r="B154" s="12"/>
      <c r="C154" s="12"/>
      <c r="D154" s="13" t="s">
        <v>155</v>
      </c>
      <c r="E154" s="14">
        <v>4</v>
      </c>
      <c r="F154" s="14">
        <v>3</v>
      </c>
      <c r="G154" s="14">
        <f t="shared" si="2"/>
        <v>1</v>
      </c>
    </row>
    <row r="155" spans="2:7" x14ac:dyDescent="0.4">
      <c r="B155" s="12"/>
      <c r="C155" s="12"/>
      <c r="D155" s="13" t="s">
        <v>156</v>
      </c>
      <c r="E155" s="14"/>
      <c r="F155" s="14">
        <v>2</v>
      </c>
      <c r="G155" s="14">
        <f t="shared" si="2"/>
        <v>-2</v>
      </c>
    </row>
    <row r="156" spans="2:7" x14ac:dyDescent="0.4">
      <c r="B156" s="12"/>
      <c r="C156" s="12"/>
      <c r="D156" s="13" t="s">
        <v>157</v>
      </c>
      <c r="E156" s="14">
        <v>7</v>
      </c>
      <c r="F156" s="14">
        <v>12846</v>
      </c>
      <c r="G156" s="14">
        <f t="shared" si="2"/>
        <v>-12839</v>
      </c>
    </row>
    <row r="157" spans="2:7" x14ac:dyDescent="0.4">
      <c r="B157" s="12"/>
      <c r="C157" s="12"/>
      <c r="D157" s="13" t="s">
        <v>158</v>
      </c>
      <c r="E157" s="14"/>
      <c r="F157" s="14"/>
      <c r="G157" s="14">
        <f t="shared" si="2"/>
        <v>0</v>
      </c>
    </row>
    <row r="158" spans="2:7" x14ac:dyDescent="0.4">
      <c r="B158" s="12"/>
      <c r="C158" s="12"/>
      <c r="D158" s="13" t="s">
        <v>159</v>
      </c>
      <c r="E158" s="14"/>
      <c r="F158" s="14"/>
      <c r="G158" s="14">
        <f t="shared" si="2"/>
        <v>0</v>
      </c>
    </row>
    <row r="159" spans="2:7" x14ac:dyDescent="0.4">
      <c r="B159" s="12"/>
      <c r="C159" s="12"/>
      <c r="D159" s="13" t="s">
        <v>160</v>
      </c>
      <c r="E159" s="14">
        <v>890000</v>
      </c>
      <c r="F159" s="14">
        <v>235000</v>
      </c>
      <c r="G159" s="14">
        <f t="shared" si="2"/>
        <v>655000</v>
      </c>
    </row>
    <row r="160" spans="2:7" x14ac:dyDescent="0.4">
      <c r="B160" s="12"/>
      <c r="C160" s="12"/>
      <c r="D160" s="13" t="s">
        <v>161</v>
      </c>
      <c r="E160" s="14"/>
      <c r="F160" s="14"/>
      <c r="G160" s="14">
        <f t="shared" si="2"/>
        <v>0</v>
      </c>
    </row>
    <row r="161" spans="2:7" x14ac:dyDescent="0.4">
      <c r="B161" s="12"/>
      <c r="C161" s="12"/>
      <c r="D161" s="13" t="s">
        <v>162</v>
      </c>
      <c r="E161" s="14"/>
      <c r="F161" s="14"/>
      <c r="G161" s="14">
        <f t="shared" si="2"/>
        <v>0</v>
      </c>
    </row>
    <row r="162" spans="2:7" x14ac:dyDescent="0.4">
      <c r="B162" s="12"/>
      <c r="C162" s="15"/>
      <c r="D162" s="16" t="s">
        <v>163</v>
      </c>
      <c r="E162" s="17">
        <f>+E151+E152+E153+E158+E159+E160+E161</f>
        <v>890011</v>
      </c>
      <c r="F162" s="17">
        <f>+F151+F152+F153+F158+F159+F160+F161</f>
        <v>247851</v>
      </c>
      <c r="G162" s="17">
        <f t="shared" si="2"/>
        <v>642160</v>
      </c>
    </row>
    <row r="163" spans="2:7" x14ac:dyDescent="0.4">
      <c r="B163" s="15"/>
      <c r="C163" s="24" t="s">
        <v>164</v>
      </c>
      <c r="D163" s="25"/>
      <c r="E163" s="26">
        <f xml:space="preserve"> +E150 - E162</f>
        <v>15609051</v>
      </c>
      <c r="F163" s="26">
        <f xml:space="preserve"> +F150 - F162</f>
        <v>57149</v>
      </c>
      <c r="G163" s="26">
        <f t="shared" si="2"/>
        <v>15551902</v>
      </c>
    </row>
    <row r="164" spans="2:7" x14ac:dyDescent="0.4">
      <c r="B164" s="18" t="s">
        <v>165</v>
      </c>
      <c r="C164" s="27"/>
      <c r="D164" s="28"/>
      <c r="E164" s="29">
        <f xml:space="preserve"> +E136 +E163</f>
        <v>53058920</v>
      </c>
      <c r="F164" s="29">
        <f xml:space="preserve"> +F136 +F163</f>
        <v>52399350</v>
      </c>
      <c r="G164" s="29">
        <f t="shared" si="2"/>
        <v>659570</v>
      </c>
    </row>
    <row r="165" spans="2:7" x14ac:dyDescent="0.4">
      <c r="B165" s="30" t="s">
        <v>166</v>
      </c>
      <c r="C165" s="27" t="s">
        <v>167</v>
      </c>
      <c r="D165" s="28"/>
      <c r="E165" s="29">
        <v>511944009</v>
      </c>
      <c r="F165" s="29">
        <v>489544659</v>
      </c>
      <c r="G165" s="29">
        <f t="shared" si="2"/>
        <v>22399350</v>
      </c>
    </row>
    <row r="166" spans="2:7" x14ac:dyDescent="0.4">
      <c r="B166" s="31"/>
      <c r="C166" s="27" t="s">
        <v>168</v>
      </c>
      <c r="D166" s="28"/>
      <c r="E166" s="29">
        <f xml:space="preserve"> +E164 +E165</f>
        <v>565002929</v>
      </c>
      <c r="F166" s="29">
        <f xml:space="preserve"> +F164 +F165</f>
        <v>541944009</v>
      </c>
      <c r="G166" s="29">
        <f t="shared" si="2"/>
        <v>23058920</v>
      </c>
    </row>
    <row r="167" spans="2:7" x14ac:dyDescent="0.4">
      <c r="B167" s="31"/>
      <c r="C167" s="27" t="s">
        <v>169</v>
      </c>
      <c r="D167" s="28"/>
      <c r="E167" s="29"/>
      <c r="F167" s="29"/>
      <c r="G167" s="29">
        <f t="shared" si="2"/>
        <v>0</v>
      </c>
    </row>
    <row r="168" spans="2:7" x14ac:dyDescent="0.4">
      <c r="B168" s="31"/>
      <c r="C168" s="27" t="s">
        <v>170</v>
      </c>
      <c r="D168" s="28"/>
      <c r="E168" s="29"/>
      <c r="F168" s="29"/>
      <c r="G168" s="29">
        <f t="shared" si="2"/>
        <v>0</v>
      </c>
    </row>
    <row r="169" spans="2:7" x14ac:dyDescent="0.4">
      <c r="B169" s="31"/>
      <c r="C169" s="27" t="s">
        <v>171</v>
      </c>
      <c r="D169" s="28"/>
      <c r="E169" s="29">
        <v>20000000</v>
      </c>
      <c r="F169" s="29">
        <v>30000000</v>
      </c>
      <c r="G169" s="29">
        <f t="shared" si="2"/>
        <v>-10000000</v>
      </c>
    </row>
    <row r="170" spans="2:7" x14ac:dyDescent="0.4">
      <c r="B170" s="32"/>
      <c r="C170" s="27" t="s">
        <v>172</v>
      </c>
      <c r="D170" s="28"/>
      <c r="E170" s="29">
        <f xml:space="preserve"> +E166 +E167 +E168 - E169</f>
        <v>545002929</v>
      </c>
      <c r="F170" s="29">
        <f xml:space="preserve"> +F166 +F167 +F168 - F169</f>
        <v>511944009</v>
      </c>
      <c r="G170" s="29">
        <f t="shared" si="2"/>
        <v>33058920</v>
      </c>
    </row>
  </sheetData>
  <mergeCells count="13">
    <mergeCell ref="B165:B170"/>
    <mergeCell ref="B109:B135"/>
    <mergeCell ref="C109:C122"/>
    <mergeCell ref="C123:C134"/>
    <mergeCell ref="B137:B163"/>
    <mergeCell ref="C137:C150"/>
    <mergeCell ref="C151:C162"/>
    <mergeCell ref="B2:G2"/>
    <mergeCell ref="B3:G3"/>
    <mergeCell ref="B5:D5"/>
    <mergeCell ref="B6:B108"/>
    <mergeCell ref="C6:C49"/>
    <mergeCell ref="C50:C107"/>
  </mergeCells>
  <phoneticPr fontId="2"/>
  <pageMargins left="0.7" right="0.7" top="0.75" bottom="0.75" header="0.3" footer="0.3"/>
  <pageSetup paperSize="9" fitToHeight="0" orientation="portrait" r:id="rId1"/>
  <headerFooter>
    <oddHeader>&amp;L社会福祉法人吉祥会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寒川ホーム</vt:lpstr>
      <vt:lpstr>寒川ホーム!Print_Titles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NEC-No1</dc:creator>
  <cp:lastModifiedBy>NEC-No1</cp:lastModifiedBy>
  <dcterms:created xsi:type="dcterms:W3CDTF">2021-05-29T02:57:01Z</dcterms:created>
  <dcterms:modified xsi:type="dcterms:W3CDTF">2021-05-29T02:57:02Z</dcterms:modified>
</cp:coreProperties>
</file>