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No1\Desktop\財務諸表等入力シート_一括ダウンロード\"/>
    </mc:Choice>
  </mc:AlternateContent>
  <xr:revisionPtr revIDLastSave="0" documentId="8_{FFACFBB5-9A7D-4750-AF5D-4476D8AFC18F}" xr6:coauthVersionLast="47" xr6:coauthVersionMax="47" xr10:uidLastSave="{00000000-0000-0000-0000-000000000000}"/>
  <bookViews>
    <workbookView xWindow="-120" yWindow="-120" windowWidth="19440" windowHeight="15000" xr2:uid="{6D8D9DA6-58C0-4815-B790-65B879CB040C}"/>
  </bookViews>
  <sheets>
    <sheet name="寒川ホーム" sheetId="1" r:id="rId1"/>
  </sheets>
  <definedNames>
    <definedName name="_xlnm.Print_Titles" localSheetId="0">寒川ホーム!$1:$5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5" i="1" l="1"/>
  <c r="G144" i="1"/>
  <c r="G143" i="1"/>
  <c r="G141" i="1"/>
  <c r="E138" i="1"/>
  <c r="G137" i="1"/>
  <c r="G136" i="1"/>
  <c r="G135" i="1"/>
  <c r="G134" i="1"/>
  <c r="G133" i="1"/>
  <c r="G132" i="1"/>
  <c r="G131" i="1"/>
  <c r="G130" i="1"/>
  <c r="F129" i="1"/>
  <c r="F138" i="1" s="1"/>
  <c r="E129" i="1"/>
  <c r="G129" i="1" s="1"/>
  <c r="G128" i="1"/>
  <c r="G126" i="1"/>
  <c r="F125" i="1"/>
  <c r="E125" i="1"/>
  <c r="G125" i="1" s="1"/>
  <c r="G124" i="1"/>
  <c r="G123" i="1"/>
  <c r="F122" i="1"/>
  <c r="E122" i="1"/>
  <c r="G122" i="1" s="1"/>
  <c r="G121" i="1"/>
  <c r="G120" i="1"/>
  <c r="F119" i="1"/>
  <c r="F127" i="1" s="1"/>
  <c r="F139" i="1" s="1"/>
  <c r="E119" i="1"/>
  <c r="E127" i="1" s="1"/>
  <c r="G118" i="1"/>
  <c r="E115" i="1"/>
  <c r="G114" i="1"/>
  <c r="G113" i="1"/>
  <c r="F112" i="1"/>
  <c r="G112" i="1" s="1"/>
  <c r="E112" i="1"/>
  <c r="G111" i="1"/>
  <c r="G110" i="1"/>
  <c r="G109" i="1"/>
  <c r="F108" i="1"/>
  <c r="G107" i="1"/>
  <c r="G106" i="1"/>
  <c r="F105" i="1"/>
  <c r="E105" i="1"/>
  <c r="E108" i="1" s="1"/>
  <c r="G104" i="1"/>
  <c r="G103" i="1"/>
  <c r="G102" i="1"/>
  <c r="G101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F70" i="1"/>
  <c r="E70" i="1"/>
  <c r="G70" i="1" s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F53" i="1"/>
  <c r="E53" i="1"/>
  <c r="G53" i="1" s="1"/>
  <c r="G52" i="1"/>
  <c r="G51" i="1"/>
  <c r="G50" i="1"/>
  <c r="G49" i="1"/>
  <c r="G48" i="1"/>
  <c r="G47" i="1"/>
  <c r="G46" i="1"/>
  <c r="G45" i="1"/>
  <c r="G44" i="1"/>
  <c r="G43" i="1"/>
  <c r="F42" i="1"/>
  <c r="G42" i="1" s="1"/>
  <c r="E42" i="1"/>
  <c r="E99" i="1" s="1"/>
  <c r="G40" i="1"/>
  <c r="G39" i="1"/>
  <c r="F39" i="1"/>
  <c r="E39" i="1"/>
  <c r="G38" i="1"/>
  <c r="G37" i="1"/>
  <c r="G36" i="1"/>
  <c r="G35" i="1"/>
  <c r="F35" i="1"/>
  <c r="E35" i="1"/>
  <c r="G34" i="1"/>
  <c r="G33" i="1"/>
  <c r="G32" i="1"/>
  <c r="G31" i="1"/>
  <c r="G30" i="1"/>
  <c r="G29" i="1"/>
  <c r="G28" i="1"/>
  <c r="G27" i="1"/>
  <c r="G26" i="1"/>
  <c r="G25" i="1"/>
  <c r="F25" i="1"/>
  <c r="E25" i="1"/>
  <c r="G24" i="1"/>
  <c r="G23" i="1"/>
  <c r="G22" i="1"/>
  <c r="G21" i="1"/>
  <c r="F21" i="1"/>
  <c r="E21" i="1"/>
  <c r="G20" i="1"/>
  <c r="G19" i="1"/>
  <c r="F18" i="1"/>
  <c r="G18" i="1" s="1"/>
  <c r="E18" i="1"/>
  <c r="G17" i="1"/>
  <c r="G16" i="1"/>
  <c r="G15" i="1"/>
  <c r="G14" i="1"/>
  <c r="G13" i="1"/>
  <c r="G12" i="1"/>
  <c r="F11" i="1"/>
  <c r="E11" i="1"/>
  <c r="G11" i="1" s="1"/>
  <c r="G10" i="1"/>
  <c r="G9" i="1"/>
  <c r="G8" i="1"/>
  <c r="F7" i="1"/>
  <c r="E7" i="1"/>
  <c r="E6" i="1" s="1"/>
  <c r="F6" i="1"/>
  <c r="F41" i="1" s="1"/>
  <c r="G6" i="1" l="1"/>
  <c r="E41" i="1"/>
  <c r="E116" i="1"/>
  <c r="G108" i="1"/>
  <c r="G138" i="1"/>
  <c r="G127" i="1"/>
  <c r="E139" i="1"/>
  <c r="G139" i="1" s="1"/>
  <c r="F100" i="1"/>
  <c r="G105" i="1"/>
  <c r="F99" i="1"/>
  <c r="G99" i="1" s="1"/>
  <c r="G7" i="1"/>
  <c r="G119" i="1"/>
  <c r="F115" i="1"/>
  <c r="G115" i="1" s="1"/>
  <c r="F116" i="1" l="1"/>
  <c r="F117" i="1" s="1"/>
  <c r="F140" i="1" s="1"/>
  <c r="F142" i="1" s="1"/>
  <c r="F146" i="1" s="1"/>
  <c r="G116" i="1"/>
  <c r="E100" i="1"/>
  <c r="G41" i="1"/>
  <c r="G100" i="1" l="1"/>
  <c r="E117" i="1"/>
  <c r="E140" i="1" l="1"/>
  <c r="G117" i="1"/>
  <c r="E142" i="1" l="1"/>
  <c r="G140" i="1"/>
  <c r="G142" i="1" l="1"/>
  <c r="E146" i="1"/>
  <c r="G146" i="1" s="1"/>
</calcChain>
</file>

<file path=xl/sharedStrings.xml><?xml version="1.0" encoding="utf-8"?>
<sst xmlns="http://schemas.openxmlformats.org/spreadsheetml/2006/main" count="159" uniqueCount="149">
  <si>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</si>
  <si>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寒川ホーム拠点区分  事業活動計算書</t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</si>
  <si>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</si>
  <si>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</si>
  <si>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</si>
  <si>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</si>
  <si>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</si>
  <si>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</si>
  <si>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</si>
  <si>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</si>
  <si>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</si>
  <si>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</si>
  <si>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</si>
  <si>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</si>
  <si>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</si>
  <si>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</si>
  <si>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</si>
  <si>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</si>
  <si>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</si>
  <si>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</si>
  <si>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</si>
  <si>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</si>
  <si>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</si>
  <si>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</si>
  <si>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</si>
  <si>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</si>
  <si>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事業費負担金収益（公費）</t>
  </si>
  <si>
    <t>　　事業費負担金収益（一般）</t>
  </si>
  <si>
    <t>　利用者等利用料収益</t>
  </si>
  <si>
    <t>　　施設サービス利用料収益</t>
  </si>
  <si>
    <t>　　居宅介護サービス利用料収益</t>
  </si>
  <si>
    <t>　　食費収益（公費）</t>
  </si>
  <si>
    <t>　　食費収益（一般）</t>
  </si>
  <si>
    <t>　　食費収益（特定）</t>
  </si>
  <si>
    <t>　　居住費収益（公費）</t>
  </si>
  <si>
    <t>　　居住費収益（一般）</t>
  </si>
  <si>
    <t>　　居住費収益（特定）</t>
  </si>
  <si>
    <t>　　その他の利用料収益</t>
  </si>
  <si>
    <t>　その他の事業収益</t>
  </si>
  <si>
    <t>　　補助金事業収益</t>
  </si>
  <si>
    <t>　　受託事業収益</t>
  </si>
  <si>
    <t>経常経費寄附金収益</t>
  </si>
  <si>
    <t>その他の収益</t>
  </si>
  <si>
    <t>　福利協会退職手当金収益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</si>
  <si>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</si>
  <si>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</si>
  <si>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</si>
  <si>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</si>
  <si>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</si>
  <si>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</si>
  <si>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</si>
  <si>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役員退職慰労引当金繰入</t>
  </si>
  <si>
    <t>　非常勤職員給与</t>
  </si>
  <si>
    <t>　派遣職員費</t>
  </si>
  <si>
    <t>　退職給付費用</t>
  </si>
  <si>
    <t>　役員退職慰労金</t>
  </si>
  <si>
    <t>　法定福利費</t>
  </si>
  <si>
    <t>事業費</t>
  </si>
  <si>
    <t>　給食費</t>
  </si>
  <si>
    <t>　介護用品費</t>
  </si>
  <si>
    <t>　医薬品費</t>
  </si>
  <si>
    <t>　診療・療養等材料費</t>
  </si>
  <si>
    <t>　保健衛生費</t>
  </si>
  <si>
    <t>　医療費</t>
  </si>
  <si>
    <t>　被服費</t>
  </si>
  <si>
    <t>　教養娯楽費</t>
  </si>
  <si>
    <t>　日用品費</t>
  </si>
  <si>
    <t>　水道光熱費</t>
  </si>
  <si>
    <t>　燃料費</t>
  </si>
  <si>
    <t>　消耗器具備品費</t>
  </si>
  <si>
    <t>　保険料</t>
  </si>
  <si>
    <t>　賃借料</t>
  </si>
  <si>
    <t>　車輌費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</si>
  <si>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</si>
  <si>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</si>
  <si>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</si>
  <si>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</si>
  <si>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</si>
  <si>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</si>
  <si>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</si>
  <si>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</si>
  <si>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</si>
  <si>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</si>
  <si>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</si>
  <si>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</si>
  <si>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</si>
  <si>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</si>
  <si>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</si>
  <si>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</si>
  <si>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</si>
  <si>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</si>
  <si>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</si>
  <si>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</si>
  <si>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</si>
  <si>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</si>
  <si>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</si>
  <si>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</si>
  <si>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</si>
  <si>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</si>
  <si>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</si>
  <si>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</si>
  <si>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</si>
  <si>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</si>
  <si>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投資有価証券評価益</t>
  </si>
  <si>
    <t>投資有価証券売却益</t>
  </si>
  <si>
    <t>その他のサービス活動外収益</t>
  </si>
  <si>
    <t>　利用者等外給食収益</t>
  </si>
  <si>
    <t>　雑収益</t>
  </si>
  <si>
    <t>サービス活動外収益計（４）</t>
  </si>
  <si>
    <t>支払利息</t>
  </si>
  <si>
    <t>投資有価証券評価損</t>
  </si>
  <si>
    <t>投資有価証券売却損</t>
  </si>
  <si>
    <t>その他のサービス活動外費用</t>
  </si>
  <si>
    <t>　利用者等外給食費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</si>
  <si>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</si>
  <si>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</si>
  <si>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</si>
  <si>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</si>
  <si>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</si>
  <si>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</si>
  <si>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</si>
  <si>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　施設整備等寄附金収益</t>
  </si>
  <si>
    <t>固定資産受贈額</t>
  </si>
  <si>
    <t>固定資産売却益</t>
  </si>
  <si>
    <t>　車輌運搬具売却益</t>
  </si>
  <si>
    <t>　器具及び備品売却益</t>
  </si>
  <si>
    <t>その他の特別収益</t>
  </si>
  <si>
    <t>　徴収不能引当金戻入益</t>
  </si>
  <si>
    <t>特別収益計（８）</t>
  </si>
  <si>
    <t>基本金組入額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</si>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</sst>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D80D74E7-58C7-439F-BE3C-461DFDB9D2C0}"/>
    <cellStyle name="標準 3" xfId="1" xr:uid="{E31343B4-219C-404C-B3F3-5B8FDED139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87A9-1FD9-48F3-BDA2-2762AAF4661E}">
  <sheetPr>
    <pageSetUpPr fitToPage="1"/>
  </sheetPr>
  <dimension ref="B1:G146"/>
  <sheetViews>
    <sheetView showGridLines="0" tabSelected="1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+E7+E11+E18+E21+E25+E35</f>
        <v>442339130</v>
      </c>
      <c r="F6" s="11">
        <f>+F7+F11+F18+F21+F25+F35</f>
        <v>448768393</v>
      </c>
      <c r="G6" s="11">
        <f>E6-F6</f>
        <v>-6429263</v>
      </c>
    </row>
    <row r="7" spans="2:7" x14ac:dyDescent="0.4">
      <c r="B7" s="12"/>
      <c r="C7" s="12"/>
      <c r="D7" s="13" t="s">
        <v>11</v>
      </c>
      <c r="E7" s="14">
        <f>+E8+E9+E10</f>
        <v>206624292</v>
      </c>
      <c r="F7" s="14">
        <f>+F8+F9+F10</f>
        <v>207968208</v>
      </c>
      <c r="G7" s="14">
        <f t="shared" ref="G7:G70" si="0">E7-F7</f>
        <v>-1343916</v>
      </c>
    </row>
    <row r="8" spans="2:7" x14ac:dyDescent="0.4">
      <c r="B8" s="12"/>
      <c r="C8" s="12"/>
      <c r="D8" s="13" t="s">
        <v>12</v>
      </c>
      <c r="E8" s="14">
        <v>185677419</v>
      </c>
      <c r="F8" s="14">
        <v>187103341</v>
      </c>
      <c r="G8" s="14">
        <f t="shared" si="0"/>
        <v>-1425922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>
        <v>20946873</v>
      </c>
      <c r="F10" s="14">
        <v>20864867</v>
      </c>
      <c r="G10" s="14">
        <f t="shared" si="0"/>
        <v>82006</v>
      </c>
    </row>
    <row r="11" spans="2:7" x14ac:dyDescent="0.4">
      <c r="B11" s="12"/>
      <c r="C11" s="12"/>
      <c r="D11" s="13" t="s">
        <v>15</v>
      </c>
      <c r="E11" s="14">
        <f>+E12+E13+E14+E15+E16+E17</f>
        <v>117923769</v>
      </c>
      <c r="F11" s="14">
        <f>+F12+F13+F14+F15+F16+F17</f>
        <v>119786644</v>
      </c>
      <c r="G11" s="14">
        <f t="shared" si="0"/>
        <v>-1862875</v>
      </c>
    </row>
    <row r="12" spans="2:7" x14ac:dyDescent="0.4">
      <c r="B12" s="12"/>
      <c r="C12" s="12"/>
      <c r="D12" s="13" t="s">
        <v>12</v>
      </c>
      <c r="E12" s="14">
        <v>105520987</v>
      </c>
      <c r="F12" s="14">
        <v>107188702</v>
      </c>
      <c r="G12" s="14">
        <f t="shared" si="0"/>
        <v>-1667715</v>
      </c>
    </row>
    <row r="13" spans="2:7" x14ac:dyDescent="0.4">
      <c r="B13" s="12"/>
      <c r="C13" s="12"/>
      <c r="D13" s="13" t="s">
        <v>16</v>
      </c>
      <c r="E13" s="14"/>
      <c r="F13" s="14">
        <v>42308</v>
      </c>
      <c r="G13" s="14">
        <f t="shared" si="0"/>
        <v>-42308</v>
      </c>
    </row>
    <row r="14" spans="2:7" x14ac:dyDescent="0.4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x14ac:dyDescent="0.4">
      <c r="B15" s="12"/>
      <c r="C15" s="12"/>
      <c r="D15" s="13" t="s">
        <v>18</v>
      </c>
      <c r="E15" s="14">
        <v>12402782</v>
      </c>
      <c r="F15" s="14">
        <v>12555634</v>
      </c>
      <c r="G15" s="14">
        <f t="shared" si="0"/>
        <v>-152852</v>
      </c>
    </row>
    <row r="16" spans="2:7" x14ac:dyDescent="0.4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20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21</v>
      </c>
      <c r="E18" s="14">
        <f>+E19+E20</f>
        <v>31878258</v>
      </c>
      <c r="F18" s="14">
        <f>+F19+F20</f>
        <v>34220192</v>
      </c>
      <c r="G18" s="14">
        <f t="shared" si="0"/>
        <v>-2341934</v>
      </c>
    </row>
    <row r="19" spans="2:7" x14ac:dyDescent="0.4">
      <c r="B19" s="12"/>
      <c r="C19" s="12"/>
      <c r="D19" s="13" t="s">
        <v>22</v>
      </c>
      <c r="E19" s="14">
        <v>31570966</v>
      </c>
      <c r="F19" s="14">
        <v>33989558</v>
      </c>
      <c r="G19" s="14">
        <f t="shared" si="0"/>
        <v>-2418592</v>
      </c>
    </row>
    <row r="20" spans="2:7" x14ac:dyDescent="0.4">
      <c r="B20" s="12"/>
      <c r="C20" s="12"/>
      <c r="D20" s="13" t="s">
        <v>23</v>
      </c>
      <c r="E20" s="14">
        <v>307292</v>
      </c>
      <c r="F20" s="14">
        <v>230634</v>
      </c>
      <c r="G20" s="14">
        <f t="shared" si="0"/>
        <v>76658</v>
      </c>
    </row>
    <row r="21" spans="2:7" x14ac:dyDescent="0.4">
      <c r="B21" s="12"/>
      <c r="C21" s="12"/>
      <c r="D21" s="13" t="s">
        <v>24</v>
      </c>
      <c r="E21" s="14">
        <f>+E22+E23+E24</f>
        <v>7616298</v>
      </c>
      <c r="F21" s="14">
        <f>+F22+F23+F24</f>
        <v>9201088</v>
      </c>
      <c r="G21" s="14">
        <f t="shared" si="0"/>
        <v>-1584790</v>
      </c>
    </row>
    <row r="22" spans="2:7" x14ac:dyDescent="0.4">
      <c r="B22" s="12"/>
      <c r="C22" s="12"/>
      <c r="D22" s="13" t="s">
        <v>25</v>
      </c>
      <c r="E22" s="14">
        <v>6695149</v>
      </c>
      <c r="F22" s="14">
        <v>8244260</v>
      </c>
      <c r="G22" s="14">
        <f t="shared" si="0"/>
        <v>-1549111</v>
      </c>
    </row>
    <row r="23" spans="2:7" x14ac:dyDescent="0.4">
      <c r="B23" s="12"/>
      <c r="C23" s="12"/>
      <c r="D23" s="13" t="s">
        <v>26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27</v>
      </c>
      <c r="E24" s="14">
        <v>921149</v>
      </c>
      <c r="F24" s="14">
        <v>956828</v>
      </c>
      <c r="G24" s="14">
        <f t="shared" si="0"/>
        <v>-35679</v>
      </c>
    </row>
    <row r="25" spans="2:7" x14ac:dyDescent="0.4">
      <c r="B25" s="12"/>
      <c r="C25" s="12"/>
      <c r="D25" s="13" t="s">
        <v>28</v>
      </c>
      <c r="E25" s="14">
        <f>+E26+E27+E28+E29+E30+E31+E32+E33+E34</f>
        <v>78279213</v>
      </c>
      <c r="F25" s="14">
        <f>+F26+F27+F28+F29+F30+F31+F32+F33+F34</f>
        <v>77541935</v>
      </c>
      <c r="G25" s="14">
        <f t="shared" si="0"/>
        <v>737278</v>
      </c>
    </row>
    <row r="26" spans="2:7" x14ac:dyDescent="0.4">
      <c r="B26" s="12"/>
      <c r="C26" s="12"/>
      <c r="D26" s="13" t="s">
        <v>29</v>
      </c>
      <c r="E26" s="14">
        <v>6424835</v>
      </c>
      <c r="F26" s="14">
        <v>6241017</v>
      </c>
      <c r="G26" s="14">
        <f t="shared" si="0"/>
        <v>183818</v>
      </c>
    </row>
    <row r="27" spans="2:7" x14ac:dyDescent="0.4">
      <c r="B27" s="12"/>
      <c r="C27" s="12"/>
      <c r="D27" s="13" t="s">
        <v>30</v>
      </c>
      <c r="E27" s="14">
        <v>1121390</v>
      </c>
      <c r="F27" s="14">
        <v>944084</v>
      </c>
      <c r="G27" s="14">
        <f t="shared" si="0"/>
        <v>177306</v>
      </c>
    </row>
    <row r="28" spans="2:7" x14ac:dyDescent="0.4">
      <c r="B28" s="12"/>
      <c r="C28" s="12"/>
      <c r="D28" s="13" t="s">
        <v>31</v>
      </c>
      <c r="E28" s="14">
        <v>379200</v>
      </c>
      <c r="F28" s="14">
        <v>265800</v>
      </c>
      <c r="G28" s="14">
        <f t="shared" si="0"/>
        <v>113400</v>
      </c>
    </row>
    <row r="29" spans="2:7" x14ac:dyDescent="0.4">
      <c r="B29" s="12"/>
      <c r="C29" s="12"/>
      <c r="D29" s="13" t="s">
        <v>32</v>
      </c>
      <c r="E29" s="14">
        <v>38346160</v>
      </c>
      <c r="F29" s="14">
        <v>35077560</v>
      </c>
      <c r="G29" s="14">
        <f t="shared" si="0"/>
        <v>3268600</v>
      </c>
    </row>
    <row r="30" spans="2:7" x14ac:dyDescent="0.4">
      <c r="B30" s="12"/>
      <c r="C30" s="12"/>
      <c r="D30" s="13" t="s">
        <v>33</v>
      </c>
      <c r="E30" s="14">
        <v>8368545</v>
      </c>
      <c r="F30" s="14">
        <v>11107411</v>
      </c>
      <c r="G30" s="14">
        <f t="shared" si="0"/>
        <v>-2738866</v>
      </c>
    </row>
    <row r="31" spans="2:7" x14ac:dyDescent="0.4">
      <c r="B31" s="12"/>
      <c r="C31" s="12"/>
      <c r="D31" s="13" t="s">
        <v>34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35</v>
      </c>
      <c r="E32" s="14">
        <v>16862498</v>
      </c>
      <c r="F32" s="14">
        <v>16874039</v>
      </c>
      <c r="G32" s="14">
        <f t="shared" si="0"/>
        <v>-11541</v>
      </c>
    </row>
    <row r="33" spans="2:7" x14ac:dyDescent="0.4">
      <c r="B33" s="12"/>
      <c r="C33" s="12"/>
      <c r="D33" s="13" t="s">
        <v>36</v>
      </c>
      <c r="E33" s="14">
        <v>6704138</v>
      </c>
      <c r="F33" s="14">
        <v>6863087</v>
      </c>
      <c r="G33" s="14">
        <f t="shared" si="0"/>
        <v>-158949</v>
      </c>
    </row>
    <row r="34" spans="2:7" x14ac:dyDescent="0.4">
      <c r="B34" s="12"/>
      <c r="C34" s="12"/>
      <c r="D34" s="13" t="s">
        <v>37</v>
      </c>
      <c r="E34" s="14">
        <v>72447</v>
      </c>
      <c r="F34" s="14">
        <v>168937</v>
      </c>
      <c r="G34" s="14">
        <f t="shared" si="0"/>
        <v>-96490</v>
      </c>
    </row>
    <row r="35" spans="2:7" x14ac:dyDescent="0.4">
      <c r="B35" s="12"/>
      <c r="C35" s="12"/>
      <c r="D35" s="13" t="s">
        <v>38</v>
      </c>
      <c r="E35" s="14">
        <f>+E36+E37</f>
        <v>17300</v>
      </c>
      <c r="F35" s="14">
        <f>+F36+F37</f>
        <v>50326</v>
      </c>
      <c r="G35" s="14">
        <f t="shared" si="0"/>
        <v>-33026</v>
      </c>
    </row>
    <row r="36" spans="2:7" x14ac:dyDescent="0.4">
      <c r="B36" s="12"/>
      <c r="C36" s="12"/>
      <c r="D36" s="13" t="s">
        <v>39</v>
      </c>
      <c r="E36" s="14"/>
      <c r="F36" s="14">
        <v>-447</v>
      </c>
      <c r="G36" s="14">
        <f t="shared" si="0"/>
        <v>447</v>
      </c>
    </row>
    <row r="37" spans="2:7" x14ac:dyDescent="0.4">
      <c r="B37" s="12"/>
      <c r="C37" s="12"/>
      <c r="D37" s="13" t="s">
        <v>40</v>
      </c>
      <c r="E37" s="14">
        <v>17300</v>
      </c>
      <c r="F37" s="14">
        <v>50773</v>
      </c>
      <c r="G37" s="14">
        <f t="shared" si="0"/>
        <v>-33473</v>
      </c>
    </row>
    <row r="38" spans="2:7" x14ac:dyDescent="0.4">
      <c r="B38" s="12"/>
      <c r="C38" s="12"/>
      <c r="D38" s="13" t="s">
        <v>41</v>
      </c>
      <c r="E38" s="14">
        <v>130000</v>
      </c>
      <c r="F38" s="14">
        <v>70000</v>
      </c>
      <c r="G38" s="14">
        <f t="shared" si="0"/>
        <v>60000</v>
      </c>
    </row>
    <row r="39" spans="2:7" x14ac:dyDescent="0.4">
      <c r="B39" s="12"/>
      <c r="C39" s="12"/>
      <c r="D39" s="13" t="s">
        <v>42</v>
      </c>
      <c r="E39" s="14">
        <f>+E40</f>
        <v>0</v>
      </c>
      <c r="F39" s="14">
        <f>+F40</f>
        <v>0</v>
      </c>
      <c r="G39" s="14">
        <f t="shared" si="0"/>
        <v>0</v>
      </c>
    </row>
    <row r="40" spans="2:7" x14ac:dyDescent="0.4">
      <c r="B40" s="12"/>
      <c r="C40" s="12"/>
      <c r="D40" s="13" t="s">
        <v>43</v>
      </c>
      <c r="E40" s="14"/>
      <c r="F40" s="14"/>
      <c r="G40" s="14">
        <f t="shared" si="0"/>
        <v>0</v>
      </c>
    </row>
    <row r="41" spans="2:7" x14ac:dyDescent="0.4">
      <c r="B41" s="12"/>
      <c r="C41" s="15"/>
      <c r="D41" s="16" t="s">
        <v>44</v>
      </c>
      <c r="E41" s="17">
        <f>+E6+E38+E39</f>
        <v>442469130</v>
      </c>
      <c r="F41" s="17">
        <f>+F6+F38+F39</f>
        <v>448838393</v>
      </c>
      <c r="G41" s="17">
        <f t="shared" si="0"/>
        <v>-6369263</v>
      </c>
    </row>
    <row r="42" spans="2:7" x14ac:dyDescent="0.4">
      <c r="B42" s="12"/>
      <c r="C42" s="9" t="s">
        <v>45</v>
      </c>
      <c r="D42" s="13" t="s">
        <v>46</v>
      </c>
      <c r="E42" s="14">
        <f>+E43+E44+E45+E46+E47+E48+E49+E50+E51+E52</f>
        <v>279615456</v>
      </c>
      <c r="F42" s="14">
        <f>+F43+F44+F45+F46+F47+F48+F49+F50+F51+F52</f>
        <v>277828433</v>
      </c>
      <c r="G42" s="14">
        <f t="shared" si="0"/>
        <v>1787023</v>
      </c>
    </row>
    <row r="43" spans="2:7" x14ac:dyDescent="0.4">
      <c r="B43" s="12"/>
      <c r="C43" s="12"/>
      <c r="D43" s="13" t="s">
        <v>47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48</v>
      </c>
      <c r="E44" s="14">
        <v>153021061</v>
      </c>
      <c r="F44" s="14">
        <v>152218174</v>
      </c>
      <c r="G44" s="14">
        <f t="shared" si="0"/>
        <v>802887</v>
      </c>
    </row>
    <row r="45" spans="2:7" x14ac:dyDescent="0.4">
      <c r="B45" s="12"/>
      <c r="C45" s="12"/>
      <c r="D45" s="13" t="s">
        <v>49</v>
      </c>
      <c r="E45" s="14">
        <v>30952539</v>
      </c>
      <c r="F45" s="14">
        <v>30666727</v>
      </c>
      <c r="G45" s="14">
        <f t="shared" si="0"/>
        <v>285812</v>
      </c>
    </row>
    <row r="46" spans="2:7" x14ac:dyDescent="0.4">
      <c r="B46" s="12"/>
      <c r="C46" s="12"/>
      <c r="D46" s="13" t="s">
        <v>50</v>
      </c>
      <c r="E46" s="14">
        <v>10022000</v>
      </c>
      <c r="F46" s="14">
        <v>9743000</v>
      </c>
      <c r="G46" s="14">
        <f t="shared" si="0"/>
        <v>279000</v>
      </c>
    </row>
    <row r="47" spans="2:7" x14ac:dyDescent="0.4">
      <c r="B47" s="12"/>
      <c r="C47" s="12"/>
      <c r="D47" s="13" t="s">
        <v>51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52</v>
      </c>
      <c r="E48" s="14">
        <v>44943879</v>
      </c>
      <c r="F48" s="14">
        <v>46994100</v>
      </c>
      <c r="G48" s="14">
        <f t="shared" si="0"/>
        <v>-2050221</v>
      </c>
    </row>
    <row r="49" spans="2:7" x14ac:dyDescent="0.4">
      <c r="B49" s="12"/>
      <c r="C49" s="12"/>
      <c r="D49" s="13" t="s">
        <v>53</v>
      </c>
      <c r="E49" s="14">
        <v>5172466</v>
      </c>
      <c r="F49" s="14">
        <v>706094</v>
      </c>
      <c r="G49" s="14">
        <f t="shared" si="0"/>
        <v>4466372</v>
      </c>
    </row>
    <row r="50" spans="2:7" x14ac:dyDescent="0.4">
      <c r="B50" s="12"/>
      <c r="C50" s="12"/>
      <c r="D50" s="13" t="s">
        <v>54</v>
      </c>
      <c r="E50" s="14">
        <v>3691800</v>
      </c>
      <c r="F50" s="14">
        <v>6615400</v>
      </c>
      <c r="G50" s="14">
        <f t="shared" si="0"/>
        <v>-2923600</v>
      </c>
    </row>
    <row r="51" spans="2:7" x14ac:dyDescent="0.4">
      <c r="B51" s="12"/>
      <c r="C51" s="12"/>
      <c r="D51" s="13" t="s">
        <v>55</v>
      </c>
      <c r="E51" s="14"/>
      <c r="F51" s="14"/>
      <c r="G51" s="14">
        <f t="shared" si="0"/>
        <v>0</v>
      </c>
    </row>
    <row r="52" spans="2:7" x14ac:dyDescent="0.4">
      <c r="B52" s="12"/>
      <c r="C52" s="12"/>
      <c r="D52" s="13" t="s">
        <v>56</v>
      </c>
      <c r="E52" s="14">
        <v>31811711</v>
      </c>
      <c r="F52" s="14">
        <v>30884938</v>
      </c>
      <c r="G52" s="14">
        <f t="shared" si="0"/>
        <v>926773</v>
      </c>
    </row>
    <row r="53" spans="2:7" x14ac:dyDescent="0.4">
      <c r="B53" s="12"/>
      <c r="C53" s="12"/>
      <c r="D53" s="13" t="s">
        <v>57</v>
      </c>
      <c r="E53" s="14">
        <f>+E54+E55+E56+E57+E58+E59+E60+E61+E62+E63+E64+E65+E66+E67+E68+E69</f>
        <v>55401037</v>
      </c>
      <c r="F53" s="14">
        <f>+F54+F55+F56+F57+F58+F59+F60+F61+F62+F63+F64+F65+F66+F67+F68+F69</f>
        <v>52557118</v>
      </c>
      <c r="G53" s="14">
        <f t="shared" si="0"/>
        <v>2843919</v>
      </c>
    </row>
    <row r="54" spans="2:7" x14ac:dyDescent="0.4">
      <c r="B54" s="12"/>
      <c r="C54" s="12"/>
      <c r="D54" s="13" t="s">
        <v>58</v>
      </c>
      <c r="E54" s="14">
        <v>16548910</v>
      </c>
      <c r="F54" s="14">
        <v>16380495</v>
      </c>
      <c r="G54" s="14">
        <f t="shared" si="0"/>
        <v>168415</v>
      </c>
    </row>
    <row r="55" spans="2:7" x14ac:dyDescent="0.4">
      <c r="B55" s="12"/>
      <c r="C55" s="12"/>
      <c r="D55" s="13" t="s">
        <v>59</v>
      </c>
      <c r="E55" s="14">
        <v>5615085</v>
      </c>
      <c r="F55" s="14">
        <v>5069760</v>
      </c>
      <c r="G55" s="14">
        <f t="shared" si="0"/>
        <v>545325</v>
      </c>
    </row>
    <row r="56" spans="2:7" x14ac:dyDescent="0.4">
      <c r="B56" s="12"/>
      <c r="C56" s="12"/>
      <c r="D56" s="13" t="s">
        <v>60</v>
      </c>
      <c r="E56" s="14">
        <v>20905</v>
      </c>
      <c r="F56" s="14">
        <v>21379</v>
      </c>
      <c r="G56" s="14">
        <f t="shared" si="0"/>
        <v>-474</v>
      </c>
    </row>
    <row r="57" spans="2:7" x14ac:dyDescent="0.4">
      <c r="B57" s="12"/>
      <c r="C57" s="12"/>
      <c r="D57" s="13" t="s">
        <v>61</v>
      </c>
      <c r="E57" s="14">
        <v>931104</v>
      </c>
      <c r="F57" s="14">
        <v>791557</v>
      </c>
      <c r="G57" s="14">
        <f t="shared" si="0"/>
        <v>139547</v>
      </c>
    </row>
    <row r="58" spans="2:7" x14ac:dyDescent="0.4">
      <c r="B58" s="12"/>
      <c r="C58" s="12"/>
      <c r="D58" s="13" t="s">
        <v>62</v>
      </c>
      <c r="E58" s="14">
        <v>626080</v>
      </c>
      <c r="F58" s="14">
        <v>683970</v>
      </c>
      <c r="G58" s="14">
        <f t="shared" si="0"/>
        <v>-57890</v>
      </c>
    </row>
    <row r="59" spans="2:7" x14ac:dyDescent="0.4">
      <c r="B59" s="12"/>
      <c r="C59" s="12"/>
      <c r="D59" s="13" t="s">
        <v>63</v>
      </c>
      <c r="E59" s="14"/>
      <c r="F59" s="14"/>
      <c r="G59" s="14">
        <f t="shared" si="0"/>
        <v>0</v>
      </c>
    </row>
    <row r="60" spans="2:7" x14ac:dyDescent="0.4">
      <c r="B60" s="12"/>
      <c r="C60" s="12"/>
      <c r="D60" s="13" t="s">
        <v>64</v>
      </c>
      <c r="E60" s="14">
        <v>1392094</v>
      </c>
      <c r="F60" s="14">
        <v>1335642</v>
      </c>
      <c r="G60" s="14">
        <f t="shared" si="0"/>
        <v>56452</v>
      </c>
    </row>
    <row r="61" spans="2:7" x14ac:dyDescent="0.4">
      <c r="B61" s="12"/>
      <c r="C61" s="12"/>
      <c r="D61" s="13" t="s">
        <v>65</v>
      </c>
      <c r="E61" s="14">
        <v>661781</v>
      </c>
      <c r="F61" s="14">
        <v>826945</v>
      </c>
      <c r="G61" s="14">
        <f t="shared" si="0"/>
        <v>-165164</v>
      </c>
    </row>
    <row r="62" spans="2:7" x14ac:dyDescent="0.4">
      <c r="B62" s="12"/>
      <c r="C62" s="12"/>
      <c r="D62" s="13" t="s">
        <v>66</v>
      </c>
      <c r="E62" s="14">
        <v>1590367</v>
      </c>
      <c r="F62" s="14">
        <v>1774959</v>
      </c>
      <c r="G62" s="14">
        <f t="shared" si="0"/>
        <v>-184592</v>
      </c>
    </row>
    <row r="63" spans="2:7" x14ac:dyDescent="0.4">
      <c r="B63" s="12"/>
      <c r="C63" s="12"/>
      <c r="D63" s="13" t="s">
        <v>67</v>
      </c>
      <c r="E63" s="14">
        <v>20426280</v>
      </c>
      <c r="F63" s="14">
        <v>19230297</v>
      </c>
      <c r="G63" s="14">
        <f t="shared" si="0"/>
        <v>1195983</v>
      </c>
    </row>
    <row r="64" spans="2:7" x14ac:dyDescent="0.4">
      <c r="B64" s="12"/>
      <c r="C64" s="12"/>
      <c r="D64" s="13" t="s">
        <v>68</v>
      </c>
      <c r="E64" s="14"/>
      <c r="F64" s="14">
        <v>31100</v>
      </c>
      <c r="G64" s="14">
        <f t="shared" si="0"/>
        <v>-31100</v>
      </c>
    </row>
    <row r="65" spans="2:7" x14ac:dyDescent="0.4">
      <c r="B65" s="12"/>
      <c r="C65" s="12"/>
      <c r="D65" s="13" t="s">
        <v>69</v>
      </c>
      <c r="E65" s="14">
        <v>3789242</v>
      </c>
      <c r="F65" s="14">
        <v>2612650</v>
      </c>
      <c r="G65" s="14">
        <f t="shared" si="0"/>
        <v>1176592</v>
      </c>
    </row>
    <row r="66" spans="2:7" x14ac:dyDescent="0.4">
      <c r="B66" s="12"/>
      <c r="C66" s="12"/>
      <c r="D66" s="13" t="s">
        <v>70</v>
      </c>
      <c r="E66" s="14"/>
      <c r="F66" s="14"/>
      <c r="G66" s="14">
        <f t="shared" si="0"/>
        <v>0</v>
      </c>
    </row>
    <row r="67" spans="2:7" x14ac:dyDescent="0.4">
      <c r="B67" s="12"/>
      <c r="C67" s="12"/>
      <c r="D67" s="13" t="s">
        <v>71</v>
      </c>
      <c r="E67" s="14">
        <v>1560234</v>
      </c>
      <c r="F67" s="14">
        <v>1503971</v>
      </c>
      <c r="G67" s="14">
        <f t="shared" si="0"/>
        <v>56263</v>
      </c>
    </row>
    <row r="68" spans="2:7" x14ac:dyDescent="0.4">
      <c r="B68" s="12"/>
      <c r="C68" s="12"/>
      <c r="D68" s="13" t="s">
        <v>72</v>
      </c>
      <c r="E68" s="14">
        <v>2236058</v>
      </c>
      <c r="F68" s="14">
        <v>2246526</v>
      </c>
      <c r="G68" s="14">
        <f t="shared" si="0"/>
        <v>-10468</v>
      </c>
    </row>
    <row r="69" spans="2:7" x14ac:dyDescent="0.4">
      <c r="B69" s="12"/>
      <c r="C69" s="12"/>
      <c r="D69" s="13" t="s">
        <v>73</v>
      </c>
      <c r="E69" s="14">
        <v>2897</v>
      </c>
      <c r="F69" s="14">
        <v>47867</v>
      </c>
      <c r="G69" s="14">
        <f t="shared" si="0"/>
        <v>-44970</v>
      </c>
    </row>
    <row r="70" spans="2:7" x14ac:dyDescent="0.4">
      <c r="B70" s="12"/>
      <c r="C70" s="12"/>
      <c r="D70" s="13" t="s">
        <v>74</v>
      </c>
      <c r="E70" s="14">
        <f>+E71+E72+E73+E74+E75+E76+E77+E78+E79+E80+E81+E82+E83+E84+E85+E86+E87+E88+E89+E90+E91+E92</f>
        <v>75118717</v>
      </c>
      <c r="F70" s="14">
        <f>+F71+F72+F73+F74+F75+F76+F77+F78+F79+F80+F81+F82+F83+F84+F85+F86+F87+F88+F89+F90+F91+F92</f>
        <v>60198345</v>
      </c>
      <c r="G70" s="14">
        <f t="shared" si="0"/>
        <v>14920372</v>
      </c>
    </row>
    <row r="71" spans="2:7" x14ac:dyDescent="0.4">
      <c r="B71" s="12"/>
      <c r="C71" s="12"/>
      <c r="D71" s="13" t="s">
        <v>75</v>
      </c>
      <c r="E71" s="14">
        <v>1758680</v>
      </c>
      <c r="F71" s="14">
        <v>1621667</v>
      </c>
      <c r="G71" s="14">
        <f t="shared" ref="G71:G134" si="1">E71-F71</f>
        <v>137013</v>
      </c>
    </row>
    <row r="72" spans="2:7" x14ac:dyDescent="0.4">
      <c r="B72" s="12"/>
      <c r="C72" s="12"/>
      <c r="D72" s="13" t="s">
        <v>76</v>
      </c>
      <c r="E72" s="14">
        <v>81952</v>
      </c>
      <c r="F72" s="14">
        <v>32185</v>
      </c>
      <c r="G72" s="14">
        <f t="shared" si="1"/>
        <v>49767</v>
      </c>
    </row>
    <row r="73" spans="2:7" x14ac:dyDescent="0.4">
      <c r="B73" s="12"/>
      <c r="C73" s="12"/>
      <c r="D73" s="13" t="s">
        <v>77</v>
      </c>
      <c r="E73" s="14">
        <v>47612</v>
      </c>
      <c r="F73" s="14">
        <v>33730</v>
      </c>
      <c r="G73" s="14">
        <f t="shared" si="1"/>
        <v>13882</v>
      </c>
    </row>
    <row r="74" spans="2:7" x14ac:dyDescent="0.4">
      <c r="B74" s="12"/>
      <c r="C74" s="12"/>
      <c r="D74" s="13" t="s">
        <v>78</v>
      </c>
      <c r="E74" s="14">
        <v>299981</v>
      </c>
      <c r="F74" s="14">
        <v>271116</v>
      </c>
      <c r="G74" s="14">
        <f t="shared" si="1"/>
        <v>28865</v>
      </c>
    </row>
    <row r="75" spans="2:7" x14ac:dyDescent="0.4">
      <c r="B75" s="12"/>
      <c r="C75" s="12"/>
      <c r="D75" s="13" t="s">
        <v>79</v>
      </c>
      <c r="E75" s="14">
        <v>574967</v>
      </c>
      <c r="F75" s="14">
        <v>429646</v>
      </c>
      <c r="G75" s="14">
        <f t="shared" si="1"/>
        <v>145321</v>
      </c>
    </row>
    <row r="76" spans="2:7" x14ac:dyDescent="0.4">
      <c r="B76" s="12"/>
      <c r="C76" s="12"/>
      <c r="D76" s="13" t="s">
        <v>80</v>
      </c>
      <c r="E76" s="14">
        <v>1102653</v>
      </c>
      <c r="F76" s="14">
        <v>1039403</v>
      </c>
      <c r="G76" s="14">
        <f t="shared" si="1"/>
        <v>63250</v>
      </c>
    </row>
    <row r="77" spans="2:7" x14ac:dyDescent="0.4">
      <c r="B77" s="12"/>
      <c r="C77" s="12"/>
      <c r="D77" s="13" t="s">
        <v>67</v>
      </c>
      <c r="E77" s="14">
        <v>523751</v>
      </c>
      <c r="F77" s="14">
        <v>493086</v>
      </c>
      <c r="G77" s="14">
        <f t="shared" si="1"/>
        <v>30665</v>
      </c>
    </row>
    <row r="78" spans="2:7" x14ac:dyDescent="0.4">
      <c r="B78" s="12"/>
      <c r="C78" s="12"/>
      <c r="D78" s="13" t="s">
        <v>68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81</v>
      </c>
      <c r="E79" s="14">
        <v>19083472</v>
      </c>
      <c r="F79" s="14">
        <v>12092688</v>
      </c>
      <c r="G79" s="14">
        <f t="shared" si="1"/>
        <v>6990784</v>
      </c>
    </row>
    <row r="80" spans="2:7" x14ac:dyDescent="0.4">
      <c r="B80" s="12"/>
      <c r="C80" s="12"/>
      <c r="D80" s="13" t="s">
        <v>82</v>
      </c>
      <c r="E80" s="14">
        <v>1335015</v>
      </c>
      <c r="F80" s="14">
        <v>1413943</v>
      </c>
      <c r="G80" s="14">
        <f t="shared" si="1"/>
        <v>-78928</v>
      </c>
    </row>
    <row r="81" spans="2:7" x14ac:dyDescent="0.4">
      <c r="B81" s="12"/>
      <c r="C81" s="12"/>
      <c r="D81" s="13" t="s">
        <v>83</v>
      </c>
      <c r="E81" s="14"/>
      <c r="F81" s="14"/>
      <c r="G81" s="14">
        <f t="shared" si="1"/>
        <v>0</v>
      </c>
    </row>
    <row r="82" spans="2:7" x14ac:dyDescent="0.4">
      <c r="B82" s="12"/>
      <c r="C82" s="12"/>
      <c r="D82" s="13" t="s">
        <v>84</v>
      </c>
      <c r="E82" s="14">
        <v>1486178</v>
      </c>
      <c r="F82" s="14">
        <v>993904</v>
      </c>
      <c r="G82" s="14">
        <f t="shared" si="1"/>
        <v>492274</v>
      </c>
    </row>
    <row r="83" spans="2:7" x14ac:dyDescent="0.4">
      <c r="B83" s="12"/>
      <c r="C83" s="12"/>
      <c r="D83" s="13" t="s">
        <v>85</v>
      </c>
      <c r="E83" s="14">
        <v>31415830</v>
      </c>
      <c r="F83" s="14">
        <v>31236649</v>
      </c>
      <c r="G83" s="14">
        <f t="shared" si="1"/>
        <v>179181</v>
      </c>
    </row>
    <row r="84" spans="2:7" x14ac:dyDescent="0.4">
      <c r="B84" s="12"/>
      <c r="C84" s="12"/>
      <c r="D84" s="13" t="s">
        <v>86</v>
      </c>
      <c r="E84" s="14">
        <v>7252509</v>
      </c>
      <c r="F84" s="14">
        <v>880779</v>
      </c>
      <c r="G84" s="14">
        <f t="shared" si="1"/>
        <v>6371730</v>
      </c>
    </row>
    <row r="85" spans="2:7" x14ac:dyDescent="0.4">
      <c r="B85" s="12"/>
      <c r="C85" s="12"/>
      <c r="D85" s="13" t="s">
        <v>70</v>
      </c>
      <c r="E85" s="14">
        <v>2273274</v>
      </c>
      <c r="F85" s="14">
        <v>2781092</v>
      </c>
      <c r="G85" s="14">
        <f t="shared" si="1"/>
        <v>-507818</v>
      </c>
    </row>
    <row r="86" spans="2:7" x14ac:dyDescent="0.4">
      <c r="B86" s="12"/>
      <c r="C86" s="12"/>
      <c r="D86" s="13" t="s">
        <v>71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87</v>
      </c>
      <c r="E87" s="14">
        <v>2400000</v>
      </c>
      <c r="F87" s="14">
        <v>2160000</v>
      </c>
      <c r="G87" s="14">
        <f t="shared" si="1"/>
        <v>240000</v>
      </c>
    </row>
    <row r="88" spans="2:7" x14ac:dyDescent="0.4">
      <c r="B88" s="12"/>
      <c r="C88" s="12"/>
      <c r="D88" s="13" t="s">
        <v>88</v>
      </c>
      <c r="E88" s="14">
        <v>36270</v>
      </c>
      <c r="F88" s="14">
        <v>11250</v>
      </c>
      <c r="G88" s="14">
        <f t="shared" si="1"/>
        <v>25020</v>
      </c>
    </row>
    <row r="89" spans="2:7" x14ac:dyDescent="0.4">
      <c r="B89" s="12"/>
      <c r="C89" s="12"/>
      <c r="D89" s="13" t="s">
        <v>89</v>
      </c>
      <c r="E89" s="14">
        <v>4337963</v>
      </c>
      <c r="F89" s="14">
        <v>3743658</v>
      </c>
      <c r="G89" s="14">
        <f t="shared" si="1"/>
        <v>594305</v>
      </c>
    </row>
    <row r="90" spans="2:7" x14ac:dyDescent="0.4">
      <c r="B90" s="12"/>
      <c r="C90" s="12"/>
      <c r="D90" s="13" t="s">
        <v>90</v>
      </c>
      <c r="E90" s="14">
        <v>265148</v>
      </c>
      <c r="F90" s="14">
        <v>186017</v>
      </c>
      <c r="G90" s="14">
        <f t="shared" si="1"/>
        <v>79131</v>
      </c>
    </row>
    <row r="91" spans="2:7" x14ac:dyDescent="0.4">
      <c r="B91" s="12"/>
      <c r="C91" s="12"/>
      <c r="D91" s="13" t="s">
        <v>91</v>
      </c>
      <c r="E91" s="14">
        <v>718075</v>
      </c>
      <c r="F91" s="14">
        <v>742130</v>
      </c>
      <c r="G91" s="14">
        <f t="shared" si="1"/>
        <v>-24055</v>
      </c>
    </row>
    <row r="92" spans="2:7" x14ac:dyDescent="0.4">
      <c r="B92" s="12"/>
      <c r="C92" s="12"/>
      <c r="D92" s="13" t="s">
        <v>73</v>
      </c>
      <c r="E92" s="14">
        <v>125387</v>
      </c>
      <c r="F92" s="14">
        <v>35402</v>
      </c>
      <c r="G92" s="14">
        <f t="shared" si="1"/>
        <v>89985</v>
      </c>
    </row>
    <row r="93" spans="2:7" x14ac:dyDescent="0.4">
      <c r="B93" s="12"/>
      <c r="C93" s="12"/>
      <c r="D93" s="13" t="s">
        <v>92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93</v>
      </c>
      <c r="E94" s="14">
        <v>38204744</v>
      </c>
      <c r="F94" s="14">
        <v>38687278</v>
      </c>
      <c r="G94" s="14">
        <f t="shared" si="1"/>
        <v>-482534</v>
      </c>
    </row>
    <row r="95" spans="2:7" x14ac:dyDescent="0.4">
      <c r="B95" s="12"/>
      <c r="C95" s="12"/>
      <c r="D95" s="13" t="s">
        <v>94</v>
      </c>
      <c r="E95" s="14">
        <v>-13928108</v>
      </c>
      <c r="F95" s="14">
        <v>-14156745</v>
      </c>
      <c r="G95" s="14">
        <f t="shared" si="1"/>
        <v>228637</v>
      </c>
    </row>
    <row r="96" spans="2:7" x14ac:dyDescent="0.4">
      <c r="B96" s="12"/>
      <c r="C96" s="12"/>
      <c r="D96" s="13" t="s">
        <v>95</v>
      </c>
      <c r="E96" s="14"/>
      <c r="F96" s="14"/>
      <c r="G96" s="14">
        <f t="shared" si="1"/>
        <v>0</v>
      </c>
    </row>
    <row r="97" spans="2:7" x14ac:dyDescent="0.4">
      <c r="B97" s="12"/>
      <c r="C97" s="12"/>
      <c r="D97" s="13" t="s">
        <v>96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97</v>
      </c>
      <c r="E98" s="14"/>
      <c r="F98" s="14"/>
      <c r="G98" s="14">
        <f t="shared" si="1"/>
        <v>0</v>
      </c>
    </row>
    <row r="99" spans="2:7" x14ac:dyDescent="0.4">
      <c r="B99" s="12"/>
      <c r="C99" s="15"/>
      <c r="D99" s="16" t="s">
        <v>98</v>
      </c>
      <c r="E99" s="17">
        <f>+E42+E53+E70+E93+E94+E95+E96+E97+E98</f>
        <v>434411846</v>
      </c>
      <c r="F99" s="17">
        <f>+F42+F53+F70+F93+F94+F95+F96+F97+F98</f>
        <v>415114429</v>
      </c>
      <c r="G99" s="17">
        <f t="shared" si="1"/>
        <v>19297417</v>
      </c>
    </row>
    <row r="100" spans="2:7" x14ac:dyDescent="0.4">
      <c r="B100" s="15"/>
      <c r="C100" s="18" t="s">
        <v>99</v>
      </c>
      <c r="D100" s="19"/>
      <c r="E100" s="20">
        <f xml:space="preserve"> +E41 - E99</f>
        <v>8057284</v>
      </c>
      <c r="F100" s="20">
        <f xml:space="preserve"> +F41 - F99</f>
        <v>33723964</v>
      </c>
      <c r="G100" s="20">
        <f t="shared" si="1"/>
        <v>-25666680</v>
      </c>
    </row>
    <row r="101" spans="2:7" x14ac:dyDescent="0.4">
      <c r="B101" s="9" t="s">
        <v>100</v>
      </c>
      <c r="C101" s="9" t="s">
        <v>9</v>
      </c>
      <c r="D101" s="13" t="s">
        <v>101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102</v>
      </c>
      <c r="E102" s="14">
        <v>670949</v>
      </c>
      <c r="F102" s="14">
        <v>568273</v>
      </c>
      <c r="G102" s="14">
        <f t="shared" si="1"/>
        <v>102676</v>
      </c>
    </row>
    <row r="103" spans="2:7" x14ac:dyDescent="0.4">
      <c r="B103" s="12"/>
      <c r="C103" s="12"/>
      <c r="D103" s="13" t="s">
        <v>103</v>
      </c>
      <c r="E103" s="14"/>
      <c r="F103" s="14"/>
      <c r="G103" s="14">
        <f t="shared" si="1"/>
        <v>0</v>
      </c>
    </row>
    <row r="104" spans="2:7" x14ac:dyDescent="0.4">
      <c r="B104" s="12"/>
      <c r="C104" s="12"/>
      <c r="D104" s="13" t="s">
        <v>104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105</v>
      </c>
      <c r="E105" s="14">
        <f>+E106+E107</f>
        <v>5003861</v>
      </c>
      <c r="F105" s="14">
        <f>+F106+F107</f>
        <v>3865172</v>
      </c>
      <c r="G105" s="14">
        <f t="shared" si="1"/>
        <v>1138689</v>
      </c>
    </row>
    <row r="106" spans="2:7" x14ac:dyDescent="0.4">
      <c r="B106" s="12"/>
      <c r="C106" s="12"/>
      <c r="D106" s="13" t="s">
        <v>106</v>
      </c>
      <c r="E106" s="14">
        <v>1449350</v>
      </c>
      <c r="F106" s="14">
        <v>1468250</v>
      </c>
      <c r="G106" s="14">
        <f t="shared" si="1"/>
        <v>-18900</v>
      </c>
    </row>
    <row r="107" spans="2:7" x14ac:dyDescent="0.4">
      <c r="B107" s="12"/>
      <c r="C107" s="12"/>
      <c r="D107" s="13" t="s">
        <v>107</v>
      </c>
      <c r="E107" s="14">
        <v>3554511</v>
      </c>
      <c r="F107" s="14">
        <v>2396922</v>
      </c>
      <c r="G107" s="14">
        <f t="shared" si="1"/>
        <v>1157589</v>
      </c>
    </row>
    <row r="108" spans="2:7" x14ac:dyDescent="0.4">
      <c r="B108" s="12"/>
      <c r="C108" s="15"/>
      <c r="D108" s="16" t="s">
        <v>108</v>
      </c>
      <c r="E108" s="17">
        <f>+E101+E102+E103+E104+E105</f>
        <v>5674810</v>
      </c>
      <c r="F108" s="17">
        <f>+F101+F102+F103+F104+F105</f>
        <v>4433445</v>
      </c>
      <c r="G108" s="17">
        <f t="shared" si="1"/>
        <v>1241365</v>
      </c>
    </row>
    <row r="109" spans="2:7" x14ac:dyDescent="0.4">
      <c r="B109" s="12"/>
      <c r="C109" s="9" t="s">
        <v>45</v>
      </c>
      <c r="D109" s="13" t="s">
        <v>109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110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111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112</v>
      </c>
      <c r="E112" s="14">
        <f>+E113+E114</f>
        <v>717410</v>
      </c>
      <c r="F112" s="14">
        <f>+F113+F114</f>
        <v>707540</v>
      </c>
      <c r="G112" s="14">
        <f t="shared" si="1"/>
        <v>9870</v>
      </c>
    </row>
    <row r="113" spans="2:7" x14ac:dyDescent="0.4">
      <c r="B113" s="12"/>
      <c r="C113" s="12"/>
      <c r="D113" s="13" t="s">
        <v>113</v>
      </c>
      <c r="E113" s="14">
        <v>674050</v>
      </c>
      <c r="F113" s="14">
        <v>707540</v>
      </c>
      <c r="G113" s="14">
        <f t="shared" si="1"/>
        <v>-33490</v>
      </c>
    </row>
    <row r="114" spans="2:7" x14ac:dyDescent="0.4">
      <c r="B114" s="12"/>
      <c r="C114" s="12"/>
      <c r="D114" s="13" t="s">
        <v>114</v>
      </c>
      <c r="E114" s="14">
        <v>43360</v>
      </c>
      <c r="F114" s="14"/>
      <c r="G114" s="14">
        <f t="shared" si="1"/>
        <v>43360</v>
      </c>
    </row>
    <row r="115" spans="2:7" x14ac:dyDescent="0.4">
      <c r="B115" s="12"/>
      <c r="C115" s="15"/>
      <c r="D115" s="16" t="s">
        <v>115</v>
      </c>
      <c r="E115" s="17">
        <f>+E109+E110+E111+E112</f>
        <v>717410</v>
      </c>
      <c r="F115" s="17">
        <f>+F109+F110+F111+F112</f>
        <v>707540</v>
      </c>
      <c r="G115" s="17">
        <f t="shared" si="1"/>
        <v>9870</v>
      </c>
    </row>
    <row r="116" spans="2:7" x14ac:dyDescent="0.4">
      <c r="B116" s="15"/>
      <c r="C116" s="18" t="s">
        <v>116</v>
      </c>
      <c r="D116" s="21"/>
      <c r="E116" s="22">
        <f xml:space="preserve"> +E108 - E115</f>
        <v>4957400</v>
      </c>
      <c r="F116" s="22">
        <f xml:space="preserve"> +F108 - F115</f>
        <v>3725905</v>
      </c>
      <c r="G116" s="22">
        <f t="shared" si="1"/>
        <v>1231495</v>
      </c>
    </row>
    <row r="117" spans="2:7" x14ac:dyDescent="0.4">
      <c r="B117" s="18" t="s">
        <v>117</v>
      </c>
      <c r="C117" s="23"/>
      <c r="D117" s="19"/>
      <c r="E117" s="20">
        <f xml:space="preserve"> +E100 +E116</f>
        <v>13014684</v>
      </c>
      <c r="F117" s="20">
        <f xml:space="preserve"> +F100 +F116</f>
        <v>37449869</v>
      </c>
      <c r="G117" s="20">
        <f t="shared" si="1"/>
        <v>-24435185</v>
      </c>
    </row>
    <row r="118" spans="2:7" x14ac:dyDescent="0.4">
      <c r="B118" s="9" t="s">
        <v>118</v>
      </c>
      <c r="C118" s="9" t="s">
        <v>9</v>
      </c>
      <c r="D118" s="13" t="s">
        <v>119</v>
      </c>
      <c r="E118" s="14"/>
      <c r="F118" s="14">
        <v>12904000</v>
      </c>
      <c r="G118" s="14">
        <f t="shared" si="1"/>
        <v>-12904000</v>
      </c>
    </row>
    <row r="119" spans="2:7" x14ac:dyDescent="0.4">
      <c r="B119" s="12"/>
      <c r="C119" s="12"/>
      <c r="D119" s="13" t="s">
        <v>120</v>
      </c>
      <c r="E119" s="14">
        <f>+E120</f>
        <v>0</v>
      </c>
      <c r="F119" s="14">
        <f>+F120</f>
        <v>0</v>
      </c>
      <c r="G119" s="14">
        <f t="shared" si="1"/>
        <v>0</v>
      </c>
    </row>
    <row r="120" spans="2:7" x14ac:dyDescent="0.4">
      <c r="B120" s="12"/>
      <c r="C120" s="12"/>
      <c r="D120" s="13" t="s">
        <v>121</v>
      </c>
      <c r="E120" s="14"/>
      <c r="F120" s="14"/>
      <c r="G120" s="14">
        <f t="shared" si="1"/>
        <v>0</v>
      </c>
    </row>
    <row r="121" spans="2:7" x14ac:dyDescent="0.4">
      <c r="B121" s="12"/>
      <c r="C121" s="12"/>
      <c r="D121" s="13" t="s">
        <v>122</v>
      </c>
      <c r="E121" s="14"/>
      <c r="F121" s="14">
        <v>3339400</v>
      </c>
      <c r="G121" s="14">
        <f t="shared" si="1"/>
        <v>-3339400</v>
      </c>
    </row>
    <row r="122" spans="2:7" x14ac:dyDescent="0.4">
      <c r="B122" s="12"/>
      <c r="C122" s="12"/>
      <c r="D122" s="13" t="s">
        <v>123</v>
      </c>
      <c r="E122" s="14">
        <f>+E123+E124</f>
        <v>20000</v>
      </c>
      <c r="F122" s="14">
        <f>+F123+F124</f>
        <v>0</v>
      </c>
      <c r="G122" s="14">
        <f t="shared" si="1"/>
        <v>20000</v>
      </c>
    </row>
    <row r="123" spans="2:7" x14ac:dyDescent="0.4">
      <c r="B123" s="12"/>
      <c r="C123" s="12"/>
      <c r="D123" s="13" t="s">
        <v>124</v>
      </c>
      <c r="E123" s="14">
        <v>20000</v>
      </c>
      <c r="F123" s="14"/>
      <c r="G123" s="14">
        <f t="shared" si="1"/>
        <v>20000</v>
      </c>
    </row>
    <row r="124" spans="2:7" x14ac:dyDescent="0.4">
      <c r="B124" s="12"/>
      <c r="C124" s="12"/>
      <c r="D124" s="13" t="s">
        <v>125</v>
      </c>
      <c r="E124" s="14"/>
      <c r="F124" s="14"/>
      <c r="G124" s="14">
        <f t="shared" si="1"/>
        <v>0</v>
      </c>
    </row>
    <row r="125" spans="2:7" x14ac:dyDescent="0.4">
      <c r="B125" s="12"/>
      <c r="C125" s="12"/>
      <c r="D125" s="13" t="s">
        <v>126</v>
      </c>
      <c r="E125" s="14">
        <f>+E126</f>
        <v>871010</v>
      </c>
      <c r="F125" s="14">
        <f>+F126</f>
        <v>255662</v>
      </c>
      <c r="G125" s="14">
        <f t="shared" si="1"/>
        <v>615348</v>
      </c>
    </row>
    <row r="126" spans="2:7" x14ac:dyDescent="0.4">
      <c r="B126" s="12"/>
      <c r="C126" s="12"/>
      <c r="D126" s="13" t="s">
        <v>127</v>
      </c>
      <c r="E126" s="14">
        <v>871010</v>
      </c>
      <c r="F126" s="14">
        <v>255662</v>
      </c>
      <c r="G126" s="14">
        <f t="shared" si="1"/>
        <v>615348</v>
      </c>
    </row>
    <row r="127" spans="2:7" x14ac:dyDescent="0.4">
      <c r="B127" s="12"/>
      <c r="C127" s="15"/>
      <c r="D127" s="16" t="s">
        <v>128</v>
      </c>
      <c r="E127" s="17">
        <f>+E118+E119+E121+E122+E125</f>
        <v>891010</v>
      </c>
      <c r="F127" s="17">
        <f>+F118+F119+F121+F122+F125</f>
        <v>16499062</v>
      </c>
      <c r="G127" s="17">
        <f t="shared" si="1"/>
        <v>-15608052</v>
      </c>
    </row>
    <row r="128" spans="2:7" x14ac:dyDescent="0.4">
      <c r="B128" s="12"/>
      <c r="C128" s="9" t="s">
        <v>45</v>
      </c>
      <c r="D128" s="13" t="s">
        <v>129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130</v>
      </c>
      <c r="E129" s="14">
        <f>+E130+E131+E132+E133</f>
        <v>75322</v>
      </c>
      <c r="F129" s="14">
        <f>+F130+F131+F132+F133</f>
        <v>11</v>
      </c>
      <c r="G129" s="14">
        <f t="shared" si="1"/>
        <v>75311</v>
      </c>
    </row>
    <row r="130" spans="2:7" x14ac:dyDescent="0.4">
      <c r="B130" s="12"/>
      <c r="C130" s="12"/>
      <c r="D130" s="13" t="s">
        <v>131</v>
      </c>
      <c r="E130" s="14"/>
      <c r="F130" s="14">
        <v>4</v>
      </c>
      <c r="G130" s="14">
        <f t="shared" si="1"/>
        <v>-4</v>
      </c>
    </row>
    <row r="131" spans="2:7" x14ac:dyDescent="0.4">
      <c r="B131" s="12"/>
      <c r="C131" s="12"/>
      <c r="D131" s="13" t="s">
        <v>132</v>
      </c>
      <c r="E131" s="14">
        <v>5</v>
      </c>
      <c r="F131" s="14"/>
      <c r="G131" s="14">
        <f t="shared" si="1"/>
        <v>5</v>
      </c>
    </row>
    <row r="132" spans="2:7" x14ac:dyDescent="0.4">
      <c r="B132" s="12"/>
      <c r="C132" s="12"/>
      <c r="D132" s="13" t="s">
        <v>133</v>
      </c>
      <c r="E132" s="14">
        <v>75317</v>
      </c>
      <c r="F132" s="14">
        <v>7</v>
      </c>
      <c r="G132" s="14">
        <f t="shared" si="1"/>
        <v>75310</v>
      </c>
    </row>
    <row r="133" spans="2:7" x14ac:dyDescent="0.4">
      <c r="B133" s="12"/>
      <c r="C133" s="12"/>
      <c r="D133" s="13" t="s">
        <v>134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135</v>
      </c>
      <c r="E134" s="14"/>
      <c r="F134" s="14"/>
      <c r="G134" s="14">
        <f t="shared" si="1"/>
        <v>0</v>
      </c>
    </row>
    <row r="135" spans="2:7" x14ac:dyDescent="0.4">
      <c r="B135" s="12"/>
      <c r="C135" s="12"/>
      <c r="D135" s="13" t="s">
        <v>136</v>
      </c>
      <c r="E135" s="14"/>
      <c r="F135" s="14">
        <v>890000</v>
      </c>
      <c r="G135" s="14">
        <f t="shared" ref="G135:G146" si="2">E135-F135</f>
        <v>-890000</v>
      </c>
    </row>
    <row r="136" spans="2:7" x14ac:dyDescent="0.4">
      <c r="B136" s="12"/>
      <c r="C136" s="12"/>
      <c r="D136" s="13" t="s">
        <v>137</v>
      </c>
      <c r="E136" s="14"/>
      <c r="F136" s="14"/>
      <c r="G136" s="14">
        <f t="shared" si="2"/>
        <v>0</v>
      </c>
    </row>
    <row r="137" spans="2:7" x14ac:dyDescent="0.4">
      <c r="B137" s="12"/>
      <c r="C137" s="12"/>
      <c r="D137" s="13" t="s">
        <v>138</v>
      </c>
      <c r="E137" s="14"/>
      <c r="F137" s="14"/>
      <c r="G137" s="14">
        <f t="shared" si="2"/>
        <v>0</v>
      </c>
    </row>
    <row r="138" spans="2:7" x14ac:dyDescent="0.4">
      <c r="B138" s="12"/>
      <c r="C138" s="15"/>
      <c r="D138" s="16" t="s">
        <v>139</v>
      </c>
      <c r="E138" s="17">
        <f>+E128+E129+E134+E135+E136+E137</f>
        <v>75322</v>
      </c>
      <c r="F138" s="17">
        <f>+F128+F129+F134+F135+F136+F137</f>
        <v>890011</v>
      </c>
      <c r="G138" s="17">
        <f t="shared" si="2"/>
        <v>-814689</v>
      </c>
    </row>
    <row r="139" spans="2:7" x14ac:dyDescent="0.4">
      <c r="B139" s="15"/>
      <c r="C139" s="24" t="s">
        <v>140</v>
      </c>
      <c r="D139" s="25"/>
      <c r="E139" s="26">
        <f xml:space="preserve"> +E127 - E138</f>
        <v>815688</v>
      </c>
      <c r="F139" s="26">
        <f xml:space="preserve"> +F127 - F138</f>
        <v>15609051</v>
      </c>
      <c r="G139" s="26">
        <f t="shared" si="2"/>
        <v>-14793363</v>
      </c>
    </row>
    <row r="140" spans="2:7" x14ac:dyDescent="0.4">
      <c r="B140" s="18" t="s">
        <v>141</v>
      </c>
      <c r="C140" s="27"/>
      <c r="D140" s="28"/>
      <c r="E140" s="29">
        <f xml:space="preserve"> +E117 +E139</f>
        <v>13830372</v>
      </c>
      <c r="F140" s="29">
        <f xml:space="preserve"> +F117 +F139</f>
        <v>53058920</v>
      </c>
      <c r="G140" s="29">
        <f t="shared" si="2"/>
        <v>-39228548</v>
      </c>
    </row>
    <row r="141" spans="2:7" x14ac:dyDescent="0.4">
      <c r="B141" s="30" t="s">
        <v>142</v>
      </c>
      <c r="C141" s="27" t="s">
        <v>143</v>
      </c>
      <c r="D141" s="28"/>
      <c r="E141" s="29">
        <v>545002929</v>
      </c>
      <c r="F141" s="29">
        <v>511944009</v>
      </c>
      <c r="G141" s="29">
        <f t="shared" si="2"/>
        <v>33058920</v>
      </c>
    </row>
    <row r="142" spans="2:7" x14ac:dyDescent="0.4">
      <c r="B142" s="31"/>
      <c r="C142" s="27" t="s">
        <v>144</v>
      </c>
      <c r="D142" s="28"/>
      <c r="E142" s="29">
        <f xml:space="preserve"> +E140 +E141</f>
        <v>558833301</v>
      </c>
      <c r="F142" s="29">
        <f xml:space="preserve"> +F140 +F141</f>
        <v>565002929</v>
      </c>
      <c r="G142" s="29">
        <f t="shared" si="2"/>
        <v>-6169628</v>
      </c>
    </row>
    <row r="143" spans="2:7" x14ac:dyDescent="0.4">
      <c r="B143" s="31"/>
      <c r="C143" s="27" t="s">
        <v>145</v>
      </c>
      <c r="D143" s="28"/>
      <c r="E143" s="29"/>
      <c r="F143" s="29"/>
      <c r="G143" s="29">
        <f t="shared" si="2"/>
        <v>0</v>
      </c>
    </row>
    <row r="144" spans="2:7" x14ac:dyDescent="0.4">
      <c r="B144" s="31"/>
      <c r="C144" s="27" t="s">
        <v>146</v>
      </c>
      <c r="D144" s="28"/>
      <c r="E144" s="29"/>
      <c r="F144" s="29"/>
      <c r="G144" s="29">
        <f t="shared" si="2"/>
        <v>0</v>
      </c>
    </row>
    <row r="145" spans="2:7" x14ac:dyDescent="0.4">
      <c r="B145" s="31"/>
      <c r="C145" s="27" t="s">
        <v>147</v>
      </c>
      <c r="D145" s="28"/>
      <c r="E145" s="29"/>
      <c r="F145" s="29">
        <v>20000000</v>
      </c>
      <c r="G145" s="29">
        <f t="shared" si="2"/>
        <v>-20000000</v>
      </c>
    </row>
    <row r="146" spans="2:7" x14ac:dyDescent="0.4">
      <c r="B146" s="32"/>
      <c r="C146" s="27" t="s">
        <v>148</v>
      </c>
      <c r="D146" s="28"/>
      <c r="E146" s="29">
        <f xml:space="preserve"> +E142 +E143 +E144 - E145</f>
        <v>558833301</v>
      </c>
      <c r="F146" s="29">
        <f xml:space="preserve"> +F142 +F143 +F144 - F145</f>
        <v>545002929</v>
      </c>
      <c r="G146" s="29">
        <f t="shared" si="2"/>
        <v>13830372</v>
      </c>
    </row>
  </sheetData>
  <mergeCells count="13">
    <mergeCell ref="B141:B146"/>
    <mergeCell ref="B101:B116"/>
    <mergeCell ref="C101:C108"/>
    <mergeCell ref="C109:C115"/>
    <mergeCell ref="B118:B139"/>
    <mergeCell ref="C118:C127"/>
    <mergeCell ref="C128:C138"/>
    <mergeCell ref="B2:G2"/>
    <mergeCell ref="B3:G3"/>
    <mergeCell ref="B5:D5"/>
    <mergeCell ref="B6:B100"/>
    <mergeCell ref="C6:C41"/>
    <mergeCell ref="C42:C99"/>
  </mergeCells>
  <phoneticPr fontId="2"/>
  <pageMargins left="0.7" right="0.7" top="0.75" bottom="0.75" header="0.3" footer="0.3"/>
  <pageSetup paperSize="9" fitToHeight="0" orientation="portrait" r:id="rId1"/>
  <headerFooter>
    <oddHeader>&amp;L社会福祉法人吉祥会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寒川ホーム</vt:lpstr>
      <vt:lpstr>寒川ホーム!Print_Titles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NEC-No1</dc:creator>
  <cp:lastModifiedBy>NEC-No1</cp:lastModifiedBy>
  <dcterms:created xsi:type="dcterms:W3CDTF">2022-05-05T00:46:23Z</dcterms:created>
  <dcterms:modified xsi:type="dcterms:W3CDTF">2022-05-05T00:46:24Z</dcterms:modified>
</cp:coreProperties>
</file>